
<file path=[Content_Types].xml><?xml version="1.0" encoding="utf-8"?>
<Types xmlns="http://schemas.openxmlformats.org/package/2006/content-types">
  <Default Extension="bin" ContentType="application/vnd.openxmlformats-officedocument.spreadsheetml.printerSettings"/>
  <Default Extension="png" ContentType="image/png"/>
  <Default Extension="vsd" ContentType="application/vnd.visio"/>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stadisticas\PLAN ACCION\2018\SEGUIMIENTOS PA\"/>
    </mc:Choice>
  </mc:AlternateContent>
  <bookViews>
    <workbookView xWindow="0" yWindow="0" windowWidth="19200" windowHeight="11595"/>
  </bookViews>
  <sheets>
    <sheet name="GENERAL" sheetId="8" r:id="rId1"/>
    <sheet name="EXCELENCIA ACADÉMICA" sheetId="1" r:id="rId2"/>
    <sheet name="PROG_EJE1" sheetId="9" r:id="rId3"/>
    <sheet name="PROY_EJE1" sheetId="10" r:id="rId4"/>
    <sheet name="COMPROMISO SOCIAL" sheetId="4" r:id="rId5"/>
    <sheet name="PROG_EJE2" sheetId="11" r:id="rId6"/>
    <sheet name="PROY_EJE2" sheetId="12" r:id="rId7"/>
    <sheet name="COMPROMISO AMBIENTAL" sheetId="5" r:id="rId8"/>
    <sheet name="PROG_EJE3" sheetId="13" r:id="rId9"/>
    <sheet name="PROY_EJE3" sheetId="14" r:id="rId10"/>
    <sheet name="EFIC Y TANSPARENCIA ADTIVA" sheetId="7" r:id="rId11"/>
    <sheet name="PROG_EJE4" sheetId="15" r:id="rId12"/>
    <sheet name="PROY_EJE4" sheetId="16" r:id="rId13"/>
  </sheets>
  <definedNames>
    <definedName name="_xlnm._FilterDatabase" localSheetId="7" hidden="1">'COMPROMISO AMBIENTAL'!$A$6:$S$12</definedName>
    <definedName name="_xlnm._FilterDatabase" localSheetId="4" hidden="1">'COMPROMISO SOCIAL'!$A$6:$S$41</definedName>
    <definedName name="_xlnm._FilterDatabase" localSheetId="10" hidden="1">'EFIC Y TANSPARENCIA ADTIVA'!$A$6:$T$33</definedName>
    <definedName name="_xlnm._FilterDatabase" localSheetId="1" hidden="1">'EXCELENCIA ACADÉMICA'!$A$6:$S$53</definedName>
    <definedName name="_xlnm.Print_Area" localSheetId="4">'COMPROMISO SOCIAL'!$A$1:$T$47</definedName>
    <definedName name="_xlnm.Print_Area" localSheetId="10">'EFIC Y TANSPARENCIA ADTIVA'!$A$1:$T$39</definedName>
    <definedName name="_xlnm.Print_Area" localSheetId="1">'EXCELENCIA ACADÉMICA'!$A$1:$T$60</definedName>
    <definedName name="_xlnm.Print_Titles" localSheetId="4">'COMPROMISO SOCIAL'!$1:$6</definedName>
    <definedName name="_xlnm.Print_Titles" localSheetId="10">'EFIC Y TANSPARENCIA ADTIVA'!$1:$6</definedName>
    <definedName name="_xlnm.Print_Titles" localSheetId="1">'EXCELENCIA ACADÉMICA'!$1:$6</definedName>
    <definedName name="_xlnm.Print_Titles" localSheetId="2">PROG_EJE1!$6:$10</definedName>
    <definedName name="_xlnm.Print_Titles" localSheetId="5">PROG_EJE2!$4:$9</definedName>
    <definedName name="_xlnm.Print_Titles" localSheetId="3">PROY_EJE1!$1:$2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 i="8" l="1"/>
  <c r="G8" i="8"/>
  <c r="D11" i="16"/>
  <c r="E11" i="16" s="1"/>
  <c r="D10" i="16"/>
  <c r="E10" i="16" s="1"/>
  <c r="D9" i="16"/>
  <c r="E9" i="16" s="1"/>
  <c r="D8" i="16"/>
  <c r="E8" i="16" s="1"/>
  <c r="D7" i="16"/>
  <c r="E7" i="16" s="1"/>
  <c r="D6" i="16"/>
  <c r="E6" i="16" s="1"/>
  <c r="D7" i="15"/>
  <c r="E7" i="15" s="1"/>
  <c r="D6" i="15"/>
  <c r="E6" i="15" s="1"/>
  <c r="D7" i="14"/>
  <c r="E7" i="14" s="1"/>
  <c r="D6" i="14"/>
  <c r="E6" i="14" s="1"/>
  <c r="D6" i="13"/>
  <c r="E6" i="13" s="1"/>
  <c r="D15" i="12"/>
  <c r="E15" i="12"/>
  <c r="D14" i="12"/>
  <c r="E14" i="12" s="1"/>
  <c r="D13" i="12"/>
  <c r="E13" i="12" s="1"/>
  <c r="D10" i="12"/>
  <c r="D8" i="12"/>
  <c r="D7" i="12"/>
  <c r="E7" i="12" s="1"/>
  <c r="D6" i="12"/>
  <c r="E6" i="12" s="1"/>
  <c r="O8" i="11"/>
  <c r="P8" i="11" s="1"/>
  <c r="O7" i="11"/>
  <c r="P7" i="11" s="1"/>
  <c r="N24" i="10"/>
  <c r="N21" i="10"/>
  <c r="O21" i="10" s="1"/>
  <c r="N20" i="10"/>
  <c r="N14" i="10"/>
  <c r="O14" i="10" s="1"/>
  <c r="N11" i="10"/>
  <c r="O11" i="10" s="1"/>
  <c r="N10" i="10"/>
  <c r="O10" i="10" s="1"/>
  <c r="N9" i="10"/>
  <c r="N6" i="10"/>
  <c r="O6" i="10" s="1"/>
  <c r="N5" i="10"/>
  <c r="O5" i="10" s="1"/>
  <c r="O12" i="9"/>
  <c r="P12" i="9" s="1"/>
  <c r="O6" i="9"/>
  <c r="P6" i="9" s="1"/>
  <c r="K40" i="11"/>
  <c r="L40" i="11" s="1"/>
  <c r="K39" i="11"/>
  <c r="L39" i="11" s="1"/>
  <c r="K38" i="11"/>
  <c r="L38" i="11" s="1"/>
  <c r="K37" i="11"/>
  <c r="L37" i="11" s="1"/>
  <c r="K36" i="11"/>
  <c r="L36" i="11" s="1"/>
  <c r="K35" i="11"/>
  <c r="L35" i="11" s="1"/>
  <c r="K34" i="11"/>
  <c r="L34" i="11" s="1"/>
  <c r="K33" i="11"/>
  <c r="L33" i="11" s="1"/>
  <c r="K32" i="11"/>
  <c r="L32" i="11" s="1"/>
  <c r="K31" i="11"/>
  <c r="L31" i="11" s="1"/>
  <c r="K30" i="11"/>
  <c r="L30" i="11" s="1"/>
  <c r="K29" i="11"/>
  <c r="L29" i="11" s="1"/>
  <c r="K25" i="11"/>
  <c r="K24" i="11"/>
  <c r="L24" i="11" s="1"/>
  <c r="L23" i="11"/>
  <c r="K23" i="11"/>
  <c r="L22" i="11"/>
  <c r="K22" i="11"/>
  <c r="K21" i="11"/>
  <c r="L21" i="11" s="1"/>
  <c r="K20" i="11"/>
  <c r="L20" i="11" s="1"/>
  <c r="L19" i="11"/>
  <c r="K19" i="11"/>
  <c r="L18" i="11"/>
  <c r="K17" i="11"/>
  <c r="L17" i="11" s="1"/>
  <c r="K16" i="11"/>
  <c r="L16" i="11" s="1"/>
  <c r="K15" i="11"/>
  <c r="L15" i="11" s="1"/>
  <c r="K14" i="11"/>
  <c r="L14" i="11" s="1"/>
  <c r="K13" i="11"/>
  <c r="L13" i="11" s="1"/>
  <c r="K12" i="11"/>
  <c r="L12" i="11" s="1"/>
  <c r="K11" i="11"/>
  <c r="L11" i="11" s="1"/>
  <c r="K10" i="11"/>
  <c r="L10" i="11" s="1"/>
  <c r="J50" i="10"/>
  <c r="K50" i="10" s="1"/>
  <c r="J49" i="10"/>
  <c r="K49" i="10" s="1"/>
  <c r="J48" i="10"/>
  <c r="K48" i="10" s="1"/>
  <c r="J47" i="10"/>
  <c r="K47" i="10" s="1"/>
  <c r="J46" i="10"/>
  <c r="K46" i="10" s="1"/>
  <c r="J45" i="10"/>
  <c r="K45" i="10" s="1"/>
  <c r="J44" i="10"/>
  <c r="K44" i="10" s="1"/>
  <c r="J43" i="10"/>
  <c r="K43" i="10" s="1"/>
  <c r="J42" i="10"/>
  <c r="K42" i="10" s="1"/>
  <c r="J41" i="10"/>
  <c r="K41" i="10" s="1"/>
  <c r="J40" i="10"/>
  <c r="K40" i="10" s="1"/>
  <c r="J39" i="10"/>
  <c r="K39" i="10" s="1"/>
  <c r="J38" i="10"/>
  <c r="K38" i="10" s="1"/>
  <c r="J37" i="10"/>
  <c r="K37" i="10" s="1"/>
  <c r="J36" i="10"/>
  <c r="K36" i="10" s="1"/>
  <c r="J35" i="10"/>
  <c r="K35" i="10" s="1"/>
  <c r="J34" i="10"/>
  <c r="K34" i="10" s="1"/>
  <c r="J33" i="10"/>
  <c r="K33" i="10" s="1"/>
  <c r="J32" i="10"/>
  <c r="K32" i="10" s="1"/>
  <c r="J31" i="10"/>
  <c r="K31" i="10" s="1"/>
  <c r="J30" i="10"/>
  <c r="K30" i="10" s="1"/>
  <c r="J29" i="10"/>
  <c r="K29" i="10" s="1"/>
  <c r="J28" i="10"/>
  <c r="K28" i="10" s="1"/>
  <c r="J27" i="10"/>
  <c r="K27" i="10" s="1"/>
  <c r="J8" i="10"/>
  <c r="K7" i="10"/>
  <c r="K56" i="9"/>
  <c r="L56" i="9" s="1"/>
  <c r="K55" i="9"/>
  <c r="L55" i="9" s="1"/>
  <c r="K54" i="9"/>
  <c r="L54" i="9" s="1"/>
  <c r="L53" i="9"/>
  <c r="K53" i="9"/>
  <c r="K52" i="9"/>
  <c r="L52" i="9" s="1"/>
  <c r="K51" i="9"/>
  <c r="L51" i="9" s="1"/>
  <c r="K50" i="9"/>
  <c r="L50" i="9" s="1"/>
  <c r="L49" i="9"/>
  <c r="K49" i="9"/>
  <c r="K48" i="9"/>
  <c r="L48" i="9" s="1"/>
  <c r="K47" i="9"/>
  <c r="L47" i="9" s="1"/>
  <c r="K46" i="9"/>
  <c r="L46" i="9" s="1"/>
  <c r="L45" i="9"/>
  <c r="K45" i="9"/>
  <c r="K44" i="9"/>
  <c r="L44" i="9" s="1"/>
  <c r="K43" i="9"/>
  <c r="L43" i="9" s="1"/>
  <c r="K42" i="9"/>
  <c r="L42" i="9" s="1"/>
  <c r="L41" i="9"/>
  <c r="K41" i="9"/>
  <c r="K40" i="9"/>
  <c r="L40" i="9" s="1"/>
  <c r="K39" i="9"/>
  <c r="L39" i="9" s="1"/>
  <c r="K38" i="9"/>
  <c r="L38" i="9" s="1"/>
  <c r="L37" i="9"/>
  <c r="K37" i="9"/>
  <c r="K36" i="9"/>
  <c r="L36" i="9" s="1"/>
  <c r="K35" i="9"/>
  <c r="L35" i="9" s="1"/>
  <c r="K34" i="9"/>
  <c r="L34" i="9" s="1"/>
  <c r="L33" i="9"/>
  <c r="K33" i="9"/>
  <c r="K32" i="9"/>
  <c r="L32" i="9" s="1"/>
  <c r="K31" i="9"/>
  <c r="L31" i="9" s="1"/>
  <c r="K30" i="9"/>
  <c r="L30" i="9" s="1"/>
  <c r="L29" i="9"/>
  <c r="K29" i="9"/>
  <c r="L28" i="9"/>
  <c r="L27" i="9"/>
  <c r="K27" i="9"/>
  <c r="K26" i="9"/>
  <c r="L26" i="9" s="1"/>
  <c r="K25" i="9"/>
  <c r="L25" i="9" s="1"/>
  <c r="L24" i="9"/>
  <c r="K24" i="9"/>
  <c r="L23" i="9"/>
  <c r="K23" i="9"/>
  <c r="K22" i="9"/>
  <c r="L22" i="9" s="1"/>
  <c r="K21" i="9"/>
  <c r="L21" i="9" s="1"/>
  <c r="L20" i="9"/>
  <c r="K20" i="9"/>
  <c r="L19" i="9"/>
  <c r="K19" i="9"/>
  <c r="K18" i="9"/>
  <c r="L18" i="9" s="1"/>
  <c r="K17" i="9"/>
  <c r="L17" i="9" s="1"/>
  <c r="L16" i="9"/>
  <c r="K16" i="9"/>
  <c r="L15" i="9"/>
  <c r="K15" i="9"/>
  <c r="K14" i="9"/>
  <c r="L14" i="9" s="1"/>
  <c r="K13" i="9"/>
  <c r="L13" i="9" s="1"/>
  <c r="K12" i="9"/>
  <c r="K57" i="9" s="1"/>
  <c r="L57" i="9" s="1"/>
  <c r="L11" i="9"/>
  <c r="J51" i="10" l="1"/>
  <c r="K51" i="10" s="1"/>
  <c r="K41" i="11"/>
  <c r="L41" i="11" s="1"/>
  <c r="L12" i="9"/>
  <c r="K8" i="10"/>
  <c r="R53" i="1" l="1"/>
  <c r="R52" i="1"/>
  <c r="R50" i="1"/>
  <c r="R49" i="1"/>
  <c r="O24" i="10" l="1"/>
  <c r="N23" i="10"/>
  <c r="R47" i="1"/>
  <c r="O46" i="1"/>
  <c r="O23" i="10" l="1"/>
  <c r="R36" i="4"/>
  <c r="R34" i="4"/>
  <c r="D11" i="12" s="1"/>
  <c r="E11" i="12" s="1"/>
  <c r="R25" i="4"/>
  <c r="R7" i="4"/>
  <c r="D12" i="12" l="1"/>
  <c r="E12" i="12" s="1"/>
  <c r="E8" i="12"/>
  <c r="D9" i="12"/>
  <c r="E9" i="12" s="1"/>
  <c r="O5" i="11"/>
  <c r="P5" i="11" s="1"/>
  <c r="D5" i="12"/>
  <c r="E5" i="12" s="1"/>
  <c r="O6" i="11"/>
  <c r="P6" i="11" s="1"/>
  <c r="R41" i="1"/>
  <c r="R46" i="1"/>
  <c r="N22" i="10" s="1"/>
  <c r="R36" i="1"/>
  <c r="R37" i="1"/>
  <c r="R38" i="1"/>
  <c r="R26" i="1"/>
  <c r="N15" i="10" s="1"/>
  <c r="R19" i="1"/>
  <c r="R16" i="1"/>
  <c r="N13" i="10" s="1"/>
  <c r="R13" i="1"/>
  <c r="O9" i="10" s="1"/>
  <c r="R11" i="1"/>
  <c r="R10" i="1"/>
  <c r="O9" i="11" l="1"/>
  <c r="O13" i="9"/>
  <c r="P13" i="9" s="1"/>
  <c r="O22" i="10"/>
  <c r="O11" i="9"/>
  <c r="P11" i="9" s="1"/>
  <c r="O20" i="10"/>
  <c r="N18" i="10"/>
  <c r="N19" i="10"/>
  <c r="N17" i="10"/>
  <c r="O9" i="9"/>
  <c r="P9" i="9" s="1"/>
  <c r="O15" i="10"/>
  <c r="O8" i="9"/>
  <c r="P8" i="9" s="1"/>
  <c r="O13" i="10"/>
  <c r="N12" i="10"/>
  <c r="O12" i="10" s="1"/>
  <c r="N8" i="10"/>
  <c r="O8" i="10" s="1"/>
  <c r="N7" i="10"/>
  <c r="O7" i="10" s="1"/>
  <c r="O7" i="9"/>
  <c r="C8" i="8"/>
  <c r="C9" i="8" s="1"/>
  <c r="D9" i="8" s="1"/>
  <c r="C7" i="8"/>
  <c r="C6" i="8"/>
  <c r="P7" i="9" l="1"/>
  <c r="R32" i="1"/>
  <c r="O9" i="1"/>
  <c r="D8" i="8"/>
  <c r="D7" i="8"/>
  <c r="D6" i="8"/>
  <c r="O17" i="10" l="1"/>
  <c r="N16" i="10"/>
  <c r="O16" i="10" s="1"/>
  <c r="C5" i="8"/>
  <c r="D5" i="8" s="1"/>
  <c r="O10" i="9"/>
  <c r="S27" i="7"/>
  <c r="S28" i="7"/>
  <c r="S29" i="7"/>
  <c r="S30" i="7"/>
  <c r="S31" i="7"/>
  <c r="S32" i="7"/>
  <c r="P10" i="9" l="1"/>
  <c r="O14" i="9"/>
  <c r="S33" i="7"/>
  <c r="S26" i="7"/>
  <c r="S25" i="7"/>
  <c r="S24" i="7"/>
  <c r="S23" i="7"/>
  <c r="S22" i="7"/>
  <c r="S21" i="7"/>
  <c r="S20" i="7"/>
  <c r="S19" i="7"/>
  <c r="S18" i="7"/>
  <c r="S17" i="7"/>
  <c r="S16" i="7"/>
  <c r="S15" i="7"/>
  <c r="S14" i="7"/>
  <c r="S13" i="7"/>
  <c r="S12" i="7"/>
  <c r="S11" i="7"/>
  <c r="S10" i="7"/>
  <c r="S9" i="7"/>
  <c r="S8" i="7"/>
  <c r="S7" i="7"/>
  <c r="S41" i="4" l="1"/>
  <c r="S40" i="4"/>
  <c r="S39" i="4"/>
  <c r="S38" i="4"/>
  <c r="S37" i="4"/>
  <c r="S36" i="4"/>
  <c r="S35" i="4"/>
  <c r="S34" i="4"/>
  <c r="S33" i="4"/>
  <c r="S32" i="4"/>
  <c r="S31" i="4"/>
  <c r="S30" i="4"/>
  <c r="S29" i="4"/>
  <c r="S28" i="4"/>
  <c r="S27" i="4"/>
  <c r="S26" i="4"/>
  <c r="S25" i="4"/>
  <c r="S24" i="4"/>
  <c r="S23" i="4"/>
  <c r="S22" i="4"/>
  <c r="S21" i="4"/>
  <c r="S20" i="4"/>
  <c r="S19" i="4"/>
  <c r="S17" i="4"/>
  <c r="S16" i="4"/>
  <c r="S15" i="4"/>
  <c r="S14" i="4"/>
  <c r="S18" i="4"/>
  <c r="S13" i="4"/>
  <c r="S12" i="4"/>
  <c r="S11" i="4"/>
  <c r="S10" i="4"/>
  <c r="S9" i="4"/>
  <c r="S8" i="4"/>
  <c r="S50" i="1" l="1"/>
  <c r="S49" i="1"/>
  <c r="S53" i="1"/>
  <c r="S52" i="1"/>
  <c r="S51" i="1"/>
  <c r="S48" i="1"/>
  <c r="S47" i="1"/>
  <c r="S46" i="1"/>
  <c r="S45" i="1"/>
  <c r="S44" i="1"/>
  <c r="S43" i="1"/>
  <c r="S42" i="1"/>
  <c r="S41" i="1"/>
  <c r="S40" i="1"/>
  <c r="S39" i="1"/>
  <c r="S38" i="1"/>
  <c r="S37" i="1"/>
  <c r="S36" i="1"/>
  <c r="S35" i="1"/>
  <c r="S34" i="1"/>
  <c r="S33" i="1"/>
  <c r="S32" i="1"/>
  <c r="S31" i="1"/>
  <c r="S30" i="1"/>
  <c r="S29" i="1"/>
  <c r="S28" i="1"/>
  <c r="S27" i="1"/>
  <c r="S26" i="1"/>
  <c r="S25" i="1"/>
  <c r="S24" i="1"/>
  <c r="S23" i="1"/>
  <c r="S22" i="1"/>
  <c r="S21" i="1"/>
  <c r="S20" i="1"/>
  <c r="S19" i="1"/>
  <c r="S18" i="1"/>
  <c r="S17" i="1"/>
  <c r="S16" i="1"/>
  <c r="S15" i="1"/>
  <c r="S14" i="1"/>
  <c r="S13" i="1"/>
  <c r="S12" i="1"/>
  <c r="S11" i="1"/>
  <c r="S10" i="1"/>
  <c r="S9" i="1"/>
  <c r="S8" i="1"/>
  <c r="S7" i="1"/>
  <c r="S12" i="5"/>
  <c r="S11" i="5"/>
  <c r="S10" i="5"/>
  <c r="S9" i="5"/>
  <c r="S8" i="5"/>
  <c r="S7" i="5"/>
  <c r="S7" i="4"/>
</calcChain>
</file>

<file path=xl/sharedStrings.xml><?xml version="1.0" encoding="utf-8"?>
<sst xmlns="http://schemas.openxmlformats.org/spreadsheetml/2006/main" count="1843" uniqueCount="1044">
  <si>
    <t>PROCEDIMIENTO SISTEMA DE PLANIFICACIÓN INSTITUCIONAL</t>
  </si>
  <si>
    <t>Página 1 de 1</t>
  </si>
  <si>
    <t>Código: PI-P01-F01</t>
  </si>
  <si>
    <t>Versión: 09</t>
  </si>
  <si>
    <t>Fecha Aprobación:
20-02-2018</t>
  </si>
  <si>
    <t>EJE DE POLÍTICA</t>
  </si>
  <si>
    <t>PROGRAMA</t>
  </si>
  <si>
    <t>PROYECTO</t>
  </si>
  <si>
    <t xml:space="preserve">SUBPROYECTO </t>
  </si>
  <si>
    <t>OBJETIVO</t>
  </si>
  <si>
    <t>ACCIONES</t>
  </si>
  <si>
    <t>META PD</t>
  </si>
  <si>
    <t>INDICADOR DE PRODUCTO</t>
  </si>
  <si>
    <t>META PA (año)</t>
  </si>
  <si>
    <t>RESPONSABLE</t>
  </si>
  <si>
    <t>FECHA DE INICIACIÓN</t>
  </si>
  <si>
    <t>FECHA DE FINALIZACIÓN</t>
  </si>
  <si>
    <t>PRESUPUESTO ASIGNADO</t>
  </si>
  <si>
    <t>PRESUPUESTO EJECUTADO</t>
  </si>
  <si>
    <t>FUENTE DEL RECURSO</t>
  </si>
  <si>
    <t>LOGRO (AÑO)</t>
  </si>
  <si>
    <t>EVIDENCIA</t>
  </si>
  <si>
    <t>OBSERVACIÓN</t>
  </si>
  <si>
    <t>% AVANCE</t>
  </si>
  <si>
    <t>SEMAFORO</t>
  </si>
  <si>
    <t>EXCELENCIA ACADÉMICA</t>
  </si>
  <si>
    <t>FORTALECIMIENTO DE LA FORMACIÓN DOCENTE</t>
  </si>
  <si>
    <t>AMPLIACIÓN PLANTA DOCENTE</t>
  </si>
  <si>
    <t>MODERNIZACIÓN CURRICULAR</t>
  </si>
  <si>
    <t>ESTRUCTURACIÓN CURRICULAR</t>
  </si>
  <si>
    <t>Innovación y modernización  curricular</t>
  </si>
  <si>
    <t xml:space="preserve">Actualizar los currículos de los programas académicos de acuerdo con los lineamientos institucionales y las políticas educativas    </t>
  </si>
  <si>
    <t>Ajustes de currículos de los programa académicos de la modalidad a distancia</t>
  </si>
  <si>
    <t>Número de programas actualizados</t>
  </si>
  <si>
    <t>ACREDITACIÓN DE ALTA CALIDAD DE PROGRAMAS ACADÉMICOS</t>
  </si>
  <si>
    <t>Gestión de  los procesos requeridos para cumplir con los lineamientosde acreditación de alta calidad de los programas seleccionados</t>
  </si>
  <si>
    <t>Número de nuevo programas acreditados</t>
  </si>
  <si>
    <t>FORTALECIMIENTO DE LA EDUCACIÓN A DISTANCIA</t>
  </si>
  <si>
    <t>AUTOFORMACIÓN PARA LA MODALIDAD A DISTANCIA</t>
  </si>
  <si>
    <t>Fortalecer el proyecto de autoformación del IDEAD</t>
  </si>
  <si>
    <t>Actualización de los lineamiento del modelo de formación del IDEAD.</t>
  </si>
  <si>
    <t>Número de Proyectos Educativos de Programa - PEP actualizados</t>
  </si>
  <si>
    <t>PROPUESTA CURRICULAR</t>
  </si>
  <si>
    <t xml:space="preserve">Crear nuevos programas académicos                </t>
  </si>
  <si>
    <t>Aprobación de nuevos programas de pregrado</t>
  </si>
  <si>
    <t xml:space="preserve">Ofertar nuevos programas de educación continuada  </t>
  </si>
  <si>
    <t xml:space="preserve">Creación de nuevos programas de educación continuada </t>
  </si>
  <si>
    <t>Número de nuevos diplomados</t>
  </si>
  <si>
    <t>DINAMIZACIÓN DE LA INVESTIGACIÓN</t>
  </si>
  <si>
    <t>Impulsar el desarrollo investigativo del IDEAD</t>
  </si>
  <si>
    <t>Fomentar el desarrollo de la investigación en el IDEAD</t>
  </si>
  <si>
    <t>Creación y fortalecimiento de semilleros de investigación</t>
  </si>
  <si>
    <t>Número de nuevos semilleros de ivestigación</t>
  </si>
  <si>
    <t xml:space="preserve">Comité de Investigaciones del IDEAD 
</t>
  </si>
  <si>
    <t>Incremento de la financiación externa de proyectos de investigación.</t>
  </si>
  <si>
    <t xml:space="preserve">Número de proyectos de investigación financiados </t>
  </si>
  <si>
    <t>Producción resultante de los grupos de investigación</t>
  </si>
  <si>
    <t xml:space="preserve">Número de productos resultado de  los grupos de investigación                               </t>
  </si>
  <si>
    <t>Coordinadores de grupos de investigacón,  Comité de Investigaciones del IDEAD</t>
  </si>
  <si>
    <t>Meta del Plan de Desarrollo Institucional</t>
  </si>
  <si>
    <t>Meta del Plan de Acción Institucional</t>
  </si>
  <si>
    <t>COMPROMISO SOCIAL</t>
  </si>
  <si>
    <t>DESARROLLO HUMANO</t>
  </si>
  <si>
    <t>BIENESTAR UNIVERSITARIO</t>
  </si>
  <si>
    <t>Fomentar actividades que contribuyan a la paticipación de actividades recreativas y deportivas para el desarrollo integral comunitario.</t>
  </si>
  <si>
    <t>Ejecución de las actividades culturales y recreativas en cada centro regional.</t>
  </si>
  <si>
    <t>Número de población beneficiada</t>
  </si>
  <si>
    <t xml:space="preserve">Director del IDEAD
Coordinadores Centros Regionales </t>
  </si>
  <si>
    <t>DESARROLLO CULTURAL</t>
  </si>
  <si>
    <t>Actividades lúdico deportivas “Vivamos el IDEAD"</t>
  </si>
  <si>
    <t>Integración cultural con la región</t>
  </si>
  <si>
    <t>REGIONALIZACIÓN</t>
  </si>
  <si>
    <t>PROYECCIÓN SOCIAL</t>
  </si>
  <si>
    <t xml:space="preserve">Presencia institucional en los Centros Regionales </t>
  </si>
  <si>
    <t>Brindar educación continuada  de la comunidad universitaria  IDEAD (Docentes, funcionarios) en Contexto Regional</t>
  </si>
  <si>
    <t>Ejecución de cursos y eventos de intervención con el entorno regional</t>
  </si>
  <si>
    <t>Literatura, experiencia y formación</t>
  </si>
  <si>
    <t>Promover experiencias de lecturas y escrituras del mundo a través de la literatura</t>
  </si>
  <si>
    <t>Ejecución de talleres con poblacion universitaria, recitales, lecturas, homenajes</t>
  </si>
  <si>
    <t>UNIVERSIDAD DE LOS NIÑOS</t>
  </si>
  <si>
    <t>Establecer la oferta diplomados articulados a los postgrados</t>
  </si>
  <si>
    <t xml:space="preserve">Número de talleres y eventos ejecutados </t>
  </si>
  <si>
    <t>Número de diplomados desarrollados</t>
  </si>
  <si>
    <t>UT EN TU COMUNIDAD</t>
  </si>
  <si>
    <t>FORMACIÓN CONTINUADA</t>
  </si>
  <si>
    <t>GRADUADOS</t>
  </si>
  <si>
    <t>Mejorar el nivel de satisfacción de los graduados</t>
  </si>
  <si>
    <t xml:space="preserve">Brindar talleres de acogida para los niños en los Centros Regionales
</t>
  </si>
  <si>
    <t>Número de nuevos programas nuevos aprobados de pregrado</t>
  </si>
  <si>
    <t>Participación en la convocatoria para la financiación de la publicación de libros de autores universitarios.</t>
  </si>
  <si>
    <t xml:space="preserve">Número de libros publicados </t>
  </si>
  <si>
    <t xml:space="preserve">Publicación  de revistas académicas  </t>
  </si>
  <si>
    <t>Fortalecer la producción académica y científica del IDEAD</t>
  </si>
  <si>
    <t>Número de revistas publicadas</t>
  </si>
  <si>
    <t>Vinculación de profesores de planta</t>
  </si>
  <si>
    <t>Reponer las plazas docentes de los profesores jubilados y las generadas por convocatorias declaradas desiertas</t>
  </si>
  <si>
    <t>Aprobación y realización de la convocatoria docente</t>
  </si>
  <si>
    <t>Número de profesores vinculados</t>
  </si>
  <si>
    <t>ESTIMULOS A LA FORMACIÓN</t>
  </si>
  <si>
    <t>Formación doctoral para profesores de planta</t>
  </si>
  <si>
    <t>Actualización Pedagógica</t>
  </si>
  <si>
    <t>Promover los procesos de actualización pedagógica en los docentes de las unidades académicas</t>
  </si>
  <si>
    <t>Realización de actividades formativas</t>
  </si>
  <si>
    <t>Culminación de estudios de doctorado</t>
  </si>
  <si>
    <t>Número de docentes graduados</t>
  </si>
  <si>
    <t>Número de profesor vinculados</t>
  </si>
  <si>
    <t>PROYECTOS EDUCATIVOS POR PROGRAMA - PEP</t>
  </si>
  <si>
    <t>ACTUALIZACIÓN DE PROGRAMAS</t>
  </si>
  <si>
    <t>Revisiión y aprobación de los PEP de  los programas académicos de la Universidad del Tolima</t>
  </si>
  <si>
    <t>Número de PEP aprobados</t>
  </si>
  <si>
    <t>Investigación Formativa</t>
  </si>
  <si>
    <t>Incluir la investigación formativa en los procesos curriculares</t>
  </si>
  <si>
    <t>Integración de la investigación formativa en los lineamientos curriculares de la información en el Comité Central de Curriculo</t>
  </si>
  <si>
    <t>Ajustar los programas a los requerimientos legales e institucionales</t>
  </si>
  <si>
    <t>Estructuración de los programas con base en los lineamientos Institucionales y de Ley</t>
  </si>
  <si>
    <t>Número de Proyectos Educativos por Programa - PEP que integren la investigación formativa</t>
  </si>
  <si>
    <t>Número de programas actualizados y aprobados</t>
  </si>
  <si>
    <t>ACREDITACIÓN DE ALTA CALIDAD INSTITUCIONAL</t>
  </si>
  <si>
    <t xml:space="preserve">
Aseguramiento de la calidad en Educación Superior</t>
  </si>
  <si>
    <t xml:space="preserve">Adelantar ante el CNA,  el proceso requerido para la acreditación institucional </t>
  </si>
  <si>
    <t xml:space="preserve">Presentación al CNA el documento maestro de autoevaluación para la acreditación institucional </t>
  </si>
  <si>
    <t>Documeto radicando en el CNA</t>
  </si>
  <si>
    <t>EDUCACIÓN MEDIADA POR TIC</t>
  </si>
  <si>
    <t>Fortalecimiento de las TIC</t>
  </si>
  <si>
    <t>Construcción de ambientes de aprendizaje bajo el uso de TIC</t>
  </si>
  <si>
    <t>Número de OVA</t>
  </si>
  <si>
    <t>Capacitar a los docentes en la construcción de objetos virtuales de aprendizaje - OVA</t>
  </si>
  <si>
    <t>INVESTIGACIÓN</t>
  </si>
  <si>
    <t>PROMOCIÓN DE PATENTES PRODUCTO DE INVESTIGACIÓN</t>
  </si>
  <si>
    <t>PROMOCIÓN DEL DESARROLLO DE PROYECTOS DE INVESTIGACIÓN CON PERTINENCIA REGIONAL</t>
  </si>
  <si>
    <t>Banco de patentes</t>
  </si>
  <si>
    <t>Semilleros y grupos de investigación</t>
  </si>
  <si>
    <t xml:space="preserve">Gestión de proyectos de Ciencia Tecnología e Innovación </t>
  </si>
  <si>
    <t>Identificar productos de investigación con viabilidad para la obtención  de patentes en la UT</t>
  </si>
  <si>
    <t>Fortalecer los grupos y semilleros de investigación</t>
  </si>
  <si>
    <t>Formular, gestionar y administrar  proyectos de Ciencias, Tecnología e Innovación</t>
  </si>
  <si>
    <t>Radicación solicitudes de patentes de producto de investigación</t>
  </si>
  <si>
    <t>Financiación de proyectos de investigación avalados y aprobados por el Comité Central de Investigaciones</t>
  </si>
  <si>
    <t>Vinculación de profesores a grupos de investigación.</t>
  </si>
  <si>
    <t>Vinculación de estudiantes a los semilleros de investigación existentes</t>
  </si>
  <si>
    <t>Formulación y aprobación de proyectos de Ciencias, Tecnología e Innovación</t>
  </si>
  <si>
    <t>N° Patentes radicadas</t>
  </si>
  <si>
    <t>No. de proyectos financiados</t>
  </si>
  <si>
    <t>N° Profesores vinculados en grupos deinvestigación</t>
  </si>
  <si>
    <t>N° Estudiantes vinculados en semilleros de investigación</t>
  </si>
  <si>
    <t>N° de proyectos de investigación de ciencia, tecnología e innovación aprobados</t>
  </si>
  <si>
    <t>Cultura investigativa</t>
  </si>
  <si>
    <t>Fortalecer la cultura investigativa en la UT</t>
  </si>
  <si>
    <t>Elaboración de una estrategia para el fortalecimiento de la cultura investigativa en la UT</t>
  </si>
  <si>
    <t>Número proyectos de aula por programa</t>
  </si>
  <si>
    <t>MODERNIZACIÓN Y VISIBILIZACIÓN DE FUENTES DOCUMENTALES Y COLECCIONES MUSEOLÓGICAS DE LA UNIVERSIDAD</t>
  </si>
  <si>
    <t>BIBLIOTECA</t>
  </si>
  <si>
    <t>Recursos bibliográficos</t>
  </si>
  <si>
    <t>Producción Académica e investigativa de la UT</t>
  </si>
  <si>
    <t>Biblio-UT en la escuela</t>
  </si>
  <si>
    <t>Facilitar las actividades propias de los procesos de investigación, docencia y proyección social de la institución.</t>
  </si>
  <si>
    <t>Permitir el acceso abierto de toda la producción de la actividad científica y académica de nuestra Universidad.</t>
  </si>
  <si>
    <t>Mejorar  el  rendimiento  académico  a  través  del refuerzo  académico,  en  estudiantes de primaria y básica secundaria.</t>
  </si>
  <si>
    <t>Concurso UT de minicuento y poesía</t>
  </si>
  <si>
    <t xml:space="preserve">Abrir espacios institucionales, para  el desarrollo de la escritura creativa y su promoción. </t>
  </si>
  <si>
    <t>Identificación del material bibliográfico por áreas de conocimiento en medio físico (700) y digital (10)</t>
  </si>
  <si>
    <t>Digitalización y publicacón la producción intelectual en el repositorio institucional.</t>
  </si>
  <si>
    <t>Gestión a través de los programas académicos el apoyo y acompañamiento con estudiantes de la Universidad de niveles avanzados.</t>
  </si>
  <si>
    <t>Difusión de la convocatoria para el concurso de minicuento y poesia</t>
  </si>
  <si>
    <t>Número de adquisiciones en medio físico
Número de adquisiciones en medio digital</t>
  </si>
  <si>
    <t>Número de trabajos disponibles en el respositorio Institucional</t>
  </si>
  <si>
    <t>Número de estudiantes atendidos</t>
  </si>
  <si>
    <t>Número de ganadores en minicuentos 
Número de ganadores en  poesía</t>
  </si>
  <si>
    <t>COLECCIONES Y MUSEOS</t>
  </si>
  <si>
    <t>Difusión y extensión de Museos y Colecciones</t>
  </si>
  <si>
    <t>Fortalecer las colecciones y museos de la institución para constituirlas en importantes herramientas de apoyo a los procesos misionales</t>
  </si>
  <si>
    <t>Promoción del museo itinerante en  instituciones educativas en la región</t>
  </si>
  <si>
    <t>Adecuación de los espacios para la exposición de las piezas del museo</t>
  </si>
  <si>
    <t>Número de visitas del museo a instituciones educativas</t>
  </si>
  <si>
    <t>Número de espacio adeacuados</t>
  </si>
  <si>
    <t>Construcción del proyecto del museo de suelos de la UT</t>
  </si>
  <si>
    <t xml:space="preserve">Promoción de la participación en la conformación de grupos de investigación relacionados con los museos y las colecciones de la Institución. </t>
  </si>
  <si>
    <t>Número de grupos de investigación creados</t>
  </si>
  <si>
    <t>Proyecto aprobado</t>
  </si>
  <si>
    <t>PUBLICACIONES</t>
  </si>
  <si>
    <t>FONDO EDITORIAL</t>
  </si>
  <si>
    <t>Visibilizar el Sello Editorial de la Universidad del Tolima</t>
  </si>
  <si>
    <t xml:space="preserve">Publicación de producto de investigación en platarformas virtuales o en medio fisico </t>
  </si>
  <si>
    <t>Sello Editorial</t>
  </si>
  <si>
    <t>Participación en ferias de libros</t>
  </si>
  <si>
    <t>Número de participación en ferias de libros</t>
  </si>
  <si>
    <t>Número de  libros y revistas publicados</t>
  </si>
  <si>
    <t>PROMOCIÓN DE LAS PUBLICACIONES UNIVERSITARIAS</t>
  </si>
  <si>
    <t>Producción académica y científica</t>
  </si>
  <si>
    <t>Consolidar la  producción académica y científica por áreas de conocimiento</t>
  </si>
  <si>
    <t xml:space="preserve">Publicación de revistas  indexadas </t>
  </si>
  <si>
    <t>Número de revistas indenxadas</t>
  </si>
  <si>
    <t>Aumentar la publicación de la producción académica y científica de la comunidad académica</t>
  </si>
  <si>
    <t xml:space="preserve">Publicación de artículos en revistas científicas indexadas </t>
  </si>
  <si>
    <t>Indexación de artículos</t>
  </si>
  <si>
    <t xml:space="preserve">Número de nuevos artículos publicados </t>
  </si>
  <si>
    <t>Centro de documentación en regionalización</t>
  </si>
  <si>
    <t>Consolidar  las publicaciones de regionalización en un centro de documentación</t>
  </si>
  <si>
    <t>Organización y visibilización el centro de documentación del CERE.</t>
  </si>
  <si>
    <t>Centro documental constituido</t>
  </si>
  <si>
    <t>POSTGRADOS</t>
  </si>
  <si>
    <t>AMPLIACIÓN DE LA OFERTA DE PROGRAMAS DE POSTGRADO</t>
  </si>
  <si>
    <t>GENERACIÓN DE ESTÍMULOS PARA EL ACCESO A LA FORMACIÓN POSGRADUADA</t>
  </si>
  <si>
    <t>Pertinencia de postgrados</t>
  </si>
  <si>
    <t>Estimulos a graduados</t>
  </si>
  <si>
    <t>Ampliar la oferta de programas de postgrado mediante la generación de nuevas opciones articuladas a las necesidad regionales, nacionales e internacionales</t>
  </si>
  <si>
    <t xml:space="preserve">Número de programas propios de postgrado </t>
  </si>
  <si>
    <t>INTERNACIONALIZACIÓN</t>
  </si>
  <si>
    <t>MOVILIDAD ACADÉMICA E INVESTIGATIVA</t>
  </si>
  <si>
    <t>Movilidad de profesores</t>
  </si>
  <si>
    <t>Movilidad de estudiantes</t>
  </si>
  <si>
    <t>Mejorar la presencia internacional de la Universidad y promover la vinculación de los docentes a redes académicas</t>
  </si>
  <si>
    <t>Asistencia a eventos académicos internacionales en calidad de ponentes</t>
  </si>
  <si>
    <t>Mejorar la presencia internacional de la Universidad</t>
  </si>
  <si>
    <t>Realización de pasantias y ponencias internacionales</t>
  </si>
  <si>
    <t>Oferta nuevos programas de posgrados a nivel de maestría o especializaciòn</t>
  </si>
  <si>
    <t>Número de graduados apoyados</t>
  </si>
  <si>
    <t xml:space="preserve">Número de ponencias </t>
  </si>
  <si>
    <t>Número de pasantes
Número de ponentes</t>
  </si>
  <si>
    <t>Fortalecer la movilidad académica  e investigativa de la comunidad universitaria</t>
  </si>
  <si>
    <t>Promoción de la movilidad académica investigativa de estudiantes con las instituciones en convenio</t>
  </si>
  <si>
    <t>Número de estudiantes en intercambio internacional</t>
  </si>
  <si>
    <t>FORMACIÓN EN LENGUA EXTRANJERA</t>
  </si>
  <si>
    <t>Formación en una segunda lengua</t>
  </si>
  <si>
    <t xml:space="preserve"> Elevar la competencia de
docente y estudiantes de la institución en una segunda lengua</t>
  </si>
  <si>
    <t>Consolidación y certificación del Centro de Idiomas de la UT</t>
  </si>
  <si>
    <t>Oferta de seminarios y cursos en una segunda lengua</t>
  </si>
  <si>
    <t>Certificación obenida</t>
  </si>
  <si>
    <t>Número de estudiantes formados en una segunda lengua
Número de docentes formados en una segunda lengua</t>
  </si>
  <si>
    <t>Graduados de la UT</t>
  </si>
  <si>
    <t>Fortalecer el proceso de seguimiento a  graduados</t>
  </si>
  <si>
    <t>FORTALECIMIENTO DE VÍNCULOS CON LOS GRADUADOS</t>
  </si>
  <si>
    <t xml:space="preserve">Oferta de talleres de formación integral  para niños y adolecentes  </t>
  </si>
  <si>
    <t xml:space="preserve">Número de talleres ejecutados </t>
  </si>
  <si>
    <t xml:space="preserve">Elaboración de documento de análisis de empleabilidad e impacto de graduados-OLE </t>
  </si>
  <si>
    <t>Documento aprobado</t>
  </si>
  <si>
    <t>Creación de programas de educación continuada accesibles a los graduados</t>
  </si>
  <si>
    <t>Contexto regional</t>
  </si>
  <si>
    <t>Formar a la comunidad universitaria en temas de contexto regional</t>
  </si>
  <si>
    <t>Fortalecer la presencia de la Universidad del Tolima en los territorios en que ofrece sus programas académicos.</t>
  </si>
  <si>
    <t xml:space="preserve">Contribuir al desarrollo local y regional  a partir de la articulación de las funciones misionales universitarias con los requerimientos de los territorios </t>
  </si>
  <si>
    <t>Articular la Universidad a las dinámicas locales, regionales y nacionales.</t>
  </si>
  <si>
    <t xml:space="preserve">Desarrollo de talleres y actividades relacionadas con el tema de  regionalización </t>
  </si>
  <si>
    <t>Desarrollo de actividades académicas en regionalización en los Centros de Atención Tutorial - CAT</t>
  </si>
  <si>
    <t>Gestión de alianzas estratégicas con organizaciones publico privadas para el fomento de las prácticas universitarias.</t>
  </si>
  <si>
    <t>Formulación de una propuesta de Política de Regionalización para la Universidad del Tolima</t>
  </si>
  <si>
    <t xml:space="preserve">Número de CAT beneficiados con las actividades </t>
  </si>
  <si>
    <t>Proyecto aprobado por el Consejo Académico</t>
  </si>
  <si>
    <t>Integración sociedad-estado</t>
  </si>
  <si>
    <t>Fortalecer la relación Universidad-Sociedad-Estado, alianzas estratégicas en diversas áreas de  desarrollo.</t>
  </si>
  <si>
    <t>Consolidación de estratégicas con organizaciones de diferentes sectores para la ejecución, seguimiento y evaluación de proyectos</t>
  </si>
  <si>
    <t>Número de alianzas suscritas</t>
  </si>
  <si>
    <t>UNIVERSIDAD ABIERTA</t>
  </si>
  <si>
    <t>UNIVERSIDAD TERRITORIO DE PAZ</t>
  </si>
  <si>
    <t>La UT en el postconflicto</t>
  </si>
  <si>
    <t>Implementar de la política de Paz de la UT</t>
  </si>
  <si>
    <t>Formulación e implementación de la Política de Paz de a UT</t>
  </si>
  <si>
    <t>Número de proyectos de la Política de Paz de la UT aprobados</t>
  </si>
  <si>
    <t>SEGUIMIENTO</t>
  </si>
  <si>
    <t>Visibilización y Posicionamiento nacional e internacional de la UT</t>
  </si>
  <si>
    <t>Visibilizar la Universidad del Tolima en el ámbito nacional e internacional</t>
  </si>
  <si>
    <t>Constitución de alianzas académicas estratégicas nacionales e internacionales</t>
  </si>
  <si>
    <t>Número de convenios nacionales e internacionales nuevos firmados y actualización de los existentes</t>
  </si>
  <si>
    <t xml:space="preserve">Participación en redes y eventos en temas de internacionalización </t>
  </si>
  <si>
    <t xml:space="preserve">Vincular la UT en redes y organizaciones académicas que permitan dinamizar los procesos de internacionalización </t>
  </si>
  <si>
    <t>Vinculación a redes y organizaciones de cooperación académica e investigativa</t>
  </si>
  <si>
    <t>Número nuevas vinculaciones a redes y organizaciones académicas internacionales</t>
  </si>
  <si>
    <t xml:space="preserve">Motivar el aprendizaje, perfeccionamiento y certificación de una lengua extranjera, a través de cursos de formación en lengua y cultura extranjera </t>
  </si>
  <si>
    <t xml:space="preserve">Participación de estudiantes de pregrado y postgrado en el programa de formacion en lengua extranjera y certificación </t>
  </si>
  <si>
    <t>Número de estudiantes con certificación internacional de una segunda lengua en nivel B2</t>
  </si>
  <si>
    <t>Residencias estuantiles</t>
  </si>
  <si>
    <t>Reglamento aprobado</t>
  </si>
  <si>
    <t xml:space="preserve">Elaboración y presentación del reglamento para residencias </t>
  </si>
  <si>
    <t>Acompañamiento psicosocial a estudiantes beneficiados por pago de matricula</t>
  </si>
  <si>
    <t xml:space="preserve">Implementar estrategias de permanencia a estudiantes </t>
  </si>
  <si>
    <t>Realización de brigadas psicosocial en los Centros de Atención Tutorial - CAT</t>
  </si>
  <si>
    <t>Número de estudiantes beneficiados en las brigadas psicosociales por año</t>
  </si>
  <si>
    <t>Sistema de gestión de seguridad y salud en el trabajo</t>
  </si>
  <si>
    <t>Implementar el  sistema de gestión de  seguridad y salud en el trabajo</t>
  </si>
  <si>
    <t xml:space="preserve">Desarrollo de actividades correspondientes a lasestablecidas en el el  sistema de gestión de  seguridad y salud en el trabajo </t>
  </si>
  <si>
    <t>Número de actividades implementadas</t>
  </si>
  <si>
    <t>Apoyos socieconómicos</t>
  </si>
  <si>
    <t>Garantizar las condiciones para el acceso, permanencia, motivación y desempeño académico de los estudiantes de la Universidad del Tolima.</t>
  </si>
  <si>
    <t>Actualizar la normatividad que regula los apoyos socieconómicos</t>
  </si>
  <si>
    <t>Actualización de reglamentos</t>
  </si>
  <si>
    <t>Cumplimiento de la normatividad vigente</t>
  </si>
  <si>
    <t>Número de estudiantes beneficiados por año becas + fondo legados + asistencias administrativas +convenciones colectivas</t>
  </si>
  <si>
    <t>Programa integral de abordaje al consumo de sustancias psicoactivas</t>
  </si>
  <si>
    <t>Aunar esfuerzos para realizar acciones de prevención y mitigación del consumo de sustancias psicoactivas dirigidas a comunidad universitaria a través de la estrategia de Zona de Orientación Universitaria - ZOU</t>
  </si>
  <si>
    <t xml:space="preserve">Aprobación e implementación de la Política para el Abordaje de los Consumos Adictivos en la Universidad del Tolima. </t>
  </si>
  <si>
    <t>Rector
Vicerrector de Desarrollo Humano
Vicerrector Académico
Vicerrrector Adminsitrativo</t>
  </si>
  <si>
    <t>Deporte competitivo</t>
  </si>
  <si>
    <t>Recreación y uso racional del tiempo libre</t>
  </si>
  <si>
    <t xml:space="preserve">Participar en los Juegos Nacionales Universitarios 2018 </t>
  </si>
  <si>
    <t>Realizar torneos internos en las diferentes disciplinas deportivas  utilizacion de los escenarios deportivos</t>
  </si>
  <si>
    <t xml:space="preserve">
Implementación de estrategias para mejorar el desempeño de los seleccionados en las fases de los Juegos Universitarios Nacionales 2018</t>
  </si>
  <si>
    <t xml:space="preserve">
Desarrollo actividades que involucren a la comunidad universitaria y desarrollen conciencia, sobre la practica de la cultura fisica en beneficio propio</t>
  </si>
  <si>
    <t>Numero de participantes en juegos universitarios nacionales</t>
  </si>
  <si>
    <t xml:space="preserve">número de participantes en las actividades deportivas recreativas y ludicas </t>
  </si>
  <si>
    <t>Actividades de formación y desarrollo cultural.</t>
  </si>
  <si>
    <t>Promover la dimensión estética  en la comunidad universitaria</t>
  </si>
  <si>
    <t>Promoción de actividades culturales a la Comunidad Universitaria</t>
  </si>
  <si>
    <t>Oferta de actividades formativas a la Comunidad Universitaria</t>
  </si>
  <si>
    <t xml:space="preserve">Numero de actividades </t>
  </si>
  <si>
    <t xml:space="preserve">Número de talleres  </t>
  </si>
  <si>
    <t>Director Centro Cultural</t>
  </si>
  <si>
    <t>PERMANENCIA Y GRADUACIÓN ESTUDIANTIL</t>
  </si>
  <si>
    <t xml:space="preserve">PERMANENCIA Y GRADUACIÓN </t>
  </si>
  <si>
    <t xml:space="preserve">Contribuir en la reducción de la deserción de los estudiantes de la UT </t>
  </si>
  <si>
    <t>Realización de actividades de monitorias académicas, cursos nivelatorios y semana de inducción</t>
  </si>
  <si>
    <t>Número de estudiantes participantes</t>
  </si>
  <si>
    <t>Monitorías académicas</t>
  </si>
  <si>
    <t xml:space="preserve">FORMACION POLITICA Y CIUDADANIA </t>
  </si>
  <si>
    <t>Cultura ciudadana</t>
  </si>
  <si>
    <t>Fortalecer la cultura política y de ciudadanía de la comunidad universidad</t>
  </si>
  <si>
    <t>Articulación con las unidades académicas en la formación en ciudandía</t>
  </si>
  <si>
    <t xml:space="preserve">Articulación de los programas de formación artisticos y culturales </t>
  </si>
  <si>
    <t>Construcción de la política de inclusión</t>
  </si>
  <si>
    <t>Número de programas artículados</t>
  </si>
  <si>
    <t>Política aprobada</t>
  </si>
  <si>
    <t>Número de unidades académicas articuladas</t>
  </si>
  <si>
    <t>Garantizar las condiciones higienico sanitarias para el expendio de alimentos</t>
  </si>
  <si>
    <t>Control de calidad de alimentos y buenas practícas de manejo de alimentos en las sedes (curdn y sede central)</t>
  </si>
  <si>
    <t>Programa de saneamiento básico</t>
  </si>
  <si>
    <t>Programa aprobado e implementado</t>
  </si>
  <si>
    <t>Actualizar y legalizar mediante acto administrativo el reglamento de las Mini  tiendas UT</t>
  </si>
  <si>
    <t>Minitiendas UT</t>
  </si>
  <si>
    <t>Legalización de las Minitiendas existentes dentro del campus universitario</t>
  </si>
  <si>
    <t>Implementación y seguimiento a los PGIRS</t>
  </si>
  <si>
    <t>Implementación y seguimiento al Sistema Globalmente Armonizado de clasificación y etiquetado de sustancias químicas.</t>
  </si>
  <si>
    <t xml:space="preserve">Garantizar el cumplimiento de la normatividad ambiental vigente </t>
  </si>
  <si>
    <t xml:space="preserve">Asesorias y actualización de los PGIRHS Construcción de PGIRHS  de : Facultad de Humanidades y Artes. Laboratorio de Gestión AMbiental -Facultad de Ing. Forestal. </t>
  </si>
  <si>
    <t xml:space="preserve">Acciones de acompañamiento dentro de la implementación  del S.G.A </t>
  </si>
  <si>
    <t>No. De laboratorio implementado con SGA</t>
  </si>
  <si>
    <t>CÁTEDRA AMBIENTAL</t>
  </si>
  <si>
    <t>UNIVERSIDAD TERRITORIO VERDE</t>
  </si>
  <si>
    <t>COMPROMISO AMBIENTAL</t>
  </si>
  <si>
    <t>Electiva institucional</t>
  </si>
  <si>
    <t>Incluir  en los bancos de electivas de los programas de pregrado de las modalidades presencial y a distancia</t>
  </si>
  <si>
    <t>Formar a la ciudadanía en general en temas ambientales</t>
  </si>
  <si>
    <t>Acompañar procesos de formación ciudadana en la región</t>
  </si>
  <si>
    <t>Generar documentos académicos de apoyo al desarrollo de la Cátedra Ambiental</t>
  </si>
  <si>
    <t>Formación permanente y proyección social</t>
  </si>
  <si>
    <t>Vinculación a procesos de formación ciudadana</t>
  </si>
  <si>
    <t>Investigación y producción académica</t>
  </si>
  <si>
    <t>Elaboración de acuerdos por parte de los comités curriculares de cada programa para incluir la catedra ambiental en el banco de electivas delos programas</t>
  </si>
  <si>
    <t>Vinculación con el diplomado ambiental del Comité Ambiental del Tolima</t>
  </si>
  <si>
    <t>Aprobación de acuerdos en los programas académicos</t>
  </si>
  <si>
    <t>Número de ciudadanos que se certificación en el diplomado de la región</t>
  </si>
  <si>
    <t>Número Documentos académicos de soporte para el desarrollo de la catédra ambiental en el aula</t>
  </si>
  <si>
    <t>PLANIFICACIÓN Y GESTIÓN SUSTENTABLE DEL CAMPUS UNIVERSITARIO</t>
  </si>
  <si>
    <t>Número de integrantes de la comunidad universitaria formado en tema de regionalización</t>
  </si>
  <si>
    <t>Espacios de Desarrollo Infantil</t>
  </si>
  <si>
    <t>Fomentar una cultura emprendedora y de innovación  en la Comunidad</t>
  </si>
  <si>
    <t>Número de ciudadanos con orientación en actividades de cultura emprendedora</t>
  </si>
  <si>
    <t>Interactuar con la comunidad para contribuir al mejoramiento de las condiciones de vida.</t>
  </si>
  <si>
    <t>Desarrollo de proyectos y actividades de intervención social con el apoyo de las unidades académicas y administrativas</t>
  </si>
  <si>
    <t>Desarrollo de las escuelas populares de arte, cuerpo y movimiento</t>
  </si>
  <si>
    <t>Intervención social</t>
  </si>
  <si>
    <t xml:space="preserve">Número de estudiantes participantes en las actividades de ut en tu comunidad
</t>
  </si>
  <si>
    <t xml:space="preserve">Número de población beneficiada en proyectos y actividades de proyección social.  
</t>
  </si>
  <si>
    <t xml:space="preserve">Contribuir al mejoramiento de la calidad de la educación básica y media y a la inclusión, ampliación,  acceso de jóvenes al sistema de educación superior </t>
  </si>
  <si>
    <t>Número de Instituciones educativas beneficiadas</t>
  </si>
  <si>
    <t>Pruebas saber del estado</t>
  </si>
  <si>
    <t>Ofrecer espacios de formación integral  para niños</t>
  </si>
  <si>
    <t>Número de niños y jóvenes beneficiadas por las actividades universidad</t>
  </si>
  <si>
    <t>Fortalecer la democracia y la construcción de la paz en el territorio   bajo escenarios de orden académico, social y político</t>
  </si>
  <si>
    <t>Acompañamiento y generacíon de  iniciativas en torno a la construcción de paz involucrando la población inmersa en el postacuerdo</t>
  </si>
  <si>
    <t>Número de participantes en los escenarios convocados</t>
  </si>
  <si>
    <t>Generar actividades formativas y de extensión en el área cultural</t>
  </si>
  <si>
    <t>Ejecución e insercion de los Centros Regionales para el desarrollo del plan de actividades culturales definido en los CAT</t>
  </si>
  <si>
    <t>Número de CAT vinculados a actividades culturales</t>
  </si>
  <si>
    <t xml:space="preserve">Director del IDEAD
Director Centro Cultural 
Coordinadores Centros Regionales </t>
  </si>
  <si>
    <t xml:space="preserve">Generar actividades formativas en el área cultural universitaria, </t>
  </si>
  <si>
    <t>Actualizar la normatividad que regula el servicio de residencias masculinas y subsido de alojamiento femenino</t>
  </si>
  <si>
    <t>Reglamentos aprobados</t>
  </si>
  <si>
    <t xml:space="preserve">Actualización de PGIRHS </t>
  </si>
  <si>
    <t>Número de ciudadanos certificados</t>
  </si>
  <si>
    <t>Realización del diplomado en pensamiento ambiental "Cátedra Gonzalo Palomino Ortiz" (60) y seminario permanente en educación ambiental (400)  en la UT</t>
  </si>
  <si>
    <t>Consolidación de una comunidad académica permanente de estudiantes, docentes de planta y catédra de la UT en catedra ambiental</t>
  </si>
  <si>
    <t>Número de cursos y eventos ejecutados</t>
  </si>
  <si>
    <t>Cultura emprendedora e innovadora</t>
  </si>
  <si>
    <t>Capacitación, actualización y asesoria  en temas de emprendimiento e innovación a los integrantes de las Unidades académicas.</t>
  </si>
  <si>
    <t xml:space="preserve">Desarrollo de actividades que aporten al mejoramiento de los resultados de las pruebas de estado. 
</t>
  </si>
  <si>
    <t xml:space="preserve">Número de estudiantes vinculados en prácticas académicas y servicio  social universitario en la región. </t>
  </si>
  <si>
    <t>PLAN DE ACCIÓN (2018)</t>
  </si>
  <si>
    <t>Vicerrector de Desarrollo Humano</t>
  </si>
  <si>
    <t>Vicerrector Académico</t>
  </si>
  <si>
    <t>Directores de Programa y Comités Curriculares de programas académico del IDEAD</t>
  </si>
  <si>
    <t>Culminar los estudios doctorales de los profesonres de planta.</t>
  </si>
  <si>
    <t xml:space="preserve">Elaborar y actualizar  los PEP de los programas de la institución </t>
  </si>
  <si>
    <t>Vicerrector Académico
Dirección del IDEAD y Directores de programas</t>
  </si>
  <si>
    <t xml:space="preserve"> Obtener acreditación de alta calidad para programas académicos</t>
  </si>
  <si>
    <t>ODI/RODRIGUEZ J.C/Nubia B.V.</t>
  </si>
  <si>
    <t>Vicerrector Académico /
Jefe  Autoevaluación y Acreditación</t>
  </si>
  <si>
    <t>Directores de Departamentos IDEAD                   Directores de programa IDEAD</t>
  </si>
  <si>
    <t>Vicerrector Académico
Directores de Departamento del IDEAD</t>
  </si>
  <si>
    <t>Director
Departamento de Pedagogía y Mediaciones Tecnológicas IDEAD</t>
  </si>
  <si>
    <t>Directores de Departamento
Directores de Programa
Coordinador de Investigaciones - IDEAD</t>
  </si>
  <si>
    <t>Director de Investigaciones y Desarrollo Científico</t>
  </si>
  <si>
    <t>Vicerrector Académico
Vicerrector de Desarrollo Humano</t>
  </si>
  <si>
    <t>Vicerrector Académico
Director  Investigaciones y Desarrollo Científico
Decanos, Director del IDEAD</t>
  </si>
  <si>
    <t xml:space="preserve">Vicerrector Académica
Vicerrector de Desarrollo Humano
Jefe Desarrollo Institucional </t>
  </si>
  <si>
    <t>Vicerrector Académico / Decanos, Director IDEAD
Director de Investigaciones y Desarrollo Científico</t>
  </si>
  <si>
    <t>Vicerrector Académico /
Direcgtor de Investigaciones y Desarrollo Científico</t>
  </si>
  <si>
    <t>Vicerrector Académico /Director de Biblioteca / Director CERE</t>
  </si>
  <si>
    <t xml:space="preserve">Vicerrector Académico / Decanos, Director IDEAD
</t>
  </si>
  <si>
    <t>Vicerrector Académico
Vicerrector de Desarrollo Humano
Vicerrector Administrativo</t>
  </si>
  <si>
    <t xml:space="preserve">Vicerrector Académico
Vicerrector de Desarrollo Humano
 / Decanos, Director IDEAD
</t>
  </si>
  <si>
    <t>Profesional de Relaciones Internacionales
Profesional de Contratación
Asesora Jurídica</t>
  </si>
  <si>
    <t>Profesional de Relaciones Internacionales</t>
  </si>
  <si>
    <t>Profesional de Relaciones Internacionales. 
Decnao de la Facultad de Educación, Profesional del Centro de Recursos de Idiomas</t>
  </si>
  <si>
    <t>Vicerrector Académico /Director de Investigaciones y Desarrollo Científico</t>
  </si>
  <si>
    <t>Apoyar el acceso a la formación postgraduada mediante acciones orientadas a los graduados y la población en general</t>
  </si>
  <si>
    <t>Promoción de estímulos para acceso a programas de postgrado.</t>
  </si>
  <si>
    <t>Fecha: 3 de marzo de 2018</t>
  </si>
  <si>
    <t>Vicerrector de Desarrollo Humano
Director de Bienestar, Profesional de la Sección Asistencial</t>
  </si>
  <si>
    <t xml:space="preserve">Vicerrector de Desarrollo Humano
Vicerrector Administrativo
</t>
  </si>
  <si>
    <t>Vicerrector de Desarrollo Humano
Director de Bienestar Universitario</t>
  </si>
  <si>
    <t>Vicerrectoria de Desarrollo Humano Director de Bienestar Universitario, Profesional   Seccion Deportes</t>
  </si>
  <si>
    <t>Vicerrectoria de Desarrollo Humano Director de Bienestar Universitario</t>
  </si>
  <si>
    <t>Vicerrectoria de Desarrollo Humano Director de Bienestar Universitario, Profesional   Seccion Asistencial</t>
  </si>
  <si>
    <t>Vicerrector de Desarrollo Humano
Director de Centro Cultural</t>
  </si>
  <si>
    <t>Vicerrector Académico
Director de Proyección Social</t>
  </si>
  <si>
    <t>Vicerrector Académico
Director de Proyección Social, Direcgtor del CERE</t>
  </si>
  <si>
    <t>Vicerrector Académico - Director del CERE</t>
  </si>
  <si>
    <t>Comité de paz de la UT - Director del CERE</t>
  </si>
  <si>
    <t>Vicerrector Académico
Profesional Oficina de Graduados</t>
  </si>
  <si>
    <t>Vicerrector de Desarrollo Humano
Coordinador de Gestión y Educación Ambiental</t>
  </si>
  <si>
    <t>Vicerrector de Desarrollo Humano
Coordinador de Gestión y Educación Ambiental
Decanos</t>
  </si>
  <si>
    <t>Garantizar el manejo adecuado de las sustancias quimicas bajo el Sistema Globalmente Armonizdo - S.G.A</t>
  </si>
  <si>
    <t>Vicerrector Académico / Decanos, Director IDEAD</t>
  </si>
  <si>
    <t>Vicerrector de Desarrollo Humano
Director de Biblioteca</t>
  </si>
  <si>
    <t>Se realizó socialización y aportes con beneficiarias femeninas, y residencias masculinas</t>
  </si>
  <si>
    <t>acta 30 de Mayo, acta 7 junio 2018</t>
  </si>
  <si>
    <t>Informes asistentes por CAT</t>
  </si>
  <si>
    <t>Entre los meses de enero y marzo se actualizo el documento de trabajo de la politica. En el mes de marzo se entregó el documento en físico y en magnetico  al Vicerrector de Desarrollo Humano de la política para el abordaje integral del consumo de sustancias legales e ilegales y la última viabilidad jurídica definida por la Oficina de Asesoría Jurídica.</t>
  </si>
  <si>
    <t>Planillas y fotos</t>
  </si>
  <si>
    <t>Se ha logrado superar la cantidad de actividades según la meta.</t>
  </si>
  <si>
    <t>Planillas.</t>
  </si>
  <si>
    <t>Se logro la apertura de un nuevo taller para este semestre a - 2018</t>
  </si>
  <si>
    <t xml:space="preserve">Planillas de inscripcion, resultados oficiales </t>
  </si>
  <si>
    <t>Actividades  en la practica deportiva recreativa y de tiempo libre 1668</t>
  </si>
  <si>
    <t>Plan de saneamiento básico (programa de residuos solidos, control integrado de plagas, abastecimiento de agua, limpieza y desinfección).</t>
  </si>
  <si>
    <t>Se realiza seguimiento a la ejecución del plan por medio de formatos de registro y listas de chequeo para realizar las observaciones  y detectar las oportunidades de mejora.</t>
  </si>
  <si>
    <t xml:space="preserve">Por necesidad de dar cumplimiento a las visitas realizadas por los Entes de control se priorizaron la UNIDADES GENERADORAS DE:  PRESTADORA DE SERVICIOS DE SALUD  y  FACULTAD DE CIENCIAS DE LA SALUD ( PGIRHS Y DOCUMENTOS HABILITACION )   </t>
  </si>
  <si>
    <t xml:space="preserve">El proceso lo estan desrrollando las unidades generadoras: LASEREX y LABORATORIOS BLOQUE 33-ALMACEN, APLICACIÓN DE PICTOGRAMA -ESTANTES ACORDE NORMA. </t>
  </si>
  <si>
    <t>Actualmente la Sección SST se encuentra en proceso de elaboración documental del Sistema de Gestion de SST que a la fecha tiene un avance del 60%, el 100% se debe lograr a 30 de julio de 2018.</t>
  </si>
  <si>
    <t>RECURSOS CREE</t>
  </si>
  <si>
    <t xml:space="preserve">16 programas de pregrado incluyen la cátedra en los bancos electiva. </t>
  </si>
  <si>
    <t>Matricula la electiva en Academusoft</t>
  </si>
  <si>
    <t>Acuerdo de Consejo de Facultad mediante el cual se aprueba el diplomado, fichas de inscripción y asistencia</t>
  </si>
  <si>
    <t>El seminario de formación permanente, se realiza en el marco del diplomado de formación ambiental ciudadana con el Comité Ambiental del Tolima</t>
  </si>
  <si>
    <t>Alianza interinstitucionales</t>
  </si>
  <si>
    <t>Ficha de inscripción y asistencias</t>
  </si>
  <si>
    <t>Dos artículos en espera de publicación y tres documentos en construcción</t>
  </si>
  <si>
    <t xml:space="preserve">Propuesta documento FCS- HABILITACION PSS - </t>
  </si>
  <si>
    <t xml:space="preserve">Documento de trabajo del proceso del Sistema Globalmente Armonizado </t>
  </si>
  <si>
    <t>TRANSPARENCIA Y EFICIENCIA ADMINISTRATIVA</t>
  </si>
  <si>
    <t>MODELO INTEGRADO DE PLANEACIÓN Y GESTIÓN</t>
  </si>
  <si>
    <t>SISTEMA DE PLANIFICACIÓN INSTITUCIONAL</t>
  </si>
  <si>
    <t>Identificación de fuentes de financiación</t>
  </si>
  <si>
    <t xml:space="preserve">Establecer estrategias que dinamicen la consecución de recursos </t>
  </si>
  <si>
    <t>Gestión para la suscripción de convenios interadministrativos con el IDEAD</t>
  </si>
  <si>
    <t xml:space="preserve">Número de convenios </t>
  </si>
  <si>
    <t>Director IDEAD
Secretaría Académica
Jefes de Departamento</t>
  </si>
  <si>
    <t>Soporte jurídico</t>
  </si>
  <si>
    <t>Controlar los procesos judiciales, para minizar el riego juridico</t>
  </si>
  <si>
    <t>Asesoraría de procesos institucionales</t>
  </si>
  <si>
    <t>Número de procesos</t>
  </si>
  <si>
    <t>Asesor Jurídico</t>
  </si>
  <si>
    <t>MODERNIZACIÓN INSTITUCIONAL</t>
  </si>
  <si>
    <t>Normatividad Institucional</t>
  </si>
  <si>
    <t xml:space="preserve">Reestructurar la normatividad interna de la UT </t>
  </si>
  <si>
    <t>Formulación de los proyectos de acuerdo de los estutos profesoral, general, administrativo y estudiantil</t>
  </si>
  <si>
    <t>Estatutos aprobados</t>
  </si>
  <si>
    <t xml:space="preserve">Rector
Vicerrector Académico
Vicerrector de Desarrollo Humano
Vicerrector Administrativo
Vicerrector Administrativo
Secretaria General
Asesor Jurídico
</t>
  </si>
  <si>
    <t>Generar una estructura organizacional que refleje los nuevos desarrollos académicos y administrativos de la institución</t>
  </si>
  <si>
    <t>Presentación de la reglamentación de jornada laboral, periodo sabático, becarios, comisiones académicas y de estudios, evaluación docente</t>
  </si>
  <si>
    <t>Reglamentación aprobada</t>
  </si>
  <si>
    <t xml:space="preserve">Vicerrector Académico
Secretaria General
Asesor Jurídico
</t>
  </si>
  <si>
    <t>Actualizar normatividad interna de la UT</t>
  </si>
  <si>
    <t xml:space="preserve">Actualización de Reglamentación  procesos  contraactuales </t>
  </si>
  <si>
    <t>Reglamento de Contratación aprobado</t>
  </si>
  <si>
    <t>Construcción manual de supervisión e interventoría</t>
  </si>
  <si>
    <t>Manual aprobado</t>
  </si>
  <si>
    <t>Procesos sindicales</t>
  </si>
  <si>
    <t>Ajuste a los acuerdos con los sindicatos en conformidad con la situación financiera de la Universidad</t>
  </si>
  <si>
    <t>Acuerdos concertados</t>
  </si>
  <si>
    <t>Vicerrector Administrativo
Jefe de Relaciones Laborales y Prestacionales
Asesor Jurídico</t>
  </si>
  <si>
    <t>Las NIIF en la UT</t>
  </si>
  <si>
    <t xml:space="preserve">Responder apropiadamente a las principales exigencias que plantea la adecuada aplicación de las normas internacionales de información financiera a todos sus usuarios  .
</t>
  </si>
  <si>
    <t xml:space="preserve">Implementación de  Normas de información contable para entidades públicas-Universidad del Tolima </t>
  </si>
  <si>
    <t>Norma implementada</t>
  </si>
  <si>
    <t>Vicerrector administrativo / Jefe División Contable y Financiera</t>
  </si>
  <si>
    <t xml:space="preserve">Políticas del Proyecto Eductivo Institucional - PEI </t>
  </si>
  <si>
    <t xml:space="preserve">Adoptar e implementar las Políticas del Proyecto Eductivo Institucional - PEI </t>
  </si>
  <si>
    <t xml:space="preserve">Construcción de los documentos de política del PEI </t>
  </si>
  <si>
    <t>Documentos adoptados e implementados</t>
  </si>
  <si>
    <t>Vicerrector Académico,Vicerrector de Desarrollo Humano, Director del IDEAD,  Director del CERE,  Director de Investigaciones y Desarrollo Científico Coordinador de Gestión y Educación Ambiental, Profesional de la Oficina de Graduados de la UT</t>
  </si>
  <si>
    <t>Estructura organizacional de la UT</t>
  </si>
  <si>
    <t>Implementación de  la estructura organizacional de la Universidad Tolima.</t>
  </si>
  <si>
    <t>Estructura organizacional aprobada</t>
  </si>
  <si>
    <t>Vicerrector administrativo / Jefe División de Relaciones Laborales y Prestacionales / Jefe Oficina de Desarrollo Institucional</t>
  </si>
  <si>
    <t>Estabilidad financiera de la UT</t>
  </si>
  <si>
    <t>Recuperar financieramente la Universidad del Tolima</t>
  </si>
  <si>
    <t>Racionalización del gasto de la Universidad</t>
  </si>
  <si>
    <t>Deficit reducido</t>
  </si>
  <si>
    <t>4,350 millones</t>
  </si>
  <si>
    <t>Vicerrector administrativo  / Jefe División Contable y Financiera</t>
  </si>
  <si>
    <t>Estabilidd financiera de la UT</t>
  </si>
  <si>
    <t>Promover los servicios institucionales</t>
  </si>
  <si>
    <t xml:space="preserve">Obtención de recursos </t>
  </si>
  <si>
    <t>Recursos obtenidos</t>
  </si>
  <si>
    <t>Vicerrector administrativo 
Decanos, Director del IDEAD, Director de Investigaciones y Desarrollo Científico 
Director de Proyección Social                      
Jefe Oficina de Desarrollo Institucional</t>
  </si>
  <si>
    <t>GESTIÓN DOCUMENTAL</t>
  </si>
  <si>
    <t>Nuevas herramientas tecnológicas</t>
  </si>
  <si>
    <t xml:space="preserve">Administrar la documentación institucional cumpliendo con la normatividad vigente, mediante la recepción, registro, distribución, conservación y consulta de la información, para la prestación de servicios oportunos. </t>
  </si>
  <si>
    <t>Implementación de un sistema de información que permita realizar el proceso de elecciones con voto electrónico</t>
  </si>
  <si>
    <t xml:space="preserve">Sistema implementado de voto electrónico </t>
  </si>
  <si>
    <t>Vicerrector Administrativo
Secretaria General y Profesional de Oficina de Gestión Tecnológica</t>
  </si>
  <si>
    <t xml:space="preserve">Actualización la base de datos de los profesores, estudiantes y egresados </t>
  </si>
  <si>
    <t>Base de datos completa</t>
  </si>
  <si>
    <t>Vicerrector administrativo 
Jefe Oficina de Relaciones Laborales y Prestacionales, Jefe de Admisiones, Registro y Control Académico, Secretaria General</t>
  </si>
  <si>
    <t>SISTEMA DE GESTIÓN INTEGRADA</t>
  </si>
  <si>
    <t>Modelo Integrado de Planeación y Gestión -MIPG</t>
  </si>
  <si>
    <t>Implementar las dimensiones del MIPG en la UT</t>
  </si>
  <si>
    <t>Implementación de la dimensiones de: Telento Humano, direccionamiento estatégico y plenación, gestión con valores para resultados, evaluación de resultados, información y comunicación, gestión del conocimiento y la innovación y control interno</t>
  </si>
  <si>
    <t>Dimensiones implementadas</t>
  </si>
  <si>
    <t>Vicerrector Académico
Vicerrector de Desarrollo Humano
Vicerrector Administrativo
Jefe Oficina de Relaciones Laborales y Prestacionales
Secretaria General 
Jefe Oficina de Desarrollo Institucional</t>
  </si>
  <si>
    <t>Planes institucionales</t>
  </si>
  <si>
    <t>Integrar los planes institucionales al plan de acción de cada vigencia</t>
  </si>
  <si>
    <t>Integración de los planes, según Decreto 612 de 2018</t>
  </si>
  <si>
    <t>Planes institucionales implementados</t>
  </si>
  <si>
    <t>ORDENACIÓN, PROYECCIÓN Y GESTIÓN DEL CAMPUS</t>
  </si>
  <si>
    <t>PLAN DE DESARROLLO FÍSICO DEL CAMPUS UNIVERSITARIO</t>
  </si>
  <si>
    <t>Planificación y gestión ambiental del campus</t>
  </si>
  <si>
    <t>Adecuar y dotar con kit antiderrames el cuarto biosanitario de la UT</t>
  </si>
  <si>
    <t>Manejo adecuado de condiciones higienico sanitarias para almacenamiento y manejo de residuos y sustancias peligrosas en las activiades academico - investigativas</t>
  </si>
  <si>
    <t xml:space="preserve">Número de adecuaciones
Número de kit </t>
  </si>
  <si>
    <t>Vicerrector de Desarrollo Humano
Vicerrector Administrativo
Jefe Oficina de Desarrollo Instituiconal</t>
  </si>
  <si>
    <t>Se encuentra en trámite de compra</t>
  </si>
  <si>
    <t>Cuarto frio de la Facultad de Medicina Veterinaria y Zootecnía</t>
  </si>
  <si>
    <t>Garantizar la adecuada conservación de residuos que generen descomposición almacenados en el cuarto frio</t>
  </si>
  <si>
    <t>Adecuación del cuarto frio de la Facultad de Medicina Veterinaria y Zootecnía</t>
  </si>
  <si>
    <t>Número de adecuaciones</t>
  </si>
  <si>
    <t>Infraestructura Prestadora de Servicio de Salud - PSS</t>
  </si>
  <si>
    <t>Entrega de los diseño de planos del centro médico PSS y tramitar ante la Curaduría</t>
  </si>
  <si>
    <t>Presentación de diseños ante la Curaduría Urbana</t>
  </si>
  <si>
    <t>Licencia de Construcción</t>
  </si>
  <si>
    <t>Asignar los recursos para la Construcción de la nueva planta física de la PSS –UT</t>
  </si>
  <si>
    <t>Asignación de presupuesto para la construcción de la PSS</t>
  </si>
  <si>
    <t>Contratación para Construcción de la PSS</t>
  </si>
  <si>
    <t>Adecuación biobanco y registro poblacional de cáncer GCFEP</t>
  </si>
  <si>
    <t>Adecuación del espacio físico para centralizar la información del banco de muestras de cáncer y los datos epidemiológicos y genéticos</t>
  </si>
  <si>
    <t>Espacio adecuado</t>
  </si>
  <si>
    <t>Vicerrector Académico
Jefe Oficina de Desarrollo Institucional</t>
  </si>
  <si>
    <t>Escenario deportivo</t>
  </si>
  <si>
    <t xml:space="preserve">Contar con un espacio deportivo para la comunidad universitaria </t>
  </si>
  <si>
    <t>Reparación y mejoramiento del escenario Deportivo de la sede central de la UT</t>
  </si>
  <si>
    <t>Área intervenida</t>
  </si>
  <si>
    <t>4702,33 M2</t>
  </si>
  <si>
    <t xml:space="preserve">
Jefe Oficina de Desarrollo Institucional</t>
  </si>
  <si>
    <t>Edificio de aulas</t>
  </si>
  <si>
    <t>Incrementar el número de aulas de clase en el campus universitario</t>
  </si>
  <si>
    <t>Diseño y construcción del bloque de aulas en la UT</t>
  </si>
  <si>
    <t>Aulas construidas</t>
  </si>
  <si>
    <t>Actualización de inventario</t>
  </si>
  <si>
    <t>Detallar, ordenar y valorar la información de la infraestructura física de los predios de la UT</t>
  </si>
  <si>
    <t xml:space="preserve">Actualizacíon  del Inventario arquitectónico de la infraestructura de la Universidad </t>
  </si>
  <si>
    <t>Iinventario actualizado</t>
  </si>
  <si>
    <t>Actualización de predios</t>
  </si>
  <si>
    <t>Detallar, ordenar y valorar la información de los predios de la UT</t>
  </si>
  <si>
    <t>Consolidación la información de los predios propiedad de la UT</t>
  </si>
  <si>
    <t>Perfilación del campus unversitario  de la UT</t>
  </si>
  <si>
    <t>Formular y elaborar el proyecto con su respectiva prefactibilidad del campus de la UT</t>
  </si>
  <si>
    <t>Perfilacion del proyecto para la elaboración del plan de ordenamiento del campus de la UT</t>
  </si>
  <si>
    <t>Perfilación aprobada</t>
  </si>
  <si>
    <t>ESTATUTO PRESUPUESTAL Y FINANCIERO</t>
  </si>
  <si>
    <t>Optimización de recursos</t>
  </si>
  <si>
    <t>Elaborar el proyecto de estatuto presupuestal y financiero</t>
  </si>
  <si>
    <t>Construicción del estatuto presupuestal</t>
  </si>
  <si>
    <t>Estatuto aprobado</t>
  </si>
  <si>
    <t>Vicerrector Administrativo, Jefe División Contable y Financiera</t>
  </si>
  <si>
    <t>Proyecto, CDP y solicitud de compra</t>
  </si>
  <si>
    <t>revisar con Maritza</t>
  </si>
  <si>
    <t>Con Gabriel</t>
  </si>
  <si>
    <t>Con el jefe</t>
  </si>
  <si>
    <t xml:space="preserve">LISTADO MAESTRO DE DOCUMENTOS </t>
  </si>
  <si>
    <t>En el semestre A/2018 se han dado 1273 becas+ fondo legados 8+ asistencias administrativas 214+ convenciones colectivas30= 1525</t>
  </si>
  <si>
    <t>Res 0101, 0105, 0173, 0193, 0251, 0291, 0306, 0307, 0485, 0438, 0479, 0583 de 2018, Acta Comité de Becas, informe fondo de donaciones y constancia,  Oficio remisorio de aprobación</t>
  </si>
  <si>
    <t>Propuesta de proyectos</t>
  </si>
  <si>
    <t>Se inicia primer debate en comité de becas el martes 26/06/2018</t>
  </si>
  <si>
    <t>Documento elaborado con los respectivos Oficio remisorio y correo electrónico.</t>
  </si>
  <si>
    <t>Se participó en los zonales de Atletismo, Futbol, Tenis de mesa, Tenis de Campo, Lev de Pesas, Natación, Voleibol Arena,  21</t>
  </si>
  <si>
    <t xml:space="preserve">Planillas de asistencia a las actividades, informe parcial de los tecnicos, planillas de inscripcion, </t>
  </si>
  <si>
    <t>Monitores que realizan acompañamiento académico a los estudiantes de I hasta IX nivel, y Monitores Nivelatorios que apoyan a su vez en la semana de inducción.  145 beneficiados</t>
  </si>
  <si>
    <t>cambiar la meta en la matriz</t>
  </si>
  <si>
    <t>El cronograma de este subproyecto no se cumplió con rigurosidad por falta de interés de los estudiante de las minitiendas</t>
  </si>
  <si>
    <t>Documento de trabajo del reglamento de las minitiendas universitarias</t>
  </si>
  <si>
    <t>Resoluciones de Rectoría No. 0036; 0074; 0106; 0219; 0220; 0221;0292; 0359; 0413; 0483; 0486; 0495; 0592; 0617; 0653 y 0686. CDP 138,139, 860 y 1765</t>
  </si>
  <si>
    <t>se realizaron en los CAT Ibagué 114, Chaparral 107, Cajamarca 40, Melgar 65, Honda 95 y Purificación 164 = 585</t>
  </si>
  <si>
    <t>Acta</t>
  </si>
  <si>
    <t>Se creó el Comité de inclusión, trabajo en indice de inclusión, caracterización población</t>
  </si>
  <si>
    <t>Fotos</t>
  </si>
  <si>
    <t>Las actividades se articuló la formación de ciudadanía con la cultura</t>
  </si>
  <si>
    <t xml:space="preserve">Se realizado articulación con el Observatorio de Paz y Derechos Humanos de la Facultad de Ciencias Humanas y Artes, con los afrodescendientes y </t>
  </si>
  <si>
    <t xml:space="preserve">Actas de reunión </t>
  </si>
  <si>
    <t>221 librios en medio físico,</t>
  </si>
  <si>
    <t>Se tienen ordenes de compra por un total de 619 libros.  Con respecto a las base digitales no se tiene asignado recursos</t>
  </si>
  <si>
    <t>pendiente</t>
  </si>
  <si>
    <t>Se han realizado acercamientos con directores de Programa y Departamento</t>
  </si>
  <si>
    <t>Se dio inicio a la propuesta con el IDEAD</t>
  </si>
  <si>
    <t>A la fecha  la Universidad  tiene  71 procesos activos  y  terminados y archivados  3 ( Acción de cumplimiento, Ejecutivo  Isaac Godoy González, Prima Técnica).  No obstante mensualmente se presenta ante el Consejo Superior un informe del estado  de los procesos</t>
  </si>
  <si>
    <t>El 6 de marzo la Oficina Jurídica  entrego el proyecto de Estatuto de Contratación, y el 4 de abril devolvió  el Proyecto para corrección, actualmente se esta trabajando en ello, el cual será presentado  en el mes de Juio de  2018.</t>
  </si>
  <si>
    <t xml:space="preserve">Asesor Jurídico y contratación </t>
  </si>
  <si>
    <t>publicación  del  Manual de Interventoria  y supervisión delntro del SGC apartir del día 19 de junio de  2018</t>
  </si>
  <si>
    <t xml:space="preserve">Manual de Interventoria  y supervisión </t>
  </si>
  <si>
    <t>Es un proceso el cual esta a cargo de la  Vicerrectoría Académica y Secretaría General, con acompañamiento de la Oficina Jurídica en el momento de  la expedición de los actos administrativos  para su aprobación ante el Consejo Superior</t>
  </si>
  <si>
    <t>Proyecto estatuto de contratación</t>
  </si>
  <si>
    <t>Planillas de asistencia, fotos del los eventos</t>
  </si>
  <si>
    <t>Registro fotográfico, Planillas.</t>
  </si>
  <si>
    <t>Purificación,Honda, Mariquita, Prado, Melgar,Falan, Ambalema, Espinal, Guamo Planadas, Rioblanco,Ibagué proyecto innovación turismo naturaleza.</t>
  </si>
  <si>
    <t>Resoluciones- proyectos- convenio</t>
  </si>
  <si>
    <t>24 de Gobernación convenio 935/2017- PNUD  5 (Cauca, Antioquia, Putumayo y Caqueta)- Alcaldia 10-Gobernación  9-</t>
  </si>
  <si>
    <t>Se entregaron todos los estudios realizados desde Proyección social  al CERE</t>
  </si>
  <si>
    <t xml:space="preserve"> Copia de los  convenios.</t>
  </si>
  <si>
    <t>Están en proceso de firmas convenios con:  alcaldia de Ibagué, alcaldia de Murillo, Surcos, Mencoldes y  Ministerio de defensa- Ejercito Nacional.</t>
  </si>
  <si>
    <t>Listados de asistencia talleres, charlas, conversatorios sobre cultura emprendedora</t>
  </si>
  <si>
    <t>116 estudiantes  de 10 y 11.-398 Bitcoin</t>
  </si>
  <si>
    <t>Programa DPS Jovenes en Acción 2456, 90 niños escuelas populares
6 niños ACJ</t>
  </si>
  <si>
    <t>Celmira Huertas, Simón Bolivar, Sagrada Familia, Dario echandia, Miguel de Cervantes, Alberto Castilla, Normal Superior, Institución Educativa  Laureles.</t>
  </si>
  <si>
    <t>Jornadas recreativas, olimpiadas de matematicas, visita municipio de coello, grupo scout, olimpiada internacional de matematicas(Costa Rica)</t>
  </si>
  <si>
    <t xml:space="preserve">58 asistentes en el lanzamiento del programa de paz y 85 participantes en el  foro Memoria  Historica
10 asistentes reunión en Planadas
43 asistentes al conversatorio Educación rural y el futuro de los jovenes de Rioblanco 
</t>
  </si>
  <si>
    <t>ACercamiento con el DAFP</t>
  </si>
  <si>
    <t>Acompañamiento DAFP, sensibilización a los lideres de los procesos</t>
  </si>
  <si>
    <t>Autodiagnóstico, proyecto de resolución de Comité de desempeño Institucional</t>
  </si>
  <si>
    <t>Se deben articular los resultados de los autodiagnóticos con los planes de acción insticional</t>
  </si>
  <si>
    <t>Se han construido ocho planes los cuales etán publicados</t>
  </si>
  <si>
    <t>Se encuentran en proceso de elaboración cuatro planes: Plan de incentivos insitutucionales, PETI, Plan de tratamiento de riegos de seguridad y privacidad de la información y el Plan de seguridad y privacidad de la información</t>
  </si>
  <si>
    <t>Actas de reunión con la Secretaría de Salud Municipal</t>
  </si>
  <si>
    <t>La Secretaria de Salud  no autorizó la construcción en el predio asignado, debido a que estaba cerca a la IPS, lo que implica cambiar de adecuación por construcción</t>
  </si>
  <si>
    <t>Estudios y diseños radicados ante la Curaduría Urbana No. 1, en proceso de otorgamiento de licencia de construcción</t>
  </si>
  <si>
    <t>Oficio 18-1-0114 ODI a Curaduría Urbana No.1
Estudios de: suelos, memorias de calculo estructural, hidrosanitarios y electrícos; planos arquitectónicos, planos estructurales, planos hidrosanitarios, planos de redes de voz y datos, electricos e iluminación y realidades virtuales del proyectos</t>
  </si>
  <si>
    <t>El proceso de diseño y obtención de los estudios se ha demorado más de los planeado debido a la intervención de entidades externas a la UT, como es la Secretaría de Salud Departamental y la Curaduría Urbana</t>
  </si>
  <si>
    <t>Plan de inversión</t>
  </si>
  <si>
    <t>Radicado para licencia de Curaduria</t>
  </si>
  <si>
    <t>Proyecto elaborado con su respectivo presupuesto y diseños que reposan en la ODI</t>
  </si>
  <si>
    <t>Pendiente por asignación de recursos</t>
  </si>
  <si>
    <t>Diesños, presupueto, reposan en la carpeta del proyecto que está ubicado en la ODI</t>
  </si>
  <si>
    <t>Se ha desarrollado de acuerdo al cronograma de trabajo</t>
  </si>
  <si>
    <t>Estudios previos, los cuales se encuentra en el Comité de aprobación</t>
  </si>
  <si>
    <t>Se encuentra en estapa precontractual</t>
  </si>
  <si>
    <t>Se contará con vinculación de los estudiantes que pro de su proceso de formación</t>
  </si>
  <si>
    <t>Proyecto formulado Soporte que reposa en la ODI</t>
  </si>
  <si>
    <t>La ejecución del proyecto se realizará con los estudiantes del programa de Dibujo Arquitectónico y de Ingeniería al inicio del proximo semestre</t>
  </si>
  <si>
    <t>Proyecto formulado y levantamiento topográfico de un predio. Soporte que reposa en la ODI</t>
  </si>
  <si>
    <t>La ejecución del proyecto se realizará con los estudiantes del programa de Topografía al inicio del proximo semestre</t>
  </si>
  <si>
    <t xml:space="preserve">Propuesta de proyecto </t>
  </si>
  <si>
    <t>Pendiente de aprobación y asignación de recursos</t>
  </si>
  <si>
    <t>UNIVERSIDAD DEL TOLIMA</t>
  </si>
  <si>
    <t>EJES</t>
  </si>
  <si>
    <t>CONVENCIÓN</t>
  </si>
  <si>
    <t>EJE 1</t>
  </si>
  <si>
    <t>EJE 2</t>
  </si>
  <si>
    <t>EJE 3</t>
  </si>
  <si>
    <t>EFICIENCIA Y TRANSPARENCIA ADMINISTRATIVA</t>
  </si>
  <si>
    <t>EJE 4</t>
  </si>
  <si>
    <t>Fuente: Oficina de Desarrollo Institucional</t>
  </si>
  <si>
    <t>En 4 programas de pregrado y 2 de posgrados estan desarrollando procesos de autoevaluación con fines de renovación de registro, lo cual incluye la actualización de los curriculos de los programas</t>
  </si>
  <si>
    <t>Acuerdos de Reestructuración curricular, acuerdos de registro calificado</t>
  </si>
  <si>
    <t>Dos programas estan aplicando los nuevos lineamientos curriculares de Ley y las normativas del orden nacional</t>
  </si>
  <si>
    <t>Actas de comites curricular, acta comité de autoevluación</t>
  </si>
  <si>
    <t>Tu aula estan registrados y publicados</t>
  </si>
  <si>
    <t>Corresponden alos programas de agroecolgia, maestria, pedaggogía, castellana, financiera</t>
  </si>
  <si>
    <t>Documento, actas del consejo directivo</t>
  </si>
  <si>
    <t xml:space="preserve">Documento </t>
  </si>
  <si>
    <t>El programa de agroecoloigia se encuentra en espera del recurso de reposición ante el MEN.</t>
  </si>
  <si>
    <t>Documento proyecto, acuerdo consejo directivo</t>
  </si>
  <si>
    <t>Diplomado del programa de financiera se presentó como proyecto a la ODI, y esta en espera de aprobación y viabilidad</t>
  </si>
  <si>
    <t>Convocatoria PUBLICADA EN LA  pagina UT</t>
  </si>
  <si>
    <t>La convocatoria está abierta hasta julio 28 y se espera el cirre para entregar resultados</t>
  </si>
  <si>
    <t>2 documentos de trabajo, actas de consejo directivo, PEP</t>
  </si>
  <si>
    <t>Se encuentran en construcción dos propuestas para  especializacion (inclusión) y maestria (literatura)</t>
  </si>
  <si>
    <t>Dos estudiantes del Programa Lic. En ciencias estan realizando el proceso para movilidad internacional</t>
  </si>
  <si>
    <t>Registro fotográfico, planillas de registro</t>
  </si>
  <si>
    <t>Campeonatos deportivos, zumba, cardiorumba</t>
  </si>
  <si>
    <t>Planillas y fotos
Registro fotográfico, planillas de registro</t>
  </si>
  <si>
    <t>Se ha logrado intervenir solo en el CAT de Ibague, en razon a que no contamos con el presupuesto necesario, para desplazamientos y demas gastos, que se requiere para la ejecucion de los talleres.
Acividades cultiurales en Cali, Sibaté, Kennedy, Tunal, Medelli, Neiva, Chaparral, Pereira, Popayán, Honda, Purificación</t>
  </si>
  <si>
    <t>Convenio colegio</t>
  </si>
  <si>
    <t>Biblioteca intinerante barrio picaleña</t>
  </si>
  <si>
    <t>Registro y planilla Eventos sobre lectura, cuentos y día del idioma</t>
  </si>
  <si>
    <t>Eventos en CAT Cali e Ibagué</t>
  </si>
  <si>
    <t>Talleres en CAT Cali e Ibagué</t>
  </si>
  <si>
    <t>No hay evidencia</t>
  </si>
  <si>
    <t xml:space="preserve"> Número de trabajo que se han publicado en el repositorio institucional de enero a mayo</t>
  </si>
  <si>
    <t>Para el semestre A del 2018 se realiza actualizacion permanente de la informacion de los estudiantes</t>
  </si>
  <si>
    <t>CONSOLIDADO  PLAN DE ACCIÓN VIGENCIA 2018</t>
  </si>
  <si>
    <t>Fecha de corte: del 1 de enero hasta el 15 de junio de 2018</t>
  </si>
  <si>
    <t>ODI/RODRIGUEZ J.C/Nubia B.</t>
  </si>
  <si>
    <t>El programa de Licenciatura de Educación Artística se encuentra en proceso de Acreditación.
Se estan adelantando los procesos de autoevaluación con fines de acreditación para los programas de Lic en Ciencias Sociales</t>
  </si>
  <si>
    <t>Radicación del documento de condiciones iniciales institucionales ante el MEN</t>
  </si>
  <si>
    <t>Oficio de radicación ante el MEN.    - Oficio de aceptación por parte del MEN, para iniciar el proceso de autoevaluación con fines de acreditación institucional</t>
  </si>
  <si>
    <t>En semestre B de 2018 se adelanta el proceso de autoevaluación institucional y se tiene previsto radicar el documento maestro en el mes de noviembre de 2018.</t>
  </si>
  <si>
    <t>Página web de la UT en el link de investigaciones - convocatoria</t>
  </si>
  <si>
    <t>En proceso de convocatoria para grupos categorizado y no categorizados
Los resultados de la convocatoria se publican el 26 de junio</t>
  </si>
  <si>
    <t>Los resultados de dos articulos publicados y en espera de la convocatoria se publican el 26 de junio</t>
  </si>
  <si>
    <t>Oficios de radicación</t>
  </si>
  <si>
    <t>Las patentes ya están radicadas,   publicadas y en proceso de revisión por parte de la Superintendencia de Industria y Comerdio</t>
  </si>
  <si>
    <t>GRUPLAC COLCIENCIAS</t>
  </si>
  <si>
    <t>Se avalarón cuatro nuevos grupos de investigación con 8 profesores</t>
  </si>
  <si>
    <t>Acta Comité Central de Investigaciones</t>
  </si>
  <si>
    <t>Estudiantes vinculados a los semilleros</t>
  </si>
  <si>
    <t>No se ha avanzado por la Ley de Garantías</t>
  </si>
  <si>
    <t>Se inicio a la convocatoria para la publicación de 50 libros producto de investigación</t>
  </si>
  <si>
    <t>Filbo Bogotá 2018</t>
  </si>
  <si>
    <t>No se ha avanzado</t>
  </si>
  <si>
    <t xml:space="preserve">Dos PEP Licenciatura en Ingles, Doctorado planificacion y manejo ambiental de cuencas.
10 programas de pregrado y 1 de posgrado han presentado PEP al comité central de curriculo. Pendiente confirmar cuales estan aprobados con VICE ACADEMICA
</t>
  </si>
  <si>
    <t>Dos  Licenciatura en Ingles, Doctorado planificacion y manejo ambiental de cuencas.
Actas de comités curriculares, actas de comité de evaluación, encuestas, estudios viabilidad. Resoluciones renovación registro calificado</t>
  </si>
  <si>
    <t>El proyecto lo presento el IDEAD y esta para ser tratado en el comite central de curriculo.
Hay un nuevo modelo de investigación que lo estan aplicando 3 programas; sin embargo todos los programas siguen aplicando el mldelo de investigación formativa</t>
  </si>
  <si>
    <t xml:space="preserve">Se vincularon dos docentes que estaban en condicion de becarios (VAC)
No hay directrices para dar inicio a la preparacion de perfiles (IDEAD)
</t>
  </si>
  <si>
    <t xml:space="preserve">3 propuestas: dilomado en derecho ambiental, diplomado e formacion pedagogica (saber pro), diploma investigaciones
Portafolios, talleres de formacion en los CAT, Taller CAT Pereira.
</t>
  </si>
  <si>
    <t>Se presentó el documento de modelo de formación de la Modalidad a Distancia y está pendiente de aprobación una vez revisado el impacto económico que genera el cambio de cuantificación por créditos</t>
  </si>
  <si>
    <t>En proceso</t>
  </si>
  <si>
    <t>En lo que va corrido del año se graduaron cinco docentes: Deisy Acosta rubiano, Madeleine Cecilia Olivella, Mario Enrique Uribe Macias, Jose Julian Ñañes, Ana Maria Castro Sanchez</t>
  </si>
  <si>
    <t>Documentos maestros, acuerdos, matriz de investigacion formativa, informes de tutores, evidencia de foros y microforos
10 documentos</t>
  </si>
  <si>
    <t xml:space="preserve">Circular No. 5 y la publicación en la página web link de investigaciones - convocatoria </t>
  </si>
  <si>
    <t>El Comité Central de Investigaciones, asignó para cada semillero de investigación avalado la partida de 3,500 millones para la actividad propia del semillero de investigación y abrio la convocatoria para 20 semilleros de investigación del IDEAD</t>
  </si>
  <si>
    <t>Se inicio a la convocatoria para la publicación de libros para 50 libros de texto y 30 libros de investigación.</t>
  </si>
  <si>
    <t>Página web de la UT en el link de investigaciones - convocatoria
Libros publicados.
Profesores del IDEAD publicaron dos libros los cuales reposan en la Dirección</t>
  </si>
  <si>
    <t>Actualmente existe el grupo de investigación GRAPA.
Proyecto con Banco de la Republica denominado la Maleta Tolima.
Proyecto Tolima milenario un viaje por la diversidad versión pendonces</t>
  </si>
  <si>
    <t>Fotográfica</t>
  </si>
  <si>
    <t>Existe colección digitalizada y reposa en el CERE</t>
  </si>
  <si>
    <t>Se encuentra ubicada en la sala dispuesta para la colección</t>
  </si>
  <si>
    <t>Registro en CIARP de la Vicerrectoría Académica</t>
  </si>
  <si>
    <t>El Comité de paz está en proceso de revisión de la propuesta de la Política de Paz de la UT</t>
  </si>
  <si>
    <t>Acta de reunión se encuentra en programa de Paz de la UT</t>
  </si>
  <si>
    <t>Se encuentran construidos tres documentos: mediaciones tecnológcia, Desarrollo Humano-Bienestar y regionalización</t>
  </si>
  <si>
    <t>Se encuentran en archivo digital en la Oficina de Deasarrollo Institucional</t>
  </si>
  <si>
    <t>Certificado de participación, reposan en la ORI
Participacion en la X jornada cientifica para la discapacidad en España y en Festival Nacioanl de las Artes en Valparaiso Chile</t>
  </si>
  <si>
    <t>Informes y certificados finales de pasantías, evidencias que reposan en la ORI y Direcciones de programa académico</t>
  </si>
  <si>
    <t>Certificados finales de calificaciones que reposan en la ORI y Dirección de Progra.  Los acuerdos de matricula de movilidad académica que resposan en ORCA
Carta aceptacion universidades, proceso ORI, acta comité curricular avalando</t>
  </si>
  <si>
    <t xml:space="preserve">Convenio que reposa en la Oficina Jurídica </t>
  </si>
  <si>
    <t>Convenio realizado con la Universidad Carolina del Norte Estados Unidos</t>
  </si>
  <si>
    <t>Convenio de adhesión que reposa en la ORI</t>
  </si>
  <si>
    <t>Vinculación de la Universidad al programa MARCA</t>
  </si>
  <si>
    <t>Se encuentra el documento elaborado del 2016.
Se ha realizado el análisis de los programas de Medicina Veterinaria y Zootecnia, Licenciatura en Artes Plasticas y visuale, Matemáticas con Énfasis en Estadística y Tecnología en protección y recopiración en ecosistemas forestales</t>
  </si>
  <si>
    <t>*El  Proyecto de acuerdo de  Estatuto Administrativo   fue elaborado  por la Vicerrectoria Administrativa, se dio traslado a la Jefe de Relaciones laborales y Prestacionales para su revisión y se encuentra en revisión de los diferentes sindicatos  
Es un proceso en cabeza de  las Vicerrectorías  y Secretaria General. La Oficina  Jurídica  brinda apoyo en el momento  de  la revisión  de los actos administrativos que  se presenten ante el Consejo Superior.</t>
  </si>
  <si>
    <t xml:space="preserve">La  realización de diferentes  mesas de negociación con las agremiaciones sindicales, para posterior socialización con comité de rectoria y comité directivo </t>
  </si>
  <si>
    <t xml:space="preserve">1. El Diagnóstico  de la información contable de la universidad a 31-12-2017.                          2) La Capacitación al personal  sobre las NICSP.            3)La Identificación de las secciones de la norma que aplican a la Ut.                           4) La Depuración Contable de cifras a 31-12-2017.                     5) La  Elaboración ESFA.                                           6) El Análisis  del impacto en  el patrimonio  por elaboración del ESFA .                                                           7) La Elaboración del borrador del Manual de Politicas contables  </t>
  </si>
  <si>
    <t>Se mantienen la politica de  austeridad del gasto y de igual forma  se siguen realizando gestiones ante  Gobernación del Tolima y el MEN, para incremento de las trasferencias .</t>
  </si>
  <si>
    <t xml:space="preserve">A través del Plan de  Publicidad que ha venido desarrollando la Universidad, se está presentando un  portafolio de servicios con el cual se quiere dar una mayor visibilidad a nivel nacional de la Universida del Tolima   </t>
  </si>
  <si>
    <t xml:space="preserve">La elaboración del Proyecto de  Estatuto Presupuestal y Financiera por parte de la Vicerrectoria Administrativa en apoyo de la División contable y financiera.                              2) Ajustes al estatuto  conforme a las consideraciones  presentadas por la  Asesora Financiera externa  de la UT ,  los Consejeros y la Representante del Ministerio de Educación.                 </t>
  </si>
  <si>
    <t>PROGRAMAS</t>
  </si>
  <si>
    <t xml:space="preserve">SISTEMA DE GESTION DE LA CALIDAD </t>
  </si>
  <si>
    <t>PG1</t>
  </si>
  <si>
    <t>PG2</t>
  </si>
  <si>
    <t>PLAN DE ACCIÓN 2014</t>
  </si>
  <si>
    <t>Versión: 05</t>
  </si>
  <si>
    <t>PG3</t>
  </si>
  <si>
    <t>PG4</t>
  </si>
  <si>
    <t>NÚMERO ACCIÓN</t>
  </si>
  <si>
    <t>META 2014</t>
  </si>
  <si>
    <t>META EJECUTADA</t>
  </si>
  <si>
    <t>PG5</t>
  </si>
  <si>
    <t>E   X   C   E   L   E   N   C   I   A     A   C   A   D   E   M   I   C   A</t>
  </si>
  <si>
    <t>BECARIOS</t>
  </si>
  <si>
    <t xml:space="preserve">Incrementar la vinculación de docentes jóvenes para el  relevo generacional </t>
  </si>
  <si>
    <t>Realizar convocatoria 2014 para  Becarios</t>
  </si>
  <si>
    <t>N° DE NUEVOS BECARIOS VINCULADOS</t>
  </si>
  <si>
    <t xml:space="preserve">Vicerrectoría Académica
Facultad Medicina Veterinaria y Zootecnia
Facultad de Ciencias de la Educación
Facultad Ciencias Ecnómicas y Administrativas
Facultad de Ciencias de la Salud
Facultad de Tecnologías
Facultad de Ingeniería Forestal
Facultad de Ciencias
Facultad de Ingeniería Agronómica
Facultad de Ciencias Humans y Artes
Instituto de Educación a Distancia
</t>
  </si>
  <si>
    <t>PG6</t>
  </si>
  <si>
    <t>Aumentar la vinculación de docentes de planta con formación de alto nivel</t>
  </si>
  <si>
    <t xml:space="preserve">                             
Realizar convocatoria docentes año 2014 </t>
  </si>
  <si>
    <t>N° DE NUEVOS DOCENTES VINCULADOS</t>
  </si>
  <si>
    <t>PG7</t>
  </si>
  <si>
    <t>N° DOCENTES CON MAESTRIA QUE INGRESEN A UN PROGRAMA DE DOCTORADO</t>
  </si>
  <si>
    <t>PG8</t>
  </si>
  <si>
    <t>Promover  el acceso de profesores catedráticos a programas propios de maestría y doctorado</t>
  </si>
  <si>
    <t>Realizar convocatoria para asignación de becas de Maestrías y Doctorados propios para profesores catedráticos.</t>
  </si>
  <si>
    <t>No. DE PROFESORES CATEDRÁTICOS APOYADOS EN POSTGRADOS PROPIOS POR AÑO</t>
  </si>
  <si>
    <t>PROYECTOS EDUCATIVOS POR PROGRAMA</t>
  </si>
  <si>
    <t>Construir un modelo para la formulación de PEP</t>
  </si>
  <si>
    <t>Aprobar los PEP de los programas académicos de la U.T.</t>
  </si>
  <si>
    <t>N° DE PEP ELABORADOS Y APROBADOS</t>
  </si>
  <si>
    <t xml:space="preserve">Vicerrectoría Académica
Oficina Central de Currículo
Facultad Medicina Veterinaria y Zootecnia
Facultad de Ciencias de la Educación
Facultad Ciencias Ecnómicas y Administrativas
Facultad de Ciencias de la Salud
Facultad de Tecnologías
Facultad de Ingeniería Forestal
Facultad de Ciencias
Facultad de Ingeniería Agronómica
Facultad de Ciencias Humans y Artes
Instituto de Educación a Distancia
</t>
  </si>
  <si>
    <t>ESTRUCTURACIÓN CURRICULAR FORMATIVA</t>
  </si>
  <si>
    <t>Ajustar los programas a los requerimientos legales e institucionales vigentes</t>
  </si>
  <si>
    <t xml:space="preserve">Socializar el acuerdo de Lineamientos Curriculares
</t>
  </si>
  <si>
    <t>N° PROGRAMAS ACTUALIZADOS Y APROBADOS</t>
  </si>
  <si>
    <t xml:space="preserve">Definir las necesidades y condiciones institucionales para la oferta de nuevos programas
</t>
  </si>
  <si>
    <t>Realizar estudios de viabilidad para la oferta de nuevos programas de pregrado</t>
  </si>
  <si>
    <t>No. DE NUEVOS PROGRAMAS DE PREGRADO OFERTADOS</t>
  </si>
  <si>
    <t>Vicerrectoría Académica
Oficina Central de Currículo
Facultad Medicina Veterinaria y Zootecnia
Facultad de Ciencias de la Educación
Facultad Ciencias Ecnómicas y Administrativas
Facultad de Ciencias de la Salud
Facultad de Tecnologías
Facultad de Ingeniería Forestal
Facultad de Ciencias
Facultad de Ingeniería Agronómica
Facultad de Ciencias Humans y Artes
Instituto de Educación a Distancia</t>
  </si>
  <si>
    <t>Ofertar programas de alta calidad a la comunidad</t>
  </si>
  <si>
    <t>Generar las condiciones necesarias para la acreditación de alta calidad de los programas académicos: Comunicación Social - Periodismo, Licenciatura en Educación Física Recreación y Deporte, Tecnología en Topografía,  Licenciatura en Lengua Castellana, Licenciatura en Ciencias Naturales con Énfasis en Educación Ambiental, Licenciatura en Pedagogía Infantil, Administración Financiera, Administración de Empresas y Medicina.</t>
  </si>
  <si>
    <t>N° PROGRAMAS ACREDITADOS DE ALTA CALIDAD</t>
  </si>
  <si>
    <t>Vicerrectoría Académica
Oficina de Autoevaluación y Acreditación
Facultad Medicina Veterinaria y Zootecnia
Facultad de Ciencias de la Educación
Facultad Ciencias Ecnómicas y Administrativas
Facultad de Ciencias de la Salud
Facultad de Tecnologías
Facultad de Ingeniería Forestal
Facultad de Ciencias
Facultad de Ingeniería Agronómica
Facultad de Ciencias Humans y Artes
Instituto de Educación a Distancia</t>
  </si>
  <si>
    <t>Diseñar ambientes de aprendizaje bajo el uso de TIC</t>
  </si>
  <si>
    <t>Construir objetos virtuales de aprendizaje</t>
  </si>
  <si>
    <t>N° NUEVOS OBJETOS VIRTUALES DE APRENDIZAJE ELABORADOS</t>
  </si>
  <si>
    <t>Vicerrectoría Académica
Facultad Medicina Veterinaria y Zootecnia
Facultad de Ciencias de la Educación
Facultad Ciencias Ecnómicas y Administrativas
Facultad de Ciencias de la Salud
Facultad de Tecnologías
Facultad de Ingeniería Forestal
Facultad de Ciencias
Facultad de Ingeniería Agronómica
Facultad de Ciencias Humans y Artes
Instituto de Educación a Distancia</t>
  </si>
  <si>
    <t>Autoformación para la modalidad a distancia</t>
  </si>
  <si>
    <t>Consolidar la cultura de la autoformación como fundamento de la modalidad de educación a distancia</t>
  </si>
  <si>
    <t>Elaborar documentos para la contextualización, fundamentación y operacionalización</t>
  </si>
  <si>
    <t>No. De documentos elaborados y en ejecución</t>
  </si>
  <si>
    <t>Dirección IDEAD</t>
  </si>
  <si>
    <t>Incorporación de las TIC a la modalidad a distancia</t>
  </si>
  <si>
    <t>Fortalecer el uso de las TIC como soporte de los procesos de formación</t>
  </si>
  <si>
    <t>Elaborar propuesta de lineamientos generales para medios educativos</t>
  </si>
  <si>
    <t>No. De documentos de lineamientos para la mediación tecnológica en la modalidad a distancia</t>
  </si>
  <si>
    <r>
      <t xml:space="preserve">  </t>
    </r>
    <r>
      <rPr>
        <b/>
        <sz val="11"/>
        <rFont val="Arial"/>
        <family val="2"/>
      </rPr>
      <t>Aseguramiento de la calidad</t>
    </r>
  </si>
  <si>
    <t xml:space="preserve">Garantizar el mejoramiento continuo de los procesos misionales de la Universidad en la modalidad de educación a distancia </t>
  </si>
  <si>
    <t>Ejecutar los planes de mejoramiento de los programas académicos.</t>
  </si>
  <si>
    <t>No. De planes de mejoramiento por programa académico elaborados, aprobados y en ejecución</t>
  </si>
  <si>
    <t>Dinamización de la investigación</t>
  </si>
  <si>
    <t>Promover la dinamización de la investigación mediante la promoción de grupos y semilleros de investigación en los procesos propios de la educación a distancia</t>
  </si>
  <si>
    <t>Crear nuevos grupos y semilleros de investigación</t>
  </si>
  <si>
    <t>No. De grupos de investigación en problemas propios de la modalidad</t>
  </si>
  <si>
    <t>Dirección IDEAD
Oficina Central de Investigaciones</t>
  </si>
  <si>
    <r>
      <t xml:space="preserve"> </t>
    </r>
    <r>
      <rPr>
        <b/>
        <sz val="11"/>
        <rFont val="Arial"/>
        <family val="2"/>
      </rPr>
      <t>Propuesta curricular</t>
    </r>
  </si>
  <si>
    <t xml:space="preserve">Definir  la propuesta curricular formativa mediante el rediseño curricular y la generación de nuevas opciones de formación de grado y postgrado y de educación continuada </t>
  </si>
  <si>
    <t>Elaborar documentos de fundamentación curricular para cada uno de los programas académicos</t>
  </si>
  <si>
    <t>No. De programas de grado ofrecidos por el Instituto</t>
  </si>
  <si>
    <t>Dirección IDEAD
Oficina Central de Currículo</t>
  </si>
  <si>
    <t>Internacionalización</t>
  </si>
  <si>
    <t>Fomentar la internacionalización de los procesos de la modalidad mediante la vinculación a redes nacionales e internacionales afines</t>
  </si>
  <si>
    <t>Establecer redes con universidades que ofrecen educación a distancia en el país y en Hispanoamérica</t>
  </si>
  <si>
    <t>No. De redes a las cuales está vinculado el IDEAD</t>
  </si>
  <si>
    <t>Dirección IDEAD
Oficina de Relaciones Internacionales</t>
  </si>
  <si>
    <t>Cultura organizacional</t>
  </si>
  <si>
    <t>Generar una cultura organizacional mediante el trabajo en equipo para mejorar los resultados misionales del Instituto</t>
  </si>
  <si>
    <t>Realizar eventos para el mejoramiento del clima organizacional</t>
  </si>
  <si>
    <t>No. De eventos para el mejoramiento del clima organizacional en el IDEAD</t>
  </si>
  <si>
    <t>Reestructuración administrativo académica</t>
  </si>
  <si>
    <t xml:space="preserve">Fortalecer el cumplimiento de las funciones misionales del Instituto mediante la reestructuración académico administrativa </t>
  </si>
  <si>
    <t>Aprobar los documentos de estructuración académico - administrativa</t>
  </si>
  <si>
    <t>No. De documentos elaborados y aprobados sobre la estructuración académico administrativa</t>
  </si>
  <si>
    <t>Consejo Superior
Dirección IDEAD
Oficina de Desarrollo Institucional</t>
  </si>
  <si>
    <t xml:space="preserve">Promoción de patentes producto de investigación </t>
  </si>
  <si>
    <t xml:space="preserve">Promover la obtención de patentes mediante acciones de estímulo  a los estudiantes, docentes y graduados </t>
  </si>
  <si>
    <t>Obtener patente</t>
  </si>
  <si>
    <t>N° DE NUEVAS PATENTES</t>
  </si>
  <si>
    <t>Comité Central de Investigaciones
Facultad Medicina Veterinaria y Zootecnia
Facultad de Ciencias de la Educación
Facultad Ciencias Ecnómicas y Administrativas
Facultad de Ciencias de la Salud
Facultad de Tecnologías
Facultad de Ingeniería Forestal
Facultad de Ciencias
Facultad de Ingeniería Agronómica
Facultad de Ciencias Humans y Artes
Instituto de Educación a Distancia</t>
  </si>
  <si>
    <t>Promoción del desarrollo de proyectos de investigación con pertinencia regional</t>
  </si>
  <si>
    <t>Registrar nuevos grupos de investigación en COLCIENCIAS</t>
  </si>
  <si>
    <t>N° DE NUEVOS GRUPOS DE INVESTIGACIÓN RECONOCIDOS POR COLCIENCIAS</t>
  </si>
  <si>
    <t>Promover la vinculación de profesores a grupos de investigación.</t>
  </si>
  <si>
    <t>N° NUEVOS PROFESORES VINCULADOS EN GRUPOS DE INVESTIGACIÓN</t>
  </si>
  <si>
    <t>Realizar convocatoria para la conformación y consolidación de semilleros de investigación</t>
  </si>
  <si>
    <t>N° DE NUEVOS SEMILLEROS DE INVESTIGACIÓN AVALADOS POR EL COMITÉ CENTRAL DE INVESTIGACIONES U.T.</t>
  </si>
  <si>
    <t>Promover la vinculación de estudiantes a los semilleros de investigación</t>
  </si>
  <si>
    <t>N° DE NUEVOS ESTUDIANTES VINCULADOS EN SEMILLEROS DE INVESTIGACIÓN</t>
  </si>
  <si>
    <t>Comprar material bibliográfico, definido por  las diferentes unidades  académicas para el cumplimiento de la acreditación de los programas académicos.</t>
  </si>
  <si>
    <t>N°. DE NUEVAS ADQUISICIONES EN FORMATO FÍSICO</t>
  </si>
  <si>
    <t xml:space="preserve">Dirección de la Biblioteca </t>
  </si>
  <si>
    <t>Adquirir nuevo material bibliográfico en formato digital</t>
  </si>
  <si>
    <t>N°. DE NUEVAS ADQUISICIONES EN FORMATO DIGITAL</t>
  </si>
  <si>
    <t>Evaluar las distintas colecciones en cuanto a su contenido y estado físico, con el apoyo de los Profesores Enlace.</t>
  </si>
  <si>
    <t>% DE MATERIAL EVALUADO PARA DESCARTE</t>
  </si>
  <si>
    <t>Digitalizar y publicar la producción intelectual en el repositorio institucional</t>
  </si>
  <si>
    <t>N°. DE TRABAJOS DISPONIBLES EN EL REPOSITORIO INSTITUCIONAL</t>
  </si>
  <si>
    <t>Gestionar la adquisición de nuevas bases de datos ( gratuitas y compra)</t>
  </si>
  <si>
    <t>N°. DE BASES DE DATOS DISPONIBLES</t>
  </si>
  <si>
    <t>incrementar nuevos cursos de capacitación en formación de usuarios.</t>
  </si>
  <si>
    <t>N°. DE CURSO DE CAPACITACIÓN OFERTADOS</t>
  </si>
  <si>
    <t xml:space="preserve">Convocar para Organizar colecciones disponibles a la comunidad universitaria y publico </t>
  </si>
  <si>
    <t>N°. DE COLECCIONES DISPONIBLES PARA ACCESO AL PÚBLICO</t>
  </si>
  <si>
    <t>Vicerrectoría AcadémicaFacultad Medicina Veterinaria y Zootecnia
Facultad de Ciencias de la Educación
Facultad Ciencias Ecnómicas y Administrativas
Facultad de Ciencias de la Salud
Facultad de Tecnologías
Facultad de Ingeniería Forestal
Facultad de Ciencias
Facultad de Ingeniería Agronómica
Facultad de Ciencias Humans y Artes
Instituto de Educación a Distancia</t>
  </si>
  <si>
    <t xml:space="preserve">Iniciar proceso para organizar colecciones en formato digital </t>
  </si>
  <si>
    <t>N°. DE COLECCIONES DISPONIBLES PARA ACCESO VIRTUAL</t>
  </si>
  <si>
    <t>Promocionar convocatoria para tener nuevas colecciones</t>
  </si>
  <si>
    <t>N°. DE NUEVAS COLECCIONES</t>
  </si>
  <si>
    <t>Generar nuevas salas de exposición.</t>
  </si>
  <si>
    <t xml:space="preserve">N°. DE ESPACIOS Y SALAS DE EXPOSICIÓN PARA LAS COLECCIONES DE LA INSTITUCIÓN </t>
  </si>
  <si>
    <t xml:space="preserve">Promover la participación en la conformación de grupos de investigación relacionados con los museos y las colecciones de la Institución. </t>
  </si>
  <si>
    <t>N°. DE GRUPOS DE INVESTIGACIÓN RELACIONADOS CON LOS MUSEOS Y COLECCIONES DE LA INSTITUCIÓN</t>
  </si>
  <si>
    <t xml:space="preserve">Fondo Editorial </t>
  </si>
  <si>
    <t>Consolidar el sello editorial Universidad del Tolima, como una editorial de reconocido prestigio en el campo regional, nacional e internacional</t>
  </si>
  <si>
    <t>1. Participar en la Feria Internacional del libro de Bogotá-2014.,  
2. Participar en forma indirecta en la Feria Internacional del libro de Sao Pablo-Brasil. 3. Participar indirectamente en la Feria Internacional del libro de Buenos Aires-Argentina. 
4 . Participar indirectamente en la Feria Internacional del libro de Guadalajara- México. 
5. Participar directamente en cuatro Ferias nacionales del libro.</t>
  </si>
  <si>
    <t>No. De eventos nacional e internacionales en que se participa</t>
  </si>
  <si>
    <t>Oficina Central de Investigaciones</t>
  </si>
  <si>
    <t>Promoción de las publicaciones universitarias</t>
  </si>
  <si>
    <t>Realizar convocatoria para la financiación de la publicación de libros de autores universitarios.</t>
  </si>
  <si>
    <t>N° DE NUEVOS LIBROS PUBLICADOS</t>
  </si>
  <si>
    <t xml:space="preserve">1. Programar Curso-taller de escritura de artículos científicos.     
2. Apoyar a los docentes para publicación de texto científico en otro idioma. </t>
  </si>
  <si>
    <t>N° DE NUEVOS ARTICULOS PUBLICADOS EN REVISTAS CIENTIFICAS INDEXADAS</t>
  </si>
  <si>
    <t xml:space="preserve">Fomentar la indexación o reclasificación de revistas </t>
  </si>
  <si>
    <t>N° DE NUEVAS REVISTAS INDEXADAS</t>
  </si>
  <si>
    <t xml:space="preserve">Promover la participación de grupos de investigación </t>
  </si>
  <si>
    <t>N° DE NUEVOS PROYECTOS DE INVESTIGACIÓN FINANCIADOS POR COLCIENCIAS O LA UT</t>
  </si>
  <si>
    <t>Diversificación de las publicaciones universitarias</t>
  </si>
  <si>
    <t>Ampliar el número y tipo de publicaciones universitarias mediante la promoción y estímulo a las mismas para mejorar la productividad y el impacto institucional</t>
  </si>
  <si>
    <t xml:space="preserve">1. Fomentar y apoyar nuevas publicaciones  universitarias. </t>
  </si>
  <si>
    <t>No. De nuevas publicaciones universitarias en medio físico y electrónico</t>
  </si>
  <si>
    <t xml:space="preserve">Ampliación de la oferta de programas de postgrados </t>
  </si>
  <si>
    <t xml:space="preserve">Ofrecer nuevos programas de posgrados a nivel de maestría
</t>
  </si>
  <si>
    <t xml:space="preserve">N° DE NUEVOS  PROGRAMAS PROPIOS DE POSTGRADO  A NIVEL DE MAESTRÍA </t>
  </si>
  <si>
    <t xml:space="preserve">Ofrecer nuevos programas de posgrados a nivel de doctorado
</t>
  </si>
  <si>
    <t>N° DE NUEVOS PROGRAMAS DE POSTGRADO  A NIVEL DE DOCTORADO PROPIOS</t>
  </si>
  <si>
    <t>Generación de estímulos para el acceso a la formación postgraduada</t>
  </si>
  <si>
    <t>Generar el acceso a la formación postgraduada mediante acciones orientadas a los graduados y la población en general</t>
  </si>
  <si>
    <t>Ofrecer estímulos para acceso a programas de postgrado.</t>
  </si>
  <si>
    <t>No. De graduados y personas externas apoyadas para el acceso a programas propios de postgrado</t>
  </si>
  <si>
    <t>Vicerrectoría Académica</t>
  </si>
  <si>
    <t>Fortalecer la movilidad académica  e investigativa internacional de profesores y estudiantes</t>
  </si>
  <si>
    <t>Promover la movilidad académica investigativa de estudiantes</t>
  </si>
  <si>
    <t>NÚMERO DE ESTUDIANTES DE PROGRAMAS ACADÉMICOS DE LA UT EN INTERCAMBIO INTERNACIONAL</t>
  </si>
  <si>
    <t>RectoríaOficina de Relaciones Internacionales
Facultad Medicina Veterinaria y Zootecnia
Facultad de Ciencias de la Educación
Facultad Ciencias Ecnómicas y Administrativas
Facultad de Ciencias de la Salud
Facultad de Tecnologías
Facultad de Ingeniería Forestal
Facultad de Ciencias
Facultad de Ingeniería Agronómica
Facultad de Ciencias Humans y Artes
Instituto de Educación a Distancia</t>
  </si>
  <si>
    <t>Promover la movilidad académica investigativa de profesores</t>
  </si>
  <si>
    <t>NÚMERO DE DOCENTES DE PROGRAMAS ACADÉMICOS DE LA UT EN INTERCAMBIO INTERNACIONAL</t>
  </si>
  <si>
    <t>FORMACIÓN LENGUA EXTRANJERA</t>
  </si>
  <si>
    <t>Convocar a los profesores para presentar exámenes de proficiencia en una segunda lengua</t>
  </si>
  <si>
    <t>NÚMERO DE PROFESORES DE LA UT  QUE PRESENTAN EXÁMENES DE PROFICIENCIA EN IDIOMAS EXTRANJEROS Y LOGRAN UN NIVEL INTERMEDIO ALTO SEGÚN EL MCER.</t>
  </si>
  <si>
    <t>Vicerrectoría Académica
Centro de Idiomas
Facultad Medicina Veterinaria y Zootecnia
Facultad de Ciencias de la Educación
Facultad Ciencias Ecnómicas y Administrativas
Facultad de Ciencias de la Salud
Facultad de Tecnologías
Facultad de Ingeniería Forestal
Facultad de Ciencias
Facultad de Ingeniería Agronómica
Facultad de Ciencias Humans y Artes
Instituto de Educación a Distancia</t>
  </si>
  <si>
    <t>Convocar a los estudiantes para presentar exámenes de proficiencia en una segunda lengua</t>
  </si>
  <si>
    <t>NÚMERO DE ESTUDIANTES DE LA UT  QUE PRESENTAN EXÁMENES DE PROFICIENCIA EN IDIOMAS EXTRANJEROS Y LOGRAN UN NIVEL INTERMEDIO ALTO SEGÚN EL MCER.</t>
  </si>
  <si>
    <t>Fecha Versión 05: 16-01-2014</t>
  </si>
  <si>
    <t>PROYECTOS</t>
  </si>
  <si>
    <t>PY1</t>
  </si>
  <si>
    <t>PY2</t>
  </si>
  <si>
    <t>PY3</t>
  </si>
  <si>
    <t>PY4</t>
  </si>
  <si>
    <t>PY5</t>
  </si>
  <si>
    <t>Promover la formación de maestría y doctorado del personal docente vinculado</t>
  </si>
  <si>
    <t xml:space="preserve">Formular el plan de formación docente
</t>
  </si>
  <si>
    <t>N° DOCENTES  QUE OBTENGAN TITULO DE MAESTRIA</t>
  </si>
  <si>
    <t>NA</t>
  </si>
  <si>
    <t>PY6</t>
  </si>
  <si>
    <t>PY7</t>
  </si>
  <si>
    <t>PY8</t>
  </si>
  <si>
    <t>PY9</t>
  </si>
  <si>
    <t>PY10</t>
  </si>
  <si>
    <t>PY11</t>
  </si>
  <si>
    <t xml:space="preserve"> PROPUESTA CURRICULAR</t>
  </si>
  <si>
    <t>PY12</t>
  </si>
  <si>
    <t>PY13</t>
  </si>
  <si>
    <t>PY14</t>
  </si>
  <si>
    <t>PY15</t>
  </si>
  <si>
    <t>PY16</t>
  </si>
  <si>
    <t>PY17</t>
  </si>
  <si>
    <t>PY18</t>
  </si>
  <si>
    <t>PY19</t>
  </si>
  <si>
    <t>PY20</t>
  </si>
  <si>
    <t>C   O   M   P   R   O   M   I   S   O      S   O   C   I   A   L</t>
  </si>
  <si>
    <t>Aumentar la cobertura y la calidad en los servicios de bienestar universitario</t>
  </si>
  <si>
    <t>Definir criterios para la oferta de nuevos cupos</t>
  </si>
  <si>
    <t>N° DE ESTUDIANTES BENEFICIADOS POR EL SERVICIO DE RESTAURANTE POR DÌA</t>
  </si>
  <si>
    <t>Vicerrectoría de Desarrollo Humano</t>
  </si>
  <si>
    <t>N° DE ESTUDIANTES BENEFICIADOS POR EL SERVICIO DE RESIDENCIAS POR SEMESTRE</t>
  </si>
  <si>
    <t>Implementar campañas colectivas en las aulas, auditorios y espacios abiertos, en las que se desarrollen actividades de promoción y prevención</t>
  </si>
  <si>
    <t>N°  DE SERVICIOS ASISTENCIALES PRESTADOS POR PSS-OSD  UNIVERSITARIA POR AÑO</t>
  </si>
  <si>
    <t>Promover la participación de la Comunidad Universitaria en los proyectos deportivos</t>
  </si>
  <si>
    <t>N° DE PERSONAS DE LA COMUNIDAD UNIVERSITARIA VINCULADOS A PROYECTOS DEPORTIVOS POR AÑO</t>
  </si>
  <si>
    <t>Ofrecer los apoyos programados</t>
  </si>
  <si>
    <t>N° DE APOYOS  PARA ACTIVIDADES ESTUDIANTILES CULTURALES, ORGANIZATIVAS, DEPORTIVAS, ACADEMICAS Y CALAMIDAD DOMESTICA POR AÑO</t>
  </si>
  <si>
    <t>Otorgar las becas programadas</t>
  </si>
  <si>
    <t>N° DE BECAS PARA ESTUDIANTES DE PRESENCIAL Y A DISTANCIA OTORGADAS / SEMESTRE</t>
  </si>
  <si>
    <t>Aprobar proyecto de la UPI</t>
  </si>
  <si>
    <t>N° DE ESTUDIANTES BENEFICIARIOS DE LA UNIDAD PEDAGOGICA INFANTIL  Y GUARDERIA / SEMESTRE</t>
  </si>
  <si>
    <t>Reducir la deserción y mortalidad académica de los estudiantes de la Universidad del Tolima a través de monitorias académicas</t>
  </si>
  <si>
    <t>Estimular la participación de los estudiantes en las monitorias académicas</t>
  </si>
  <si>
    <t>N° DE ESTUDIANTES ATENDIDOS POR MONITORÍAS ACADÉMICAS POR SEMESTRE</t>
  </si>
  <si>
    <t>FORMACIÓN POLÍTICA         Y CIUDADANÍA</t>
  </si>
  <si>
    <t xml:space="preserve">Fortalecer la cultura política de la comunidad universitaria </t>
  </si>
  <si>
    <t>Elaborar el documento de formación política y ciudadana</t>
  </si>
  <si>
    <t>N° DE PARTICIPANTES DE LA COMUNIDAD UNIVERSITARIA EN ESPACIOS DE FORMACION DEMOCRATICA /SEMESTRE</t>
  </si>
  <si>
    <t>Ofrecer espacios culturales a la Comunidad Universitaria</t>
  </si>
  <si>
    <t>N° DE INTEGRANTES DE LA COMUNIDAD UNIVERSITARIA VINCUADOS A ACTIVIDADES CULTURALES/ SEMESTRE</t>
  </si>
  <si>
    <t xml:space="preserve">Generar actividades formativas en el área cultural universitaria </t>
  </si>
  <si>
    <t>Ofrecer actividades formativas a la Comunidad Universitaria</t>
  </si>
  <si>
    <t>N° DE ACTIVIDADES FORMATIVAS REALIZADAS/AÑO</t>
  </si>
  <si>
    <t>1. Incorporar la cátedra de Contexto Regional en al menos 9 programas académicos    
 2. Desarrollar  eventos Académicos en temas de Contexto regional que integra comunidad universitaria</t>
  </si>
  <si>
    <r>
      <t>N. DE INTEGRANTES DE LA COMUNIDAD UNIVERSITARIA FORMADOS EN LA CÁTEDRA</t>
    </r>
    <r>
      <rPr>
        <sz val="11"/>
        <color rgb="FFFF0000"/>
        <rFont val="Arial"/>
        <family val="2"/>
      </rPr>
      <t xml:space="preserve"> </t>
    </r>
    <r>
      <rPr>
        <sz val="11"/>
        <rFont val="Arial"/>
        <family val="2"/>
      </rPr>
      <t>Y EVENTOS</t>
    </r>
    <r>
      <rPr>
        <sz val="11"/>
        <color rgb="FFFF0000"/>
        <rFont val="Arial"/>
        <family val="2"/>
      </rPr>
      <t xml:space="preserve"> </t>
    </r>
    <r>
      <rPr>
        <sz val="11"/>
        <color indexed="8"/>
        <rFont val="Arial"/>
        <family val="2"/>
      </rPr>
      <t>DE CONTEXTO REGIONAL QUE INTERVIENEN CON EL ENTORNO</t>
    </r>
  </si>
  <si>
    <t>Vicerrectoría Académica
CERE
Dirección de Proyección Social
Oficina Central de Currículo
Facultad Medicina Veterinaria y Zootecnia
Facultad de Ciencias de la Educación
Facultad Ciencias Ecnómicas y Administrativas
Facultad de Ciencias de la Salud
Facultad de Tecnologías
Facultad de Ingeniería Forestal
Facultad de Ciencias
Facultad de Ingeniería Agronómica
Facultad de Ciencias Humans y Artes
Instituto de Educación a Distancia</t>
  </si>
  <si>
    <t>1.Generar alianzas  estratégicas en municipios donde la UT oferta programas académicos                                                     2  Implementar programas académicos en municipios</t>
  </si>
  <si>
    <t>N° DE MUNICIPIOS BENEFICIADOS CON PROGRAMAS ACADÉMICOS DE LA UNIVERSIDAD DEL TOLIMA</t>
  </si>
  <si>
    <t>Vicerrectoría Académica
Dirección de Proyección Social
Facultad Medicina Veterinaria y Zootecnia
Facultad de Ciencias de la Educación
Facultad Ciencias Ecnómicas y Administrativas
Facultad de Ciencias de la Salud
Facultad de Tecnologías
Facultad de Ingeniería Forestal
Facultad de Ciencias
Facultad de Ingeniería Agronómica
Facultad de Ciencias Humans y Artes
Instituto de Educación a Distancia</t>
  </si>
  <si>
    <t>Contribuir al desarrollo local y regional  a partir de la articulación de las funciones misionales universitarias con los requerimientos de los territorios a través de la vinculación de los estudiantes en el  servicio social universitario</t>
  </si>
  <si>
    <t>1. Desarrollar y aprobar la política institucional de servicio social universitario.      
 2. Desarrollar prácticas profesionales y servicio social universitario en beneficio del sector rural y territorios priorizados institucionalmente</t>
  </si>
  <si>
    <t xml:space="preserve">Nª  DE ESTUDIANTES VINCULADOS AL PROYECTO SERVICIO SOCIAL UNIVERSITARIO EN LOS MUNICIPIOS POR SEMESTRE </t>
  </si>
  <si>
    <t>1.Afianzar alianzas estratégicas con organizaciones de diferentes sectores para la ejecución, seguimiento y evaluación de proyectos</t>
  </si>
  <si>
    <t>N° DE ORGANIZACIONES BENEFICIADAS POR LAS ACTIVIDADES DE UNIVERSIDAD ABIERTA POR AÑO</t>
  </si>
  <si>
    <t>Crear la política de emprendimiento
Generar estratégias que fomenten una cultura emprendedora</t>
  </si>
  <si>
    <t xml:space="preserve">N° DE CIUDADANOS VINCUADOS A ACTIVIDADES DE CULTURA EMPRENDEDORA </t>
  </si>
  <si>
    <t>Interactuar con la sociedad, posibilitando la aplicación de conocimientos teóricos a situaciones socioculturales y socioeconómicas específicas que contribuyan a la formación profesional y al impacto de las condiciones de vida de la sociedad</t>
  </si>
  <si>
    <t xml:space="preserve">1. Crear el Voluntariado universitario
2. Realizar jornadas de intervención interdisciplinaria en las comunas 6, 7, 8, 10 y 13 del municipio de Ibagué
3. Desarrollar mesas de trabajo con las comunas  6, 7, 8, 10 y 13 del municipio de Ibagué 
4. Apoyar a las unidades académicas en actividades de intervención social            </t>
  </si>
  <si>
    <t>N° DE ESTUDIANTES PARTICIPANTES EN  LAS ACTIVIDADES DE UT EN TU COMUNIDAD</t>
  </si>
  <si>
    <t>UT SOLIDARIA</t>
  </si>
  <si>
    <t>Financiar proyectos de las facultades que ayuden resolver problemas concretos de la comunidad y el entorno</t>
  </si>
  <si>
    <t>1. Realizar proyectos de intervención social por parte de la comunidad universitaria</t>
  </si>
  <si>
    <t>N° DE PROYECTOS FINANCIADOS POR UT SOLIDARIA POR AÑO</t>
  </si>
  <si>
    <t>ARTCULACIÓN CON LA ESCUELA</t>
  </si>
  <si>
    <t xml:space="preserve">Contribuir al mejoramiento de la calidad de la educación básica y media, y a la inclusión, ampliación,  acceso de jóvenes al sistema de educación superior </t>
  </si>
  <si>
    <t>1. Realizar actividades disciplinarias e interdisciplinarias de mejoramiento de la calidad académica de las IEO.
2. Vincular la práctica docente y del servicio social en instituciones educativos oficiales del municipio de Ibagué y del departamento del Tolima
3. Mejorar la articulación con IEO</t>
  </si>
  <si>
    <t>N° DE  IEO BENEFICIADAS POR AÑO</t>
  </si>
  <si>
    <t xml:space="preserve">Crear políticas de adminsión para la población vulnerable </t>
  </si>
  <si>
    <t xml:space="preserve">1. Desarrollar política de acuerdo para el ingreso de  población victima del conflicto armado.
</t>
  </si>
  <si>
    <t>N° DE POBLACION VULNERABLE (DESPALAZDOS, VICTIMAS, ENTRE OTROS) INGRESADA A PROGRAMAS ACADEMICOS  POR SEMESTRE</t>
  </si>
  <si>
    <t>Vicerrectoría Académica
Vicerrectoría de Desarrollo Humano
Dirección de Proyección Social
Facultad Medicina Veterinaria y Zootecnia
Facultad de Ciencias de la Educación
Facultad Ciencias Ecnómicas y Administrativas
Facultad de Ciencias de la Salud
Facultad de Tecnologías
Facultad de Ingeniería Forestal
Facultad de Ciencias
Facultad de Ingeniería Agronómica
Facultad de Ciencias Humans y Artes
Instituto de Educación a Distancia</t>
  </si>
  <si>
    <t xml:space="preserve">Estimular a los mejores bachilleres de los municipios del Tolima </t>
  </si>
  <si>
    <t xml:space="preserve">Ampliar  el ingreso de  mejores bachilleres
</t>
  </si>
  <si>
    <t>Nª  DE BACHILLERES DE LOS MUNICIPIOS DEL TOLIMA POR SEMESTRE</t>
  </si>
  <si>
    <t xml:space="preserve">Desarrollar actividades lúdico académico y culturales para niños con edades entre 4 y 12 años de Ibagué y del Tolima. 
</t>
  </si>
  <si>
    <t>N° DE NIÑOS Y JOVENES BENEFICIADAS POR LAS ACTIVIDADES UNIVERSIDAD DE LOS NIÑOS POR SEMESTRE</t>
  </si>
  <si>
    <t xml:space="preserve">Fortalecer la democracia y la construcción de la paz en el territorio   bajo escenarios de orden académico, social y político
</t>
  </si>
  <si>
    <t xml:space="preserve"> 1.Realizar la Cátedra Conflicto y Construcción de Paz
2. Diseñar  la asignatura memoria, conflictos, DDHH y paz 
3. Participar en eventos académicos sobre cultura de paz  y participación democrática. 
4. Generar relaciones y alianzas estratégicas con actores institucionales y comunitarios 
5. Realizar del Seminario de democracia y ciudadanía al interior de la UT
</t>
  </si>
  <si>
    <t>N° DE PARTICIPANTES EN LOS ESCENARIOS CONVOCADOS POR SEMESTRE</t>
  </si>
  <si>
    <t>APROPIACIÓN SOCIAL DEL CONOCIMIENTO</t>
  </si>
  <si>
    <t>Estimular la creación y consolidación de espacios y proyectos  para la comprensión, reflexión y debate de soluciones a problemas sociales, políticos, culturales y económicos en los cuales la generación y uso de conocimiento científico y tecnológico juegan un papel preponderante</t>
  </si>
  <si>
    <t xml:space="preserve">1. Fortalecer el Observatorio del Tolima
2. Apoyar actividades de socialización de resultados de estudios de grupos de investigación y CERE 
3. Apoyar las unidades académicas que realizan acciones de proyección social
4.Desarrollar programas de educación continuada en las diferentes áreas del conocimiento
</t>
  </si>
  <si>
    <t>N° DE ESCENARIOS Y PROYECTOS PARA LA APROPIACION DEL CONOCMIENTO GENERADO POR LA UT POR AÑO</t>
  </si>
  <si>
    <t>Vicerrectoría Académica
CERE
Oficina de investigaciones
Dirección de Proyección Social
Facultad Medicina Veterinaria y Zootecnia
Facultad de Ciencias de la Educación
Facultad Ciencias Ecnómicas y Administrativas
Facultad de Ciencias de la Salud
Facultad de Tecnologías
Facultad de Ingeniería Forestal
Facultad de Ciencias
Facultad de Ingeniería Agronómica
Facultad de Ciencias Humans y Artes
Instituto de Educación a Distancia</t>
  </si>
  <si>
    <r>
      <t xml:space="preserve">  </t>
    </r>
    <r>
      <rPr>
        <b/>
        <sz val="11"/>
        <rFont val="Arial"/>
        <family val="2"/>
      </rPr>
      <t xml:space="preserve">Fortalecimiento de vínculos con los Graduados </t>
    </r>
  </si>
  <si>
    <t>Mejorar la vinculación de los graduados a la vida institucional</t>
  </si>
  <si>
    <t>Estimular la participación de los graduados en las actividades institucionales</t>
  </si>
  <si>
    <t>N° DE GRADUADOS PARTICIPANTES EN ACTIVIDADES INSTITUCIONALES POR AÑO</t>
  </si>
  <si>
    <t>Vicerrectoría Académica
Oficina de Graduados
Facultad Medicina Veterinaria y Zootecnia
Facultad de Ciencias de la Educación
Facultad Ciencias Ecnómicas y Administrativas
Facultad de Ciencias de la Salud
Facultad de Tecnologías
Facultad de Ingeniería Forestal
Facultad de Ciencias
Facultad de Ingeniería Agronómica
Facultad de Ciencias Humans y Artes
Instituto de Educación a Distancia</t>
  </si>
  <si>
    <r>
      <t xml:space="preserve"> </t>
    </r>
    <r>
      <rPr>
        <b/>
        <sz val="11"/>
        <rFont val="Arial"/>
        <family val="2"/>
      </rPr>
      <t>Formación continuada</t>
    </r>
  </si>
  <si>
    <t>Generar programas de educación continuada accesibles a los graduados</t>
  </si>
  <si>
    <t>Ofrecer programas de educación continuada</t>
  </si>
  <si>
    <t>No. DE GRADUADOS VINCULADOS A PROGRAMAS DE EDUCACIÓN CONTINUADA</t>
  </si>
  <si>
    <t>Apoyo en redes de empleo y mercado laboral</t>
  </si>
  <si>
    <t xml:space="preserve">Fortalecer el apoyo a los graduados en redes de empleo y mercado laboral </t>
  </si>
  <si>
    <t xml:space="preserve">Crear el portal del Graduado como instrumento de apoyo al empleo y mercado laboral </t>
  </si>
  <si>
    <t>No. DE GRADUADOS REGISTRADOS EN EL PORTAL</t>
  </si>
  <si>
    <t>FORMACIÓN POLÍTICA Y CIUDADANÍA</t>
  </si>
  <si>
    <t>PLANIFICACION Y GESTIÓN SUSTENTABLE DEL CAMPUS UNIVERSITARIO</t>
  </si>
  <si>
    <t>MODELO INTEGRADO DE PLANEACION Y GESTION</t>
  </si>
  <si>
    <t>ORDENACIÓN, PROYECCION Y GESTIÓN DEL CAMPUS</t>
  </si>
  <si>
    <t>SISTEMA DE GESTION INTEGRADA</t>
  </si>
  <si>
    <t>PLAN DE DESARROLLO FISICO DEL CAMPUS UNIVERSITARIO</t>
  </si>
  <si>
    <t>PERMANENCIA Y GRADUACIÓN</t>
  </si>
  <si>
    <t>GENERACIÓN DE ESTIMULOS PARA EL ACCESO A LA FORMACIÓN POSTGRADUADA</t>
  </si>
  <si>
    <t xml:space="preserve">EJES </t>
  </si>
  <si>
    <t>TOTAL</t>
  </si>
  <si>
    <t xml:space="preserve">Se tienen el documento de trabajo, frente a la reforma de estatuos, proyecto de acuerdo de estructura, mapa de procesos.
Propuesta de Acuerdo de Estructura - Actas de aprobación de Consejo Académico- y Actas de estudio y análisis del Consejo Supeior </t>
  </si>
  <si>
    <t>Consulta en plataforma de las hojas de vida.
Base de SIGEP - DAFP 
Pendiente subir la información a la base de acuerdo a la instrucción del SIGEP</t>
  </si>
  <si>
    <t>Documentos publicados en la página web
Plan anual de vacantes
Previsión RRHH
Estrategico de TH
PIC 
Incentivos
Gestion y Seguridad en el Trabajo</t>
  </si>
  <si>
    <t>Fecha actualización: 8 de julio de 2018</t>
  </si>
  <si>
    <r>
      <t>Escuelas Populares 2 estudiantes). 1 Licenciatura en Ciencias Sociales.</t>
    </r>
    <r>
      <rPr>
        <sz val="11"/>
        <color rgb="FFFF0000"/>
        <rFont val="Arial"/>
        <family val="2"/>
      </rPr>
      <t xml:space="preserve">  </t>
    </r>
    <r>
      <rPr>
        <sz val="11"/>
        <rFont val="Arial"/>
        <family val="2"/>
      </rPr>
      <t xml:space="preserve">Olimpiadas 7, Juegos  Matemáticos 27, Jornadas recreativas 60- Medio ambiente 7. 
ACJ  1-
programa para la paz 1- </t>
    </r>
  </si>
  <si>
    <t>AVANCE</t>
  </si>
  <si>
    <t>CONSOLIDADO POR PROGRAMA VIGENCIA 2018</t>
  </si>
  <si>
    <t>CONSOLIDADO POR PROYECTO VIGENCIA 2018</t>
  </si>
</sst>
</file>

<file path=xl/styles.xml><?xml version="1.0" encoding="utf-8"?>
<styleSheet xmlns="http://schemas.openxmlformats.org/spreadsheetml/2006/main" xmlns:mc="http://schemas.openxmlformats.org/markup-compatibility/2006" xmlns:x14ac="http://schemas.microsoft.com/office/spreadsheetml/2009/9/ac" mc:Ignorable="x14ac">
  <fonts count="42">
    <font>
      <sz val="11"/>
      <color theme="1"/>
      <name val="Calibri"/>
      <family val="2"/>
      <scheme val="minor"/>
    </font>
    <font>
      <sz val="10"/>
      <name val="Arial"/>
      <family val="2"/>
    </font>
    <font>
      <b/>
      <sz val="14"/>
      <color indexed="17"/>
      <name val="Arial"/>
      <family val="2"/>
    </font>
    <font>
      <sz val="11"/>
      <color indexed="8"/>
      <name val="Helvetica Neue"/>
      <charset val="1"/>
    </font>
    <font>
      <sz val="12"/>
      <name val="Arial"/>
      <family val="2"/>
      <charset val="1"/>
    </font>
    <font>
      <b/>
      <sz val="12"/>
      <color indexed="10"/>
      <name val="Arial"/>
      <family val="2"/>
    </font>
    <font>
      <b/>
      <sz val="12"/>
      <color rgb="FF00B050"/>
      <name val="Arial"/>
      <family val="2"/>
    </font>
    <font>
      <b/>
      <sz val="11"/>
      <name val="Arial"/>
      <family val="2"/>
      <charset val="1"/>
    </font>
    <font>
      <b/>
      <sz val="11"/>
      <color indexed="8"/>
      <name val="Arial"/>
      <family val="2"/>
      <charset val="1"/>
    </font>
    <font>
      <b/>
      <sz val="11"/>
      <name val="Arial"/>
      <family val="2"/>
    </font>
    <font>
      <sz val="11"/>
      <name val="Arial"/>
      <family val="2"/>
    </font>
    <font>
      <sz val="10"/>
      <color rgb="FFFF0000"/>
      <name val="Arial"/>
      <family val="2"/>
    </font>
    <font>
      <sz val="11"/>
      <color indexed="8"/>
      <name val="Arial"/>
      <family val="2"/>
      <charset val="1"/>
    </font>
    <font>
      <sz val="11"/>
      <name val="Arial"/>
      <family val="2"/>
      <charset val="1"/>
    </font>
    <font>
      <sz val="10"/>
      <color rgb="FF000000"/>
      <name val="Arial"/>
      <family val="2"/>
    </font>
    <font>
      <sz val="9"/>
      <name val="Arial"/>
      <family val="2"/>
    </font>
    <font>
      <sz val="11"/>
      <color theme="1"/>
      <name val="Arial"/>
      <family val="2"/>
    </font>
    <font>
      <sz val="12"/>
      <color theme="1"/>
      <name val="Calibri"/>
      <family val="2"/>
      <scheme val="minor"/>
    </font>
    <font>
      <sz val="11"/>
      <color rgb="FF222222"/>
      <name val="Arial"/>
      <family val="2"/>
    </font>
    <font>
      <b/>
      <sz val="11"/>
      <color indexed="8"/>
      <name val="Arial"/>
      <family val="2"/>
    </font>
    <font>
      <sz val="11"/>
      <color rgb="FFFF0000"/>
      <name val="Calibri"/>
      <family val="2"/>
      <scheme val="minor"/>
    </font>
    <font>
      <sz val="11"/>
      <color rgb="FFFF0000"/>
      <name val="Arial"/>
      <family val="2"/>
    </font>
    <font>
      <b/>
      <sz val="10"/>
      <name val="Arial"/>
      <family val="2"/>
    </font>
    <font>
      <sz val="11"/>
      <color theme="1"/>
      <name val="Calibri"/>
      <family val="2"/>
      <scheme val="minor"/>
    </font>
    <font>
      <sz val="10"/>
      <color rgb="FFFFFF00"/>
      <name val="Arial"/>
      <family val="2"/>
    </font>
    <font>
      <sz val="8"/>
      <name val="Arial"/>
      <family val="2"/>
    </font>
    <font>
      <b/>
      <sz val="10"/>
      <color rgb="FFFFFF00"/>
      <name val="Arial"/>
      <family val="2"/>
    </font>
    <font>
      <sz val="12"/>
      <name val="Arial"/>
      <family val="2"/>
    </font>
    <font>
      <sz val="11"/>
      <color indexed="8"/>
      <name val="Arial"/>
      <family val="2"/>
    </font>
    <font>
      <sz val="24"/>
      <name val="Arial"/>
      <family val="2"/>
    </font>
    <font>
      <b/>
      <sz val="10"/>
      <color rgb="FFFF0000"/>
      <name val="Arial"/>
      <family val="2"/>
    </font>
    <font>
      <b/>
      <sz val="10"/>
      <color indexed="12"/>
      <name val="Arial"/>
      <family val="2"/>
    </font>
    <font>
      <sz val="10"/>
      <color theme="0" tint="-0.499984740745262"/>
      <name val="Arial"/>
      <family val="2"/>
    </font>
    <font>
      <sz val="11"/>
      <name val="Calibri"/>
      <family val="2"/>
    </font>
    <font>
      <sz val="24"/>
      <color indexed="8"/>
      <name val="Arial"/>
      <family val="2"/>
    </font>
    <font>
      <b/>
      <sz val="10"/>
      <color indexed="8"/>
      <name val="Arial"/>
      <family val="2"/>
      <charset val="1"/>
    </font>
    <font>
      <sz val="10"/>
      <color indexed="8"/>
      <name val="Arial"/>
      <family val="2"/>
    </font>
    <font>
      <b/>
      <sz val="10"/>
      <color rgb="FF008000"/>
      <name val="Arial"/>
      <family val="2"/>
    </font>
    <font>
      <b/>
      <sz val="12"/>
      <color rgb="FFFFFFFF"/>
      <name val="Calibri"/>
      <family val="2"/>
    </font>
    <font>
      <b/>
      <sz val="12"/>
      <color rgb="FF000000"/>
      <name val="Calibri"/>
      <family val="2"/>
    </font>
    <font>
      <sz val="12"/>
      <color rgb="FF000000"/>
      <name val="Calibri"/>
      <family val="2"/>
    </font>
    <font>
      <sz val="10"/>
      <color rgb="FF00B050"/>
      <name val="Arial"/>
      <family val="2"/>
    </font>
  </fonts>
  <fills count="13">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indexed="12"/>
        <bgColor indexed="64"/>
      </patternFill>
    </fill>
    <fill>
      <patternFill patternType="solid">
        <fgColor theme="0"/>
        <bgColor indexed="64"/>
      </patternFill>
    </fill>
    <fill>
      <patternFill patternType="solid">
        <fgColor rgb="FF3333FF"/>
        <bgColor indexed="64"/>
      </patternFill>
    </fill>
    <fill>
      <patternFill patternType="solid">
        <fgColor rgb="FFFF0000"/>
        <bgColor indexed="64"/>
      </patternFill>
    </fill>
    <fill>
      <patternFill patternType="solid">
        <fgColor rgb="FF0000FF"/>
        <bgColor indexed="64"/>
      </patternFill>
    </fill>
    <fill>
      <patternFill patternType="solid">
        <fgColor rgb="FF00B0F0"/>
        <bgColor indexed="64"/>
      </patternFill>
    </fill>
    <fill>
      <patternFill patternType="solid">
        <fgColor rgb="FF5B9BD5"/>
        <bgColor indexed="64"/>
      </patternFill>
    </fill>
    <fill>
      <patternFill patternType="solid">
        <fgColor rgb="FFD2DEEF"/>
        <bgColor indexed="64"/>
      </patternFill>
    </fill>
    <fill>
      <patternFill patternType="solid">
        <fgColor rgb="FFEAEFF7"/>
        <bgColor indexed="64"/>
      </patternFill>
    </fill>
  </fills>
  <borders count="66">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style="medium">
        <color indexed="8"/>
      </left>
      <right style="medium">
        <color indexed="8"/>
      </right>
      <top style="medium">
        <color indexed="64"/>
      </top>
      <bottom style="medium">
        <color indexed="8"/>
      </bottom>
      <diagonal/>
    </border>
    <border>
      <left style="medium">
        <color indexed="8"/>
      </left>
      <right style="medium">
        <color indexed="8"/>
      </right>
      <top style="medium">
        <color indexed="64"/>
      </top>
      <bottom/>
      <diagonal/>
    </border>
    <border>
      <left style="medium">
        <color indexed="8"/>
      </left>
      <right/>
      <top style="medium">
        <color indexed="64"/>
      </top>
      <bottom style="medium">
        <color indexed="8"/>
      </bottom>
      <diagonal/>
    </border>
    <border>
      <left style="thin">
        <color indexed="8"/>
      </left>
      <right style="thin">
        <color indexed="8"/>
      </right>
      <top/>
      <bottom style="thin">
        <color indexed="8"/>
      </bottom>
      <diagonal/>
    </border>
    <border>
      <left style="thin">
        <color indexed="8"/>
      </left>
      <right style="thin">
        <color indexed="8"/>
      </right>
      <top style="medium">
        <color indexed="8"/>
      </top>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style="thin">
        <color indexed="64"/>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top style="thin">
        <color indexed="8"/>
      </top>
      <bottom style="thin">
        <color indexed="8"/>
      </bottom>
      <diagonal/>
    </border>
    <border>
      <left style="thin">
        <color indexed="8"/>
      </left>
      <right style="thin">
        <color indexed="64"/>
      </right>
      <top/>
      <bottom style="thin">
        <color indexed="8"/>
      </bottom>
      <diagonal/>
    </border>
    <border>
      <left style="thin">
        <color indexed="64"/>
      </left>
      <right style="thin">
        <color indexed="8"/>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right/>
      <top style="thin">
        <color indexed="8"/>
      </top>
      <bottom style="thin">
        <color indexed="8"/>
      </bottom>
      <diagonal/>
    </border>
    <border>
      <left/>
      <right/>
      <top style="thin">
        <color indexed="8"/>
      </top>
      <bottom/>
      <diagonal/>
    </border>
    <border>
      <left style="thin">
        <color indexed="8"/>
      </left>
      <right/>
      <top style="thin">
        <color indexed="8"/>
      </top>
      <bottom/>
      <diagonal/>
    </border>
    <border>
      <left/>
      <right/>
      <top/>
      <bottom style="thin">
        <color indexed="8"/>
      </bottom>
      <diagonal/>
    </border>
    <border>
      <left style="thin">
        <color indexed="64"/>
      </left>
      <right style="thin">
        <color indexed="64"/>
      </right>
      <top style="medium">
        <color indexed="8"/>
      </top>
      <bottom/>
      <diagonal/>
    </border>
    <border>
      <left style="thin">
        <color indexed="8"/>
      </left>
      <right style="thin">
        <color indexed="64"/>
      </right>
      <top style="thin">
        <color indexed="8"/>
      </top>
      <bottom/>
      <diagonal/>
    </border>
    <border>
      <left style="thin">
        <color indexed="64"/>
      </left>
      <right style="thin">
        <color indexed="8"/>
      </right>
      <top style="thin">
        <color indexed="64"/>
      </top>
      <bottom/>
      <diagonal/>
    </border>
    <border>
      <left style="thin">
        <color indexed="8"/>
      </left>
      <right style="thin">
        <color indexed="64"/>
      </right>
      <top/>
      <bottom/>
      <diagonal/>
    </border>
    <border>
      <left style="thin">
        <color indexed="8"/>
      </left>
      <right/>
      <top/>
      <bottom/>
      <diagonal/>
    </border>
    <border>
      <left style="medium">
        <color indexed="8"/>
      </left>
      <right/>
      <top style="medium">
        <color indexed="64"/>
      </top>
      <bottom/>
      <diagonal/>
    </border>
    <border>
      <left style="thin">
        <color indexed="64"/>
      </left>
      <right style="thin">
        <color indexed="8"/>
      </right>
      <top/>
      <bottom/>
      <diagonal/>
    </border>
    <border>
      <left/>
      <right/>
      <top style="thin">
        <color indexed="64"/>
      </top>
      <bottom style="thin">
        <color indexed="64"/>
      </bottom>
      <diagonal/>
    </border>
    <border>
      <left/>
      <right style="thin">
        <color indexed="8"/>
      </right>
      <top style="thin">
        <color indexed="8"/>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top/>
      <bottom style="thin">
        <color indexed="22"/>
      </bottom>
      <diagonal/>
    </border>
    <border>
      <left style="medium">
        <color indexed="8"/>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thin">
        <color indexed="22"/>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s>
  <cellStyleXfs count="6">
    <xf numFmtId="0" fontId="0" fillId="0" borderId="0"/>
    <xf numFmtId="0" fontId="1" fillId="0" borderId="0"/>
    <xf numFmtId="0" fontId="3" fillId="0" borderId="0">
      <alignment vertical="top"/>
    </xf>
    <xf numFmtId="0" fontId="14" fillId="0" borderId="0"/>
    <xf numFmtId="9" fontId="23" fillId="0" borderId="0" applyFont="0" applyFill="0" applyBorder="0" applyAlignment="0" applyProtection="0"/>
    <xf numFmtId="9" fontId="1" fillId="0" borderId="0" applyFont="0" applyFill="0" applyBorder="0" applyAlignment="0" applyProtection="0"/>
  </cellStyleXfs>
  <cellXfs count="332">
    <xf numFmtId="0" fontId="0" fillId="0" borderId="0" xfId="0"/>
    <xf numFmtId="0" fontId="5" fillId="0" borderId="0" xfId="1" applyFont="1" applyBorder="1" applyAlignment="1">
      <alignment horizontal="center" vertical="center" wrapText="1"/>
    </xf>
    <xf numFmtId="0" fontId="10" fillId="0" borderId="17" xfId="2" applyNumberFormat="1" applyFont="1" applyFill="1" applyBorder="1" applyAlignment="1">
      <alignment vertical="center" wrapText="1"/>
    </xf>
    <xf numFmtId="0" fontId="10" fillId="0" borderId="17" xfId="2" applyNumberFormat="1" applyFont="1" applyFill="1" applyBorder="1" applyAlignment="1">
      <alignment horizontal="center" vertical="center" wrapText="1"/>
    </xf>
    <xf numFmtId="14" fontId="10" fillId="0" borderId="17" xfId="2" applyNumberFormat="1" applyFont="1" applyFill="1" applyBorder="1" applyAlignment="1">
      <alignment vertical="center" wrapText="1"/>
    </xf>
    <xf numFmtId="0" fontId="9" fillId="0" borderId="17" xfId="2" applyNumberFormat="1" applyFont="1" applyFill="1" applyBorder="1" applyAlignment="1">
      <alignment vertical="center" wrapText="1"/>
    </xf>
    <xf numFmtId="0" fontId="11" fillId="0" borderId="17" xfId="0" applyFont="1" applyBorder="1" applyAlignment="1">
      <alignment horizontal="center" vertical="center" wrapText="1"/>
    </xf>
    <xf numFmtId="0" fontId="12" fillId="0" borderId="0" xfId="2" applyNumberFormat="1" applyFont="1" applyFill="1" applyAlignment="1"/>
    <xf numFmtId="0" fontId="8" fillId="0" borderId="0" xfId="2" applyNumberFormat="1" applyFont="1" applyFill="1" applyAlignment="1">
      <alignment horizontal="center" vertical="center"/>
    </xf>
    <xf numFmtId="0" fontId="12" fillId="0" borderId="0" xfId="2" applyNumberFormat="1" applyFont="1" applyFill="1" applyAlignment="1">
      <alignment horizontal="center" vertical="center"/>
    </xf>
    <xf numFmtId="0" fontId="8" fillId="0" borderId="0" xfId="2" applyNumberFormat="1" applyFont="1" applyFill="1" applyAlignment="1">
      <alignment horizontal="left" vertical="center"/>
    </xf>
    <xf numFmtId="0" fontId="13" fillId="0" borderId="0" xfId="2" applyNumberFormat="1" applyFont="1" applyFill="1" applyAlignment="1"/>
    <xf numFmtId="0" fontId="1" fillId="0" borderId="8" xfId="1" applyBorder="1" applyAlignment="1">
      <alignment horizontal="center"/>
    </xf>
    <xf numFmtId="0" fontId="7" fillId="0" borderId="17" xfId="2" applyNumberFormat="1" applyFont="1" applyFill="1" applyBorder="1" applyAlignment="1">
      <alignment horizontal="center" vertical="center" wrapText="1"/>
    </xf>
    <xf numFmtId="0" fontId="8" fillId="0" borderId="17" xfId="2" applyNumberFormat="1" applyFont="1" applyFill="1" applyBorder="1" applyAlignment="1">
      <alignment horizontal="center" vertical="center"/>
    </xf>
    <xf numFmtId="0" fontId="8" fillId="0" borderId="17" xfId="2" applyNumberFormat="1" applyFont="1" applyFill="1" applyBorder="1" applyAlignment="1">
      <alignment horizontal="center" vertical="center" wrapText="1"/>
    </xf>
    <xf numFmtId="0" fontId="9" fillId="0" borderId="17" xfId="2" applyNumberFormat="1" applyFont="1" applyFill="1" applyBorder="1" applyAlignment="1">
      <alignment horizontal="center" vertical="center" wrapText="1"/>
    </xf>
    <xf numFmtId="0" fontId="15" fillId="0" borderId="0" xfId="2" applyNumberFormat="1" applyFont="1" applyFill="1" applyBorder="1" applyAlignment="1">
      <alignment vertical="center" wrapText="1"/>
    </xf>
    <xf numFmtId="0" fontId="10" fillId="0" borderId="21" xfId="2" applyNumberFormat="1" applyFont="1" applyFill="1" applyBorder="1" applyAlignment="1">
      <alignment horizontal="center" vertical="center" wrapText="1"/>
    </xf>
    <xf numFmtId="0" fontId="10" fillId="0" borderId="21" xfId="2" applyNumberFormat="1" applyFont="1" applyFill="1" applyBorder="1" applyAlignment="1">
      <alignment vertical="center" wrapText="1"/>
    </xf>
    <xf numFmtId="0" fontId="16" fillId="0" borderId="21" xfId="0" applyFont="1" applyBorder="1" applyAlignment="1">
      <alignment vertical="center" wrapText="1"/>
    </xf>
    <xf numFmtId="0" fontId="17" fillId="0" borderId="21" xfId="0" applyFont="1" applyBorder="1" applyAlignment="1">
      <alignment vertical="center" wrapText="1"/>
    </xf>
    <xf numFmtId="0" fontId="10" fillId="0" borderId="21" xfId="2" applyNumberFormat="1" applyFont="1" applyFill="1" applyBorder="1" applyAlignment="1">
      <alignment vertical="top" wrapText="1"/>
    </xf>
    <xf numFmtId="0" fontId="18" fillId="0" borderId="0" xfId="0" applyFont="1" applyAlignment="1">
      <alignment wrapText="1"/>
    </xf>
    <xf numFmtId="0" fontId="19" fillId="0" borderId="0" xfId="2" applyNumberFormat="1" applyFont="1" applyFill="1" applyAlignment="1">
      <alignment horizontal="center"/>
    </xf>
    <xf numFmtId="0" fontId="5" fillId="0" borderId="0" xfId="1" applyFont="1" applyBorder="1" applyAlignment="1">
      <alignment horizontal="center" vertical="center" wrapText="1"/>
    </xf>
    <xf numFmtId="0" fontId="7" fillId="0" borderId="21" xfId="2" applyNumberFormat="1" applyFont="1" applyFill="1" applyBorder="1" applyAlignment="1">
      <alignment horizontal="center" vertical="center" wrapText="1"/>
    </xf>
    <xf numFmtId="0" fontId="8" fillId="0" borderId="21" xfId="2" applyNumberFormat="1" applyFont="1" applyFill="1" applyBorder="1" applyAlignment="1">
      <alignment horizontal="center" vertical="center"/>
    </xf>
    <xf numFmtId="0" fontId="8" fillId="0" borderId="21" xfId="2" applyNumberFormat="1" applyFont="1" applyFill="1" applyBorder="1" applyAlignment="1">
      <alignment horizontal="center" vertical="center" wrapText="1"/>
    </xf>
    <xf numFmtId="0" fontId="9" fillId="0" borderId="21" xfId="2" applyNumberFormat="1" applyFont="1" applyFill="1" applyBorder="1" applyAlignment="1">
      <alignment horizontal="center" vertical="center" wrapText="1"/>
    </xf>
    <xf numFmtId="14" fontId="10" fillId="0" borderId="21" xfId="2" applyNumberFormat="1" applyFont="1" applyFill="1" applyBorder="1" applyAlignment="1">
      <alignment vertical="center" wrapText="1"/>
    </xf>
    <xf numFmtId="0" fontId="9" fillId="0" borderId="21" xfId="2" applyNumberFormat="1" applyFont="1" applyFill="1" applyBorder="1" applyAlignment="1">
      <alignment vertical="center" wrapText="1"/>
    </xf>
    <xf numFmtId="0" fontId="11" fillId="0" borderId="21" xfId="0" applyFont="1" applyBorder="1" applyAlignment="1">
      <alignment horizontal="center" vertical="center" wrapText="1"/>
    </xf>
    <xf numFmtId="9" fontId="9" fillId="0" borderId="21" xfId="2" applyNumberFormat="1" applyFont="1" applyFill="1" applyBorder="1" applyAlignment="1">
      <alignment vertical="center" wrapText="1"/>
    </xf>
    <xf numFmtId="0" fontId="10" fillId="0" borderId="22" xfId="2" applyNumberFormat="1" applyFont="1" applyFill="1" applyBorder="1" applyAlignment="1">
      <alignment vertical="center" wrapText="1"/>
    </xf>
    <xf numFmtId="0" fontId="9" fillId="0" borderId="22" xfId="2" applyNumberFormat="1" applyFont="1" applyFill="1" applyBorder="1" applyAlignment="1">
      <alignment vertical="center" wrapText="1"/>
    </xf>
    <xf numFmtId="0" fontId="20" fillId="0" borderId="0" xfId="0" applyFont="1"/>
    <xf numFmtId="0" fontId="21" fillId="0" borderId="17" xfId="2" applyNumberFormat="1" applyFont="1" applyFill="1" applyBorder="1" applyAlignment="1">
      <alignment horizontal="center" vertical="center" wrapText="1"/>
    </xf>
    <xf numFmtId="0" fontId="10" fillId="0" borderId="22" xfId="2" applyNumberFormat="1" applyFont="1" applyFill="1" applyBorder="1" applyAlignment="1">
      <alignment horizontal="center" vertical="center" wrapText="1"/>
    </xf>
    <xf numFmtId="14" fontId="10" fillId="0" borderId="22" xfId="2" applyNumberFormat="1" applyFont="1" applyFill="1" applyBorder="1" applyAlignment="1">
      <alignment vertical="center" wrapText="1"/>
    </xf>
    <xf numFmtId="9" fontId="9" fillId="0" borderId="22" xfId="2" applyNumberFormat="1" applyFont="1" applyFill="1" applyBorder="1" applyAlignment="1">
      <alignment vertical="center" wrapText="1"/>
    </xf>
    <xf numFmtId="9" fontId="9" fillId="0" borderId="22" xfId="2" applyNumberFormat="1" applyFont="1" applyFill="1" applyBorder="1" applyAlignment="1">
      <alignment horizontal="center" vertical="center" wrapText="1"/>
    </xf>
    <xf numFmtId="0" fontId="9" fillId="0" borderId="22" xfId="2" applyNumberFormat="1" applyFont="1" applyFill="1" applyBorder="1" applyAlignment="1">
      <alignment horizontal="center" vertical="center" wrapText="1"/>
    </xf>
    <xf numFmtId="9" fontId="10" fillId="0" borderId="22" xfId="2" applyNumberFormat="1" applyFont="1" applyFill="1" applyBorder="1" applyAlignment="1">
      <alignment vertical="center" wrapText="1"/>
    </xf>
    <xf numFmtId="0" fontId="1" fillId="0" borderId="0" xfId="1"/>
    <xf numFmtId="0" fontId="25" fillId="0" borderId="23" xfId="1" applyFont="1" applyFill="1" applyBorder="1"/>
    <xf numFmtId="9" fontId="1" fillId="0" borderId="0" xfId="1" applyNumberFormat="1"/>
    <xf numFmtId="0" fontId="15" fillId="0" borderId="0" xfId="1" applyFont="1"/>
    <xf numFmtId="0" fontId="24" fillId="0" borderId="17" xfId="0" applyFont="1" applyBorder="1" applyAlignment="1">
      <alignment horizontal="center" vertical="center" wrapText="1"/>
    </xf>
    <xf numFmtId="0" fontId="10" fillId="5" borderId="22" xfId="2" applyNumberFormat="1" applyFont="1" applyFill="1" applyBorder="1" applyAlignment="1">
      <alignment vertical="center" wrapText="1"/>
    </xf>
    <xf numFmtId="0" fontId="24" fillId="0" borderId="21" xfId="0" applyFont="1" applyFill="1" applyBorder="1" applyAlignment="1">
      <alignment horizontal="center" vertical="center" wrapText="1"/>
    </xf>
    <xf numFmtId="0" fontId="24" fillId="0" borderId="21" xfId="0" applyFont="1" applyBorder="1" applyAlignment="1">
      <alignment horizontal="center" vertical="center" wrapText="1"/>
    </xf>
    <xf numFmtId="9" fontId="10" fillId="0" borderId="21" xfId="2" applyNumberFormat="1" applyFont="1" applyFill="1" applyBorder="1" applyAlignment="1">
      <alignment vertical="center" wrapText="1"/>
    </xf>
    <xf numFmtId="1" fontId="12" fillId="0" borderId="0" xfId="2" applyNumberFormat="1" applyFont="1" applyFill="1" applyAlignment="1">
      <alignment horizontal="center" vertical="center"/>
    </xf>
    <xf numFmtId="0" fontId="19" fillId="3" borderId="22" xfId="2" applyNumberFormat="1" applyFont="1" applyFill="1" applyBorder="1" applyAlignment="1">
      <alignment horizontal="center"/>
    </xf>
    <xf numFmtId="0" fontId="9" fillId="3" borderId="22" xfId="2" applyNumberFormat="1" applyFont="1" applyFill="1" applyBorder="1" applyAlignment="1">
      <alignment horizontal="center" vertical="center" wrapText="1"/>
    </xf>
    <xf numFmtId="0" fontId="1" fillId="0" borderId="1" xfId="1" applyBorder="1"/>
    <xf numFmtId="0" fontId="12" fillId="0" borderId="24" xfId="2" applyNumberFormat="1" applyFont="1" applyFill="1" applyBorder="1" applyAlignment="1"/>
    <xf numFmtId="0" fontId="12" fillId="0" borderId="24" xfId="2" applyNumberFormat="1" applyFont="1" applyFill="1" applyBorder="1" applyAlignment="1">
      <alignment horizontal="center" vertical="center"/>
    </xf>
    <xf numFmtId="9" fontId="12" fillId="0" borderId="22" xfId="2" applyNumberFormat="1" applyFont="1" applyFill="1" applyBorder="1" applyAlignment="1"/>
    <xf numFmtId="0" fontId="11" fillId="0" borderId="22" xfId="1" applyFont="1" applyBorder="1" applyAlignment="1">
      <alignment horizontal="center" vertical="center" wrapText="1"/>
    </xf>
    <xf numFmtId="0" fontId="1" fillId="0" borderId="7" xfId="1" applyBorder="1"/>
    <xf numFmtId="0" fontId="24" fillId="0" borderId="22" xfId="1" applyFont="1" applyBorder="1" applyAlignment="1">
      <alignment horizontal="center" vertical="center" wrapText="1"/>
    </xf>
    <xf numFmtId="0" fontId="1" fillId="0" borderId="12" xfId="1" applyBorder="1"/>
    <xf numFmtId="0" fontId="9" fillId="0" borderId="26" xfId="2" applyNumberFormat="1" applyFont="1" applyFill="1" applyBorder="1" applyAlignment="1">
      <alignment horizontal="center" vertical="center" wrapText="1"/>
    </xf>
    <xf numFmtId="0" fontId="9" fillId="0" borderId="27" xfId="2" applyNumberFormat="1" applyFont="1" applyFill="1" applyBorder="1" applyAlignment="1">
      <alignment horizontal="center" vertical="center" wrapText="1"/>
    </xf>
    <xf numFmtId="0" fontId="19" fillId="0" borderId="28" xfId="2" applyNumberFormat="1" applyFont="1" applyFill="1" applyBorder="1" applyAlignment="1">
      <alignment horizontal="center" vertical="center"/>
    </xf>
    <xf numFmtId="0" fontId="9" fillId="0" borderId="28" xfId="2" applyNumberFormat="1" applyFont="1" applyFill="1" applyBorder="1" applyAlignment="1">
      <alignment horizontal="center" vertical="center" wrapText="1"/>
    </xf>
    <xf numFmtId="0" fontId="28" fillId="0" borderId="24" xfId="2" applyNumberFormat="1" applyFont="1" applyFill="1" applyBorder="1" applyAlignment="1">
      <alignment vertical="center" wrapText="1"/>
    </xf>
    <xf numFmtId="0" fontId="8" fillId="0" borderId="24" xfId="2" applyNumberFormat="1" applyFont="1" applyFill="1" applyBorder="1" applyAlignment="1">
      <alignment horizontal="center" vertical="center" wrapText="1"/>
    </xf>
    <xf numFmtId="0" fontId="8" fillId="0" borderId="0" xfId="2" applyNumberFormat="1" applyFont="1" applyFill="1" applyAlignment="1">
      <alignment vertical="center"/>
    </xf>
    <xf numFmtId="0" fontId="9" fillId="0" borderId="29" xfId="2" applyNumberFormat="1" applyFont="1" applyFill="1" applyBorder="1" applyAlignment="1">
      <alignment horizontal="center" vertical="center" wrapText="1"/>
    </xf>
    <xf numFmtId="0" fontId="10" fillId="0" borderId="31" xfId="2" applyNumberFormat="1" applyFont="1" applyFill="1" applyBorder="1" applyAlignment="1">
      <alignment horizontal="center" vertical="center" wrapText="1"/>
    </xf>
    <xf numFmtId="0" fontId="29" fillId="0" borderId="22" xfId="2" applyNumberFormat="1" applyFont="1" applyFill="1" applyBorder="1" applyAlignment="1">
      <alignment horizontal="center" vertical="center" wrapText="1"/>
    </xf>
    <xf numFmtId="0" fontId="10" fillId="0" borderId="32" xfId="1" applyFont="1" applyFill="1" applyBorder="1" applyAlignment="1">
      <alignment vertical="center" wrapText="1"/>
    </xf>
    <xf numFmtId="1" fontId="10" fillId="0" borderId="29" xfId="2" applyNumberFormat="1" applyFont="1" applyFill="1" applyBorder="1" applyAlignment="1">
      <alignment horizontal="center" vertical="center" wrapText="1"/>
    </xf>
    <xf numFmtId="9" fontId="12" fillId="0" borderId="22" xfId="5" applyFont="1" applyFill="1" applyBorder="1" applyAlignment="1">
      <alignment horizontal="center" vertical="center" wrapText="1"/>
    </xf>
    <xf numFmtId="0" fontId="26" fillId="4" borderId="22" xfId="1" applyFont="1" applyFill="1" applyBorder="1" applyAlignment="1">
      <alignment horizontal="center" vertical="center" wrapText="1"/>
    </xf>
    <xf numFmtId="0" fontId="9" fillId="0" borderId="34" xfId="2" applyNumberFormat="1" applyFont="1" applyFill="1" applyBorder="1" applyAlignment="1">
      <alignment horizontal="center" vertical="center" wrapText="1"/>
    </xf>
    <xf numFmtId="0" fontId="10" fillId="0" borderId="36" xfId="2" applyNumberFormat="1" applyFont="1" applyFill="1" applyBorder="1" applyAlignment="1">
      <alignment horizontal="center" vertical="center" wrapText="1"/>
    </xf>
    <xf numFmtId="0" fontId="10" fillId="0" borderId="22" xfId="1" applyFont="1" applyFill="1" applyBorder="1" applyAlignment="1">
      <alignment vertical="center" wrapText="1"/>
    </xf>
    <xf numFmtId="1" fontId="10" fillId="0" borderId="34" xfId="2" applyNumberFormat="1" applyFont="1" applyFill="1" applyBorder="1" applyAlignment="1">
      <alignment horizontal="center" vertical="center" wrapText="1"/>
    </xf>
    <xf numFmtId="0" fontId="30" fillId="4" borderId="22" xfId="1" applyFont="1" applyFill="1" applyBorder="1" applyAlignment="1">
      <alignment horizontal="center" vertical="center" wrapText="1"/>
    </xf>
    <xf numFmtId="0" fontId="10" fillId="0" borderId="37" xfId="2" applyNumberFormat="1" applyFont="1" applyFill="1" applyBorder="1" applyAlignment="1">
      <alignment horizontal="center" vertical="center" wrapText="1"/>
    </xf>
    <xf numFmtId="0" fontId="29" fillId="0" borderId="32" xfId="2" applyNumberFormat="1" applyFont="1" applyFill="1" applyBorder="1" applyAlignment="1">
      <alignment horizontal="center" vertical="center" wrapText="1"/>
    </xf>
    <xf numFmtId="0" fontId="10" fillId="0" borderId="38" xfId="2" applyNumberFormat="1" applyFont="1" applyFill="1" applyBorder="1" applyAlignment="1">
      <alignment horizontal="left" vertical="center" wrapText="1"/>
    </xf>
    <xf numFmtId="0" fontId="10" fillId="0" borderId="34" xfId="2" applyNumberFormat="1" applyFont="1" applyFill="1" applyBorder="1" applyAlignment="1">
      <alignment horizontal="center" vertical="center" wrapText="1"/>
    </xf>
    <xf numFmtId="0" fontId="26" fillId="6" borderId="22" xfId="1" applyFont="1" applyFill="1" applyBorder="1" applyAlignment="1">
      <alignment horizontal="center" vertical="center" wrapText="1"/>
    </xf>
    <xf numFmtId="0" fontId="10" fillId="0" borderId="22" xfId="2" applyNumberFormat="1" applyFont="1" applyFill="1" applyBorder="1" applyAlignment="1">
      <alignment horizontal="left" vertical="center" wrapText="1"/>
    </xf>
    <xf numFmtId="9" fontId="12" fillId="0" borderId="0" xfId="2" applyNumberFormat="1" applyFont="1" applyFill="1" applyAlignment="1"/>
    <xf numFmtId="0" fontId="28" fillId="0" borderId="22" xfId="2" applyNumberFormat="1" applyFont="1" applyFill="1" applyBorder="1" applyAlignment="1">
      <alignment horizontal="left" vertical="center" wrapText="1"/>
    </xf>
    <xf numFmtId="0" fontId="10" fillId="0" borderId="42" xfId="2" applyNumberFormat="1" applyFont="1" applyFill="1" applyBorder="1" applyAlignment="1">
      <alignment horizontal="center" vertical="center" wrapText="1"/>
    </xf>
    <xf numFmtId="0" fontId="28" fillId="0" borderId="24" xfId="2" applyNumberFormat="1" applyFont="1" applyFill="1" applyBorder="1" applyAlignment="1">
      <alignment horizontal="center" vertical="center" wrapText="1"/>
    </xf>
    <xf numFmtId="0" fontId="10" fillId="0" borderId="43" xfId="2" applyNumberFormat="1" applyFont="1" applyFill="1" applyBorder="1" applyAlignment="1">
      <alignment horizontal="left" vertical="center" wrapText="1"/>
    </xf>
    <xf numFmtId="0" fontId="9" fillId="0" borderId="41" xfId="2" applyNumberFormat="1" applyFont="1" applyFill="1" applyBorder="1" applyAlignment="1">
      <alignment horizontal="center" vertical="center" wrapText="1"/>
    </xf>
    <xf numFmtId="0" fontId="9" fillId="0" borderId="22" xfId="1" applyFont="1" applyFill="1" applyBorder="1" applyAlignment="1">
      <alignment horizontal="justify" vertical="center"/>
    </xf>
    <xf numFmtId="0" fontId="10" fillId="0" borderId="44" xfId="2" applyNumberFormat="1" applyFont="1" applyFill="1" applyBorder="1" applyAlignment="1">
      <alignment horizontal="center" vertical="center" wrapText="1"/>
    </xf>
    <xf numFmtId="0" fontId="10" fillId="0" borderId="22" xfId="1" applyFont="1" applyFill="1" applyBorder="1" applyAlignment="1">
      <alignment horizontal="left" vertical="center" wrapText="1"/>
    </xf>
    <xf numFmtId="0" fontId="28" fillId="0" borderId="22" xfId="2" applyNumberFormat="1" applyFont="1" applyFill="1" applyBorder="1" applyAlignment="1">
      <alignment horizontal="center" vertical="center" wrapText="1"/>
    </xf>
    <xf numFmtId="0" fontId="9" fillId="0" borderId="43" xfId="1" applyFont="1" applyFill="1" applyBorder="1" applyAlignment="1">
      <alignment horizontal="justify" vertical="center"/>
    </xf>
    <xf numFmtId="0" fontId="10" fillId="0" borderId="45" xfId="2" applyNumberFormat="1" applyFont="1" applyFill="1" applyBorder="1" applyAlignment="1">
      <alignment horizontal="center" vertical="center" wrapText="1"/>
    </xf>
    <xf numFmtId="0" fontId="10" fillId="0" borderId="22" xfId="2" applyNumberFormat="1" applyFont="1" applyFill="1" applyBorder="1" applyAlignment="1">
      <alignment horizontal="justify" vertical="center" wrapText="1"/>
    </xf>
    <xf numFmtId="3" fontId="10" fillId="0" borderId="34" xfId="2" applyNumberFormat="1" applyFont="1" applyFill="1" applyBorder="1" applyAlignment="1">
      <alignment horizontal="center" vertical="center" wrapText="1"/>
    </xf>
    <xf numFmtId="0" fontId="10" fillId="0" borderId="46" xfId="2" applyNumberFormat="1" applyFont="1" applyFill="1" applyBorder="1" applyAlignment="1">
      <alignment horizontal="center" vertical="center" wrapText="1"/>
    </xf>
    <xf numFmtId="9" fontId="10" fillId="0" borderId="34" xfId="2" applyNumberFormat="1" applyFont="1" applyFill="1" applyBorder="1" applyAlignment="1">
      <alignment horizontal="center" vertical="center" wrapText="1"/>
    </xf>
    <xf numFmtId="10" fontId="12" fillId="0" borderId="24" xfId="2" applyNumberFormat="1" applyFont="1" applyFill="1" applyBorder="1" applyAlignment="1">
      <alignment horizontal="center" vertical="center"/>
    </xf>
    <xf numFmtId="0" fontId="31" fillId="4" borderId="22" xfId="1" applyFont="1" applyFill="1" applyBorder="1" applyAlignment="1">
      <alignment horizontal="center" vertical="center" wrapText="1"/>
    </xf>
    <xf numFmtId="0" fontId="10" fillId="0" borderId="24" xfId="1" applyFont="1" applyFill="1" applyBorder="1" applyAlignment="1">
      <alignment wrapText="1"/>
    </xf>
    <xf numFmtId="0" fontId="29" fillId="0" borderId="22" xfId="1" applyFont="1" applyFill="1" applyBorder="1" applyAlignment="1">
      <alignment wrapText="1"/>
    </xf>
    <xf numFmtId="0" fontId="10" fillId="0" borderId="24" xfId="2" applyNumberFormat="1" applyFont="1" applyFill="1" applyBorder="1" applyAlignment="1">
      <alignment horizontal="center" vertical="center" wrapText="1"/>
    </xf>
    <xf numFmtId="0" fontId="10" fillId="0" borderId="47" xfId="2" applyNumberFormat="1" applyFont="1" applyFill="1" applyBorder="1" applyAlignment="1">
      <alignment horizontal="center" vertical="center" wrapText="1"/>
    </xf>
    <xf numFmtId="0" fontId="9" fillId="0" borderId="22" xfId="1" applyFont="1" applyFill="1" applyBorder="1" applyAlignment="1">
      <alignment vertical="center" wrapText="1"/>
    </xf>
    <xf numFmtId="0" fontId="10" fillId="0" borderId="40" xfId="2" applyNumberFormat="1" applyFont="1" applyFill="1" applyBorder="1" applyAlignment="1">
      <alignment horizontal="center" vertical="center" wrapText="1"/>
    </xf>
    <xf numFmtId="3" fontId="10" fillId="0" borderId="41" xfId="2" applyNumberFormat="1" applyFont="1" applyFill="1" applyBorder="1" applyAlignment="1">
      <alignment horizontal="center" vertical="center" wrapText="1"/>
    </xf>
    <xf numFmtId="9" fontId="19" fillId="0" borderId="22" xfId="2" applyNumberFormat="1" applyFont="1" applyFill="1" applyBorder="1" applyAlignment="1"/>
    <xf numFmtId="0" fontId="26" fillId="0" borderId="22" xfId="1" applyFont="1" applyBorder="1" applyAlignment="1">
      <alignment horizontal="center" vertical="center" wrapText="1"/>
    </xf>
    <xf numFmtId="0" fontId="32" fillId="0" borderId="25" xfId="1" applyFont="1" applyBorder="1"/>
    <xf numFmtId="0" fontId="19" fillId="3" borderId="22" xfId="2" applyNumberFormat="1" applyFont="1" applyFill="1" applyBorder="1" applyAlignment="1">
      <alignment horizontal="center" vertical="center"/>
    </xf>
    <xf numFmtId="0" fontId="33" fillId="0" borderId="22" xfId="1" applyFont="1" applyBorder="1" applyAlignment="1">
      <alignment vertical="center"/>
    </xf>
    <xf numFmtId="0" fontId="33" fillId="0" borderId="22" xfId="1" applyFont="1" applyBorder="1" applyAlignment="1">
      <alignment horizontal="center" vertical="center"/>
    </xf>
    <xf numFmtId="0" fontId="12" fillId="0" borderId="0" xfId="2" applyNumberFormat="1" applyFont="1" applyFill="1" applyAlignment="1">
      <alignment horizontal="center"/>
    </xf>
    <xf numFmtId="0" fontId="9" fillId="3" borderId="43" xfId="2" applyNumberFormat="1" applyFont="1" applyFill="1" applyBorder="1" applyAlignment="1">
      <alignment horizontal="center" vertical="center" wrapText="1"/>
    </xf>
    <xf numFmtId="0" fontId="12" fillId="0" borderId="22" xfId="2" applyNumberFormat="1" applyFont="1" applyFill="1" applyBorder="1" applyAlignment="1"/>
    <xf numFmtId="0" fontId="19" fillId="0" borderId="26" xfId="2" applyNumberFormat="1" applyFont="1" applyFill="1" applyBorder="1" applyAlignment="1">
      <alignment horizontal="center" vertical="center" wrapText="1"/>
    </xf>
    <xf numFmtId="0" fontId="9" fillId="3" borderId="27" xfId="2" applyNumberFormat="1" applyFont="1" applyFill="1" applyBorder="1" applyAlignment="1">
      <alignment horizontal="center" vertical="center" wrapText="1"/>
    </xf>
    <xf numFmtId="0" fontId="9" fillId="0" borderId="53" xfId="2" applyNumberFormat="1" applyFont="1" applyFill="1" applyBorder="1" applyAlignment="1">
      <alignment horizontal="center" vertical="center" wrapText="1"/>
    </xf>
    <xf numFmtId="0" fontId="9" fillId="0" borderId="43" xfId="2" applyNumberFormat="1" applyFont="1" applyFill="1" applyBorder="1" applyAlignment="1">
      <alignment horizontal="center" vertical="center" wrapText="1"/>
    </xf>
    <xf numFmtId="9" fontId="8" fillId="0" borderId="0" xfId="2" applyNumberFormat="1" applyFont="1" applyFill="1" applyAlignment="1">
      <alignment vertical="center"/>
    </xf>
    <xf numFmtId="0" fontId="28" fillId="0" borderId="29" xfId="2" applyNumberFormat="1" applyFont="1" applyFill="1" applyBorder="1" applyAlignment="1">
      <alignment horizontal="center" vertical="center" wrapText="1"/>
    </xf>
    <xf numFmtId="0" fontId="28" fillId="0" borderId="47" xfId="2" applyNumberFormat="1" applyFont="1" applyFill="1" applyBorder="1" applyAlignment="1">
      <alignment horizontal="center" vertical="center" wrapText="1"/>
    </xf>
    <xf numFmtId="0" fontId="12" fillId="0" borderId="22" xfId="2" applyNumberFormat="1" applyFont="1" applyFill="1" applyBorder="1" applyAlignment="1">
      <alignment horizontal="center" vertical="center"/>
    </xf>
    <xf numFmtId="9" fontId="12" fillId="0" borderId="22" xfId="5" applyFont="1" applyFill="1" applyBorder="1" applyAlignment="1">
      <alignment horizontal="center" vertical="center"/>
    </xf>
    <xf numFmtId="0" fontId="28" fillId="0" borderId="34" xfId="2" applyNumberFormat="1" applyFont="1" applyFill="1" applyBorder="1" applyAlignment="1">
      <alignment horizontal="center" vertical="center" wrapText="1"/>
    </xf>
    <xf numFmtId="0" fontId="28" fillId="0" borderId="44" xfId="2" applyNumberFormat="1" applyFont="1" applyFill="1" applyBorder="1" applyAlignment="1">
      <alignment horizontal="center" vertical="center" wrapText="1"/>
    </xf>
    <xf numFmtId="0" fontId="34" fillId="0" borderId="22" xfId="2" applyNumberFormat="1" applyFont="1" applyFill="1" applyBorder="1" applyAlignment="1">
      <alignment horizontal="center" vertical="center" wrapText="1"/>
    </xf>
    <xf numFmtId="1" fontId="28" fillId="0" borderId="34" xfId="2" applyNumberFormat="1" applyFont="1" applyFill="1" applyBorder="1" applyAlignment="1">
      <alignment horizontal="center" vertical="center" wrapText="1"/>
    </xf>
    <xf numFmtId="0" fontId="19" fillId="0" borderId="34" xfId="2" applyNumberFormat="1" applyFont="1" applyFill="1" applyBorder="1" applyAlignment="1">
      <alignment horizontal="center" vertical="center" wrapText="1"/>
    </xf>
    <xf numFmtId="0" fontId="28" fillId="0" borderId="36" xfId="2" applyNumberFormat="1" applyFont="1" applyFill="1" applyBorder="1" applyAlignment="1">
      <alignment horizontal="center" vertical="center" wrapText="1"/>
    </xf>
    <xf numFmtId="0" fontId="28" fillId="0" borderId="36" xfId="2" applyNumberFormat="1" applyFont="1" applyFill="1" applyBorder="1" applyAlignment="1">
      <alignment horizontal="center" vertical="top" wrapText="1"/>
    </xf>
    <xf numFmtId="0" fontId="34" fillId="0" borderId="22" xfId="2" applyNumberFormat="1" applyFont="1" applyFill="1" applyBorder="1" applyAlignment="1">
      <alignment horizontal="center" vertical="top" wrapText="1"/>
    </xf>
    <xf numFmtId="0" fontId="28" fillId="0" borderId="22" xfId="2" applyNumberFormat="1" applyFont="1" applyFill="1" applyBorder="1" applyAlignment="1">
      <alignment horizontal="left" vertical="top" wrapText="1"/>
    </xf>
    <xf numFmtId="0" fontId="10" fillId="0" borderId="22" xfId="2" applyNumberFormat="1" applyFont="1" applyFill="1" applyBorder="1" applyAlignment="1">
      <alignment horizontal="left" vertical="top" wrapText="1"/>
    </xf>
    <xf numFmtId="0" fontId="28" fillId="0" borderId="43" xfId="2" applyNumberFormat="1" applyFont="1" applyFill="1" applyBorder="1" applyAlignment="1">
      <alignment horizontal="center" vertical="center" wrapText="1"/>
    </xf>
    <xf numFmtId="0" fontId="28" fillId="0" borderId="41" xfId="2" applyNumberFormat="1" applyFont="1" applyFill="1" applyBorder="1" applyAlignment="1">
      <alignment horizontal="center" vertical="center" wrapText="1"/>
    </xf>
    <xf numFmtId="0" fontId="28" fillId="0" borderId="45" xfId="2" applyNumberFormat="1" applyFont="1" applyFill="1" applyBorder="1" applyAlignment="1">
      <alignment horizontal="center" vertical="center" wrapText="1"/>
    </xf>
    <xf numFmtId="0" fontId="28" fillId="5" borderId="22" xfId="2" applyNumberFormat="1" applyFont="1" applyFill="1" applyBorder="1" applyAlignment="1">
      <alignment horizontal="left" vertical="top" wrapText="1"/>
    </xf>
    <xf numFmtId="0" fontId="16" fillId="0" borderId="22" xfId="1" applyFont="1" applyFill="1" applyBorder="1" applyAlignment="1">
      <alignment horizontal="center" vertical="center" wrapText="1"/>
    </xf>
    <xf numFmtId="0" fontId="16" fillId="5" borderId="55" xfId="1" applyFont="1" applyFill="1" applyBorder="1" applyAlignment="1">
      <alignment horizontal="center" vertical="center" wrapText="1"/>
    </xf>
    <xf numFmtId="0" fontId="28" fillId="0" borderId="46" xfId="2" applyNumberFormat="1" applyFont="1" applyFill="1" applyBorder="1" applyAlignment="1">
      <alignment horizontal="center" vertical="top" wrapText="1"/>
    </xf>
    <xf numFmtId="0" fontId="19" fillId="0" borderId="46" xfId="2" applyNumberFormat="1" applyFont="1" applyFill="1" applyBorder="1" applyAlignment="1">
      <alignment horizontal="center" vertical="center" wrapText="1"/>
    </xf>
    <xf numFmtId="0" fontId="28" fillId="0" borderId="24" xfId="2" applyNumberFormat="1" applyFont="1" applyFill="1" applyBorder="1" applyAlignment="1">
      <alignment horizontal="center" vertical="top" wrapText="1"/>
    </xf>
    <xf numFmtId="0" fontId="28" fillId="0" borderId="57" xfId="2" applyNumberFormat="1" applyFont="1" applyFill="1" applyBorder="1" applyAlignment="1">
      <alignment horizontal="left" vertical="top" wrapText="1"/>
    </xf>
    <xf numFmtId="0" fontId="28" fillId="0" borderId="55" xfId="2" applyNumberFormat="1" applyFont="1" applyFill="1" applyBorder="1" applyAlignment="1">
      <alignment horizontal="center" vertical="center" wrapText="1"/>
    </xf>
    <xf numFmtId="0" fontId="10" fillId="0" borderId="22" xfId="1" applyFont="1" applyBorder="1" applyAlignment="1">
      <alignment horizontal="left" vertical="center" wrapText="1"/>
    </xf>
    <xf numFmtId="0" fontId="28" fillId="0" borderId="31" xfId="2" applyNumberFormat="1" applyFont="1" applyFill="1" applyBorder="1" applyAlignment="1">
      <alignment horizontal="center" vertical="top" wrapText="1"/>
    </xf>
    <xf numFmtId="0" fontId="28" fillId="0" borderId="22" xfId="2" applyNumberFormat="1" applyFont="1" applyFill="1" applyBorder="1" applyAlignment="1">
      <alignment horizontal="center" vertical="top" wrapText="1"/>
    </xf>
    <xf numFmtId="0" fontId="9" fillId="0" borderId="22" xfId="1" applyFont="1" applyBorder="1" applyAlignment="1">
      <alignment horizontal="justify" vertical="center"/>
    </xf>
    <xf numFmtId="3" fontId="28" fillId="0" borderId="22" xfId="2" applyNumberFormat="1" applyFont="1" applyFill="1" applyBorder="1" applyAlignment="1">
      <alignment horizontal="center" vertical="center" wrapText="1"/>
    </xf>
    <xf numFmtId="0" fontId="12" fillId="0" borderId="60" xfId="2" applyNumberFormat="1" applyFont="1" applyFill="1" applyBorder="1" applyAlignment="1">
      <alignment vertical="center" wrapText="1"/>
    </xf>
    <xf numFmtId="0" fontId="12" fillId="0" borderId="61" xfId="2" applyNumberFormat="1" applyFont="1" applyFill="1" applyBorder="1" applyAlignment="1">
      <alignment vertical="center" wrapText="1"/>
    </xf>
    <xf numFmtId="0" fontId="12" fillId="0" borderId="61" xfId="2" applyNumberFormat="1" applyFont="1" applyFill="1" applyBorder="1" applyAlignment="1">
      <alignment horizontal="center" vertical="center" wrapText="1"/>
    </xf>
    <xf numFmtId="0" fontId="12" fillId="0" borderId="61" xfId="2" applyNumberFormat="1" applyFont="1" applyFill="1" applyBorder="1" applyAlignment="1">
      <alignment vertical="top" wrapText="1"/>
    </xf>
    <xf numFmtId="9" fontId="19" fillId="0" borderId="0" xfId="2" applyNumberFormat="1" applyFont="1" applyFill="1" applyAlignment="1"/>
    <xf numFmtId="0" fontId="12" fillId="0" borderId="62" xfId="2" applyNumberFormat="1" applyFont="1" applyFill="1" applyBorder="1" applyAlignment="1">
      <alignment vertical="center" wrapText="1"/>
    </xf>
    <xf numFmtId="0" fontId="12" fillId="0" borderId="62" xfId="2" applyNumberFormat="1" applyFont="1" applyFill="1" applyBorder="1" applyAlignment="1">
      <alignment horizontal="center" vertical="center" wrapText="1"/>
    </xf>
    <xf numFmtId="0" fontId="12" fillId="0" borderId="62" xfId="2" applyNumberFormat="1" applyFont="1" applyFill="1" applyBorder="1" applyAlignment="1">
      <alignment vertical="top" wrapText="1"/>
    </xf>
    <xf numFmtId="0" fontId="22" fillId="3" borderId="22" xfId="1" applyFont="1" applyFill="1" applyBorder="1" applyAlignment="1">
      <alignment horizontal="center" vertical="center"/>
    </xf>
    <xf numFmtId="9" fontId="1" fillId="0" borderId="22" xfId="1" applyNumberFormat="1" applyBorder="1"/>
    <xf numFmtId="0" fontId="19" fillId="3" borderId="22" xfId="2" applyNumberFormat="1" applyFont="1" applyFill="1" applyBorder="1" applyAlignment="1">
      <alignment horizontal="center" vertical="center" wrapText="1"/>
    </xf>
    <xf numFmtId="0" fontId="1" fillId="0" borderId="22" xfId="1" applyBorder="1"/>
    <xf numFmtId="0" fontId="12" fillId="0" borderId="22" xfId="2" applyNumberFormat="1" applyFont="1" applyFill="1" applyBorder="1" applyAlignment="1">
      <alignment horizontal="center"/>
    </xf>
    <xf numFmtId="0" fontId="33" fillId="0" borderId="22" xfId="1" applyFont="1" applyBorder="1" applyAlignment="1">
      <alignment vertical="center" wrapText="1"/>
    </xf>
    <xf numFmtId="0" fontId="26" fillId="7" borderId="22" xfId="1" applyFont="1" applyFill="1" applyBorder="1" applyAlignment="1">
      <alignment horizontal="center" vertical="center" wrapText="1"/>
    </xf>
    <xf numFmtId="0" fontId="22" fillId="0" borderId="0" xfId="1" applyFont="1" applyAlignment="1"/>
    <xf numFmtId="0" fontId="22" fillId="0" borderId="0" xfId="1" applyFont="1" applyAlignment="1">
      <alignment vertical="center" wrapText="1"/>
    </xf>
    <xf numFmtId="0" fontId="28" fillId="0" borderId="23" xfId="2" applyNumberFormat="1" applyFont="1" applyFill="1" applyBorder="1" applyAlignment="1">
      <alignment horizontal="center" vertical="center" wrapText="1"/>
    </xf>
    <xf numFmtId="0" fontId="9" fillId="0" borderId="51" xfId="1" applyFont="1" applyFill="1" applyBorder="1" applyAlignment="1">
      <alignment horizontal="center" vertical="center" wrapText="1"/>
    </xf>
    <xf numFmtId="0" fontId="35" fillId="0" borderId="0" xfId="2" applyNumberFormat="1" applyFont="1" applyFill="1" applyAlignment="1">
      <alignment vertical="center"/>
    </xf>
    <xf numFmtId="0" fontId="36" fillId="0" borderId="0" xfId="2" applyNumberFormat="1" applyFont="1" applyFill="1" applyAlignment="1">
      <alignment vertical="center"/>
    </xf>
    <xf numFmtId="0" fontId="33" fillId="0" borderId="22" xfId="1" applyFont="1" applyFill="1" applyBorder="1" applyAlignment="1">
      <alignment vertical="center" wrapText="1"/>
    </xf>
    <xf numFmtId="0" fontId="37" fillId="4" borderId="22" xfId="1" applyFont="1" applyFill="1" applyBorder="1" applyAlignment="1">
      <alignment horizontal="center" vertical="center" wrapText="1"/>
    </xf>
    <xf numFmtId="0" fontId="11" fillId="9" borderId="22" xfId="1" applyFont="1" applyFill="1" applyBorder="1" applyAlignment="1">
      <alignment horizontal="center" vertical="center" wrapText="1"/>
    </xf>
    <xf numFmtId="0" fontId="10" fillId="0" borderId="23" xfId="2" applyNumberFormat="1" applyFont="1" applyFill="1" applyBorder="1" applyAlignment="1">
      <alignment horizontal="center" vertical="center" wrapText="1"/>
    </xf>
    <xf numFmtId="0" fontId="24" fillId="9" borderId="22" xfId="1" applyFont="1" applyFill="1" applyBorder="1" applyAlignment="1">
      <alignment horizontal="center" vertical="center" wrapText="1"/>
    </xf>
    <xf numFmtId="0" fontId="38" fillId="10" borderId="63" xfId="0" applyFont="1" applyFill="1" applyBorder="1" applyAlignment="1">
      <alignment horizontal="center" vertical="center" wrapText="1" readingOrder="1"/>
    </xf>
    <xf numFmtId="0" fontId="39" fillId="11" borderId="64" xfId="0" applyFont="1" applyFill="1" applyBorder="1" applyAlignment="1">
      <alignment horizontal="center" vertical="center" wrapText="1" readingOrder="1"/>
    </xf>
    <xf numFmtId="0" fontId="40" fillId="11" borderId="64" xfId="0" applyFont="1" applyFill="1" applyBorder="1" applyAlignment="1">
      <alignment horizontal="center" vertical="center" wrapText="1" readingOrder="1"/>
    </xf>
    <xf numFmtId="0" fontId="39" fillId="12" borderId="65" xfId="0" applyFont="1" applyFill="1" applyBorder="1" applyAlignment="1">
      <alignment horizontal="center" vertical="center" wrapText="1" readingOrder="1"/>
    </xf>
    <xf numFmtId="0" fontId="40" fillId="12" borderId="65" xfId="0" applyFont="1" applyFill="1" applyBorder="1" applyAlignment="1">
      <alignment horizontal="center" vertical="center" wrapText="1" readingOrder="1"/>
    </xf>
    <xf numFmtId="0" fontId="39" fillId="11" borderId="65" xfId="0" applyFont="1" applyFill="1" applyBorder="1" applyAlignment="1">
      <alignment horizontal="center" vertical="center" wrapText="1" readingOrder="1"/>
    </xf>
    <xf numFmtId="0" fontId="40" fillId="11" borderId="65" xfId="0" applyFont="1" applyFill="1" applyBorder="1" applyAlignment="1">
      <alignment horizontal="center" vertical="center" wrapText="1" readingOrder="1"/>
    </xf>
    <xf numFmtId="0" fontId="0" fillId="0" borderId="22" xfId="0" applyBorder="1"/>
    <xf numFmtId="0" fontId="1" fillId="0" borderId="22" xfId="2" applyNumberFormat="1" applyFont="1" applyFill="1" applyBorder="1" applyAlignment="1">
      <alignment vertical="center" wrapText="1"/>
    </xf>
    <xf numFmtId="0" fontId="10" fillId="0" borderId="22" xfId="2" applyNumberFormat="1" applyFont="1" applyFill="1" applyBorder="1" applyAlignment="1">
      <alignment horizontal="right" vertical="center" wrapText="1"/>
    </xf>
    <xf numFmtId="0" fontId="10" fillId="0" borderId="17" xfId="2" applyNumberFormat="1" applyFont="1" applyFill="1" applyBorder="1" applyAlignment="1">
      <alignment horizontal="right" vertical="center" wrapText="1"/>
    </xf>
    <xf numFmtId="0" fontId="10" fillId="0" borderId="21" xfId="2" applyNumberFormat="1" applyFont="1" applyFill="1" applyBorder="1" applyAlignment="1">
      <alignment horizontal="right" vertical="center" wrapText="1"/>
    </xf>
    <xf numFmtId="9" fontId="10" fillId="0" borderId="17" xfId="4" applyFont="1" applyFill="1" applyBorder="1" applyAlignment="1">
      <alignment horizontal="center" vertical="center" wrapText="1"/>
    </xf>
    <xf numFmtId="9" fontId="10" fillId="0" borderId="17" xfId="2" applyNumberFormat="1" applyFont="1" applyFill="1" applyBorder="1" applyAlignment="1">
      <alignment horizontal="center" vertical="center" wrapText="1"/>
    </xf>
    <xf numFmtId="9" fontId="10" fillId="0" borderId="21" xfId="2" applyNumberFormat="1" applyFont="1" applyFill="1" applyBorder="1" applyAlignment="1">
      <alignment horizontal="center" vertical="center" wrapText="1"/>
    </xf>
    <xf numFmtId="10" fontId="10" fillId="0" borderId="21" xfId="2" applyNumberFormat="1" applyFont="1" applyFill="1" applyBorder="1" applyAlignment="1">
      <alignment horizontal="center" vertical="center" wrapText="1"/>
    </xf>
    <xf numFmtId="10" fontId="10" fillId="0" borderId="17" xfId="2" applyNumberFormat="1" applyFont="1" applyFill="1" applyBorder="1" applyAlignment="1">
      <alignment horizontal="center" vertical="center" wrapText="1"/>
    </xf>
    <xf numFmtId="9" fontId="10" fillId="0" borderId="17" xfId="4" applyFont="1" applyFill="1" applyBorder="1" applyAlignment="1">
      <alignment vertical="center" wrapText="1"/>
    </xf>
    <xf numFmtId="9" fontId="10" fillId="0" borderId="17" xfId="2" applyNumberFormat="1" applyFont="1" applyFill="1" applyBorder="1" applyAlignment="1">
      <alignment vertical="center" wrapText="1"/>
    </xf>
    <xf numFmtId="9" fontId="10" fillId="0" borderId="22" xfId="2" applyNumberFormat="1" applyFont="1" applyFill="1" applyBorder="1" applyAlignment="1">
      <alignment horizontal="center" vertical="center" wrapText="1"/>
    </xf>
    <xf numFmtId="9" fontId="10" fillId="0" borderId="22" xfId="4" applyFont="1" applyFill="1" applyBorder="1" applyAlignment="1">
      <alignment vertical="center" wrapText="1"/>
    </xf>
    <xf numFmtId="0" fontId="1" fillId="0" borderId="0" xfId="1" applyBorder="1"/>
    <xf numFmtId="0" fontId="39" fillId="11" borderId="0" xfId="0" applyFont="1" applyFill="1" applyBorder="1" applyAlignment="1">
      <alignment horizontal="center" vertical="center" wrapText="1" readingOrder="1"/>
    </xf>
    <xf numFmtId="0" fontId="1" fillId="0" borderId="22" xfId="1" applyBorder="1" applyAlignment="1">
      <alignment horizontal="center"/>
    </xf>
    <xf numFmtId="9" fontId="1" fillId="0" borderId="22" xfId="1" applyNumberFormat="1" applyBorder="1" applyAlignment="1">
      <alignment horizontal="center"/>
    </xf>
    <xf numFmtId="9" fontId="0" fillId="0" borderId="22" xfId="5" applyFont="1" applyBorder="1" applyAlignment="1">
      <alignment horizontal="center"/>
    </xf>
    <xf numFmtId="0" fontId="25" fillId="0" borderId="33" xfId="1" applyFont="1" applyFill="1" applyBorder="1"/>
    <xf numFmtId="0" fontId="24" fillId="2" borderId="22" xfId="1" applyFont="1" applyFill="1" applyBorder="1" applyAlignment="1">
      <alignment horizontal="center" vertical="center" wrapText="1"/>
    </xf>
    <xf numFmtId="0" fontId="22" fillId="0" borderId="22" xfId="1" applyFont="1" applyBorder="1" applyAlignment="1">
      <alignment horizontal="center"/>
    </xf>
    <xf numFmtId="9" fontId="22" fillId="0" borderId="22" xfId="1" applyNumberFormat="1" applyFont="1" applyBorder="1" applyAlignment="1">
      <alignment horizontal="center"/>
    </xf>
    <xf numFmtId="0" fontId="41" fillId="0" borderId="17" xfId="0" applyFont="1" applyBorder="1" applyAlignment="1">
      <alignment horizontal="center" vertical="center" wrapText="1"/>
    </xf>
    <xf numFmtId="0" fontId="22" fillId="0" borderId="0" xfId="1" applyFont="1" applyAlignment="1">
      <alignment horizontal="center"/>
    </xf>
    <xf numFmtId="0" fontId="6" fillId="0" borderId="19" xfId="1" applyFont="1" applyBorder="1" applyAlignment="1">
      <alignment horizontal="center" vertical="center" wrapText="1"/>
    </xf>
    <xf numFmtId="0" fontId="6" fillId="0" borderId="18" xfId="1" applyFont="1" applyBorder="1" applyAlignment="1">
      <alignment horizontal="center" vertical="center" wrapText="1"/>
    </xf>
    <xf numFmtId="0" fontId="6" fillId="0" borderId="20" xfId="1" applyFont="1" applyBorder="1" applyAlignment="1">
      <alignment horizontal="center" vertical="center" wrapText="1"/>
    </xf>
    <xf numFmtId="0" fontId="1" fillId="0" borderId="1" xfId="1" applyBorder="1" applyAlignment="1">
      <alignment horizontal="center"/>
    </xf>
    <xf numFmtId="0" fontId="1" fillId="0" borderId="7" xfId="1" applyBorder="1" applyAlignment="1">
      <alignment horizontal="center"/>
    </xf>
    <xf numFmtId="0" fontId="1" fillId="0" borderId="12" xfId="1" applyBorder="1" applyAlignment="1">
      <alignment horizont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8" xfId="1" applyFont="1" applyBorder="1" applyAlignment="1">
      <alignment horizontal="center" vertical="center"/>
    </xf>
    <xf numFmtId="0" fontId="2" fillId="0" borderId="0" xfId="1" applyFont="1" applyBorder="1" applyAlignment="1">
      <alignment horizontal="center" vertical="center"/>
    </xf>
    <xf numFmtId="0" fontId="2" fillId="0" borderId="9" xfId="1" applyFont="1" applyBorder="1" applyAlignment="1">
      <alignment horizontal="center" vertical="center"/>
    </xf>
    <xf numFmtId="0" fontId="4" fillId="0" borderId="5" xfId="2" applyNumberFormat="1" applyFont="1" applyFill="1" applyBorder="1" applyAlignment="1">
      <alignment horizontal="center" vertical="center"/>
    </xf>
    <xf numFmtId="0" fontId="4" fillId="0" borderId="6" xfId="2" applyNumberFormat="1" applyFont="1" applyFill="1" applyBorder="1" applyAlignment="1">
      <alignment horizontal="center" vertical="center"/>
    </xf>
    <xf numFmtId="0" fontId="4" fillId="0" borderId="10" xfId="1" applyFont="1" applyBorder="1" applyAlignment="1">
      <alignment horizontal="center" vertical="center" wrapText="1"/>
    </xf>
    <xf numFmtId="0" fontId="4" fillId="0" borderId="11" xfId="1" applyFont="1" applyBorder="1" applyAlignment="1">
      <alignment horizontal="center" vertical="center" wrapText="1"/>
    </xf>
    <xf numFmtId="0" fontId="5" fillId="0" borderId="8" xfId="1" applyFont="1" applyBorder="1" applyAlignment="1">
      <alignment horizontal="center" vertical="center" wrapText="1"/>
    </xf>
    <xf numFmtId="0" fontId="5" fillId="0" borderId="0" xfId="1" applyFont="1" applyBorder="1" applyAlignment="1">
      <alignment horizontal="center" vertical="center" wrapText="1"/>
    </xf>
    <xf numFmtId="0" fontId="5" fillId="0" borderId="9" xfId="1" applyFont="1" applyBorder="1" applyAlignment="1">
      <alignment horizontal="center" vertical="center" wrapText="1"/>
    </xf>
    <xf numFmtId="0" fontId="5" fillId="0" borderId="13" xfId="1" applyFont="1" applyBorder="1" applyAlignment="1">
      <alignment horizontal="center" vertical="center" wrapText="1"/>
    </xf>
    <xf numFmtId="0" fontId="5" fillId="0" borderId="14" xfId="1" applyFont="1" applyBorder="1" applyAlignment="1">
      <alignment horizontal="center" vertical="center" wrapText="1"/>
    </xf>
    <xf numFmtId="0" fontId="4" fillId="0" borderId="15" xfId="1" applyFont="1" applyBorder="1" applyAlignment="1">
      <alignment horizontal="center" vertical="center" wrapText="1"/>
    </xf>
    <xf numFmtId="0" fontId="4" fillId="0" borderId="16" xfId="1" applyFont="1" applyBorder="1" applyAlignment="1">
      <alignment horizontal="center" vertical="center" wrapText="1"/>
    </xf>
    <xf numFmtId="0" fontId="2" fillId="0" borderId="2" xfId="1" applyFont="1" applyFill="1" applyBorder="1" applyAlignment="1">
      <alignment horizontal="center" vertical="center"/>
    </xf>
    <xf numFmtId="0" fontId="2" fillId="0" borderId="3" xfId="1" applyFont="1" applyFill="1" applyBorder="1" applyAlignment="1">
      <alignment horizontal="center" vertical="center"/>
    </xf>
    <xf numFmtId="0" fontId="2" fillId="0" borderId="4" xfId="1" applyFont="1" applyFill="1" applyBorder="1" applyAlignment="1">
      <alignment horizontal="center" vertical="center"/>
    </xf>
    <xf numFmtId="0" fontId="2" fillId="0" borderId="13" xfId="1" applyFont="1" applyFill="1" applyBorder="1" applyAlignment="1">
      <alignment horizontal="center" vertical="center"/>
    </xf>
    <xf numFmtId="0" fontId="2" fillId="0" borderId="14" xfId="1" applyFont="1" applyFill="1" applyBorder="1" applyAlignment="1">
      <alignment horizontal="center" vertical="center"/>
    </xf>
    <xf numFmtId="0" fontId="2" fillId="0" borderId="25" xfId="1" applyFont="1" applyFill="1" applyBorder="1" applyAlignment="1">
      <alignment horizontal="center" vertical="center"/>
    </xf>
    <xf numFmtId="0" fontId="27" fillId="0" borderId="2" xfId="1" applyFont="1" applyBorder="1" applyAlignment="1">
      <alignment horizontal="center" vertical="center" wrapText="1"/>
    </xf>
    <xf numFmtId="0" fontId="27" fillId="0" borderId="4" xfId="1" applyFont="1" applyBorder="1" applyAlignment="1">
      <alignment horizontal="center" vertical="center" wrapText="1"/>
    </xf>
    <xf numFmtId="0" fontId="27" fillId="0" borderId="13" xfId="1" applyFont="1" applyBorder="1" applyAlignment="1">
      <alignment horizontal="center" vertical="center" wrapText="1"/>
    </xf>
    <xf numFmtId="0" fontId="27" fillId="0" borderId="25" xfId="1" applyFont="1" applyBorder="1" applyAlignment="1">
      <alignment horizontal="center" vertical="center" wrapText="1"/>
    </xf>
    <xf numFmtId="0" fontId="5" fillId="0" borderId="2" xfId="1" applyFont="1" applyFill="1" applyBorder="1" applyAlignment="1">
      <alignment horizontal="center" vertical="center" wrapText="1"/>
    </xf>
    <xf numFmtId="0" fontId="5" fillId="0" borderId="3" xfId="1" applyFont="1" applyFill="1" applyBorder="1" applyAlignment="1">
      <alignment horizontal="center" vertical="center" wrapText="1"/>
    </xf>
    <xf numFmtId="0" fontId="5" fillId="0" borderId="4" xfId="1" applyFont="1" applyFill="1" applyBorder="1" applyAlignment="1">
      <alignment horizontal="center" vertical="center" wrapText="1"/>
    </xf>
    <xf numFmtId="0" fontId="5" fillId="0" borderId="13" xfId="1" applyFont="1" applyFill="1" applyBorder="1" applyAlignment="1">
      <alignment horizontal="center" vertical="center" wrapText="1"/>
    </xf>
    <xf numFmtId="0" fontId="5" fillId="0" borderId="14" xfId="1" applyFont="1" applyFill="1" applyBorder="1" applyAlignment="1">
      <alignment horizontal="center" vertical="center" wrapText="1"/>
    </xf>
    <xf numFmtId="0" fontId="5" fillId="0" borderId="25" xfId="1" applyFont="1" applyFill="1" applyBorder="1" applyAlignment="1">
      <alignment horizontal="center" vertical="center" wrapText="1"/>
    </xf>
    <xf numFmtId="0" fontId="9" fillId="0" borderId="29" xfId="2" applyNumberFormat="1" applyFont="1" applyFill="1" applyBorder="1" applyAlignment="1">
      <alignment horizontal="center" vertical="center" textRotation="255"/>
    </xf>
    <xf numFmtId="0" fontId="9" fillId="0" borderId="34" xfId="2" applyNumberFormat="1" applyFont="1" applyFill="1" applyBorder="1" applyAlignment="1">
      <alignment horizontal="center" vertical="center" textRotation="255"/>
    </xf>
    <xf numFmtId="0" fontId="9" fillId="0" borderId="30" xfId="2" applyNumberFormat="1" applyFont="1" applyFill="1" applyBorder="1" applyAlignment="1">
      <alignment horizontal="center" vertical="center" wrapText="1"/>
    </xf>
    <xf numFmtId="0" fontId="9" fillId="0" borderId="35" xfId="2" applyNumberFormat="1" applyFont="1" applyFill="1" applyBorder="1" applyAlignment="1">
      <alignment horizontal="center" vertical="center" wrapText="1"/>
    </xf>
    <xf numFmtId="0" fontId="9" fillId="0" borderId="29" xfId="2" applyNumberFormat="1" applyFont="1" applyFill="1" applyBorder="1" applyAlignment="1">
      <alignment horizontal="center" vertical="center" wrapText="1"/>
    </xf>
    <xf numFmtId="0" fontId="28" fillId="0" borderId="33" xfId="2" applyNumberFormat="1" applyFont="1" applyFill="1" applyBorder="1" applyAlignment="1">
      <alignment horizontal="center" vertical="center" wrapText="1"/>
    </xf>
    <xf numFmtId="0" fontId="28" fillId="0" borderId="39" xfId="2" applyNumberFormat="1" applyFont="1" applyFill="1" applyBorder="1" applyAlignment="1">
      <alignment horizontal="center" vertical="center" wrapText="1"/>
    </xf>
    <xf numFmtId="0" fontId="9" fillId="0" borderId="34" xfId="2" applyNumberFormat="1" applyFont="1" applyFill="1" applyBorder="1" applyAlignment="1">
      <alignment horizontal="center" vertical="center" wrapText="1"/>
    </xf>
    <xf numFmtId="0" fontId="28" fillId="0" borderId="40" xfId="2" applyNumberFormat="1" applyFont="1" applyFill="1" applyBorder="1" applyAlignment="1">
      <alignment horizontal="center" vertical="center" wrapText="1"/>
    </xf>
    <xf numFmtId="0" fontId="9" fillId="0" borderId="41" xfId="2" applyNumberFormat="1" applyFont="1" applyFill="1" applyBorder="1" applyAlignment="1">
      <alignment horizontal="center" vertical="center" wrapText="1"/>
    </xf>
    <xf numFmtId="0" fontId="9" fillId="0" borderId="41" xfId="1" applyFont="1" applyFill="1" applyBorder="1" applyAlignment="1">
      <alignment horizontal="center" vertical="center" wrapText="1"/>
    </xf>
    <xf numFmtId="0" fontId="9" fillId="0" borderId="35" xfId="1" applyFont="1" applyFill="1" applyBorder="1" applyAlignment="1">
      <alignment horizontal="center" vertical="center" wrapText="1"/>
    </xf>
    <xf numFmtId="0" fontId="9" fillId="0" borderId="29" xfId="1" applyFont="1" applyFill="1" applyBorder="1" applyAlignment="1">
      <alignment horizontal="center" vertical="center" wrapText="1"/>
    </xf>
    <xf numFmtId="0" fontId="9" fillId="0" borderId="22" xfId="1" applyFont="1" applyFill="1" applyBorder="1" applyAlignment="1">
      <alignment horizontal="center" vertical="center" wrapText="1"/>
    </xf>
    <xf numFmtId="0" fontId="10" fillId="0" borderId="24" xfId="2" applyNumberFormat="1" applyFont="1" applyFill="1" applyBorder="1" applyAlignment="1">
      <alignment horizontal="center" vertical="center" wrapText="1"/>
    </xf>
    <xf numFmtId="0" fontId="10" fillId="0" borderId="40" xfId="2" applyNumberFormat="1" applyFont="1" applyFill="1" applyBorder="1" applyAlignment="1">
      <alignment horizontal="center" vertical="center" wrapText="1"/>
    </xf>
    <xf numFmtId="0" fontId="9" fillId="0" borderId="43" xfId="1" applyFont="1" applyFill="1" applyBorder="1" applyAlignment="1">
      <alignment horizontal="center" vertical="center" wrapText="1"/>
    </xf>
    <xf numFmtId="0" fontId="9" fillId="0" borderId="23" xfId="1" applyFont="1" applyFill="1" applyBorder="1" applyAlignment="1">
      <alignment horizontal="center" vertical="center" wrapText="1"/>
    </xf>
    <xf numFmtId="0" fontId="9" fillId="0" borderId="32" xfId="1" applyFont="1" applyFill="1" applyBorder="1" applyAlignment="1">
      <alignment horizontal="center" vertical="center" wrapText="1"/>
    </xf>
    <xf numFmtId="0" fontId="10" fillId="0" borderId="33" xfId="2" applyNumberFormat="1" applyFont="1" applyFill="1" applyBorder="1" applyAlignment="1">
      <alignment horizontal="center" vertical="center" wrapText="1"/>
    </xf>
    <xf numFmtId="0" fontId="10" fillId="0" borderId="39" xfId="2" applyNumberFormat="1" applyFont="1" applyFill="1" applyBorder="1" applyAlignment="1">
      <alignment horizontal="center" vertical="center" wrapText="1"/>
    </xf>
    <xf numFmtId="0" fontId="9" fillId="0" borderId="22" xfId="2" applyNumberFormat="1" applyFont="1" applyFill="1" applyBorder="1" applyAlignment="1">
      <alignment horizontal="center" vertical="center" wrapText="1"/>
    </xf>
    <xf numFmtId="0" fontId="28" fillId="0" borderId="48" xfId="2" applyNumberFormat="1" applyFont="1" applyFill="1" applyBorder="1" applyAlignment="1">
      <alignment horizontal="center" vertical="center" wrapText="1"/>
    </xf>
    <xf numFmtId="0" fontId="28" fillId="0" borderId="23" xfId="2" applyNumberFormat="1" applyFont="1" applyFill="1" applyBorder="1" applyAlignment="1">
      <alignment horizontal="center" vertical="center" wrapText="1"/>
    </xf>
    <xf numFmtId="0" fontId="10" fillId="0" borderId="49" xfId="2" applyNumberFormat="1" applyFont="1" applyFill="1" applyBorder="1" applyAlignment="1">
      <alignment horizontal="center" vertical="center" wrapText="1"/>
    </xf>
    <xf numFmtId="0" fontId="10" fillId="0" borderId="51" xfId="2" applyNumberFormat="1" applyFont="1" applyFill="1" applyBorder="1" applyAlignment="1">
      <alignment horizontal="center" vertical="center" wrapText="1"/>
    </xf>
    <xf numFmtId="0" fontId="29" fillId="0" borderId="43" xfId="2" applyNumberFormat="1" applyFont="1" applyFill="1" applyBorder="1" applyAlignment="1">
      <alignment horizontal="center" vertical="center" wrapText="1"/>
    </xf>
    <xf numFmtId="0" fontId="29" fillId="0" borderId="23" xfId="2" applyNumberFormat="1" applyFont="1" applyFill="1" applyBorder="1" applyAlignment="1">
      <alignment horizontal="center" vertical="center" wrapText="1"/>
    </xf>
    <xf numFmtId="0" fontId="10" fillId="0" borderId="50" xfId="2" applyNumberFormat="1" applyFont="1" applyFill="1" applyBorder="1" applyAlignment="1">
      <alignment horizontal="left" vertical="center" wrapText="1"/>
    </xf>
    <xf numFmtId="0" fontId="10" fillId="0" borderId="54" xfId="2" applyNumberFormat="1" applyFont="1" applyFill="1" applyBorder="1" applyAlignment="1">
      <alignment horizontal="left" vertical="center" wrapText="1"/>
    </xf>
    <xf numFmtId="0" fontId="9" fillId="0" borderId="46" xfId="1" applyFont="1" applyFill="1" applyBorder="1" applyAlignment="1">
      <alignment horizontal="center" vertical="center" wrapText="1"/>
    </xf>
    <xf numFmtId="0" fontId="9" fillId="0" borderId="52" xfId="1" applyFont="1" applyFill="1" applyBorder="1" applyAlignment="1">
      <alignment horizontal="center" vertical="center" wrapText="1"/>
    </xf>
    <xf numFmtId="0" fontId="9" fillId="0" borderId="31" xfId="1" applyFont="1" applyFill="1" applyBorder="1" applyAlignment="1">
      <alignment horizontal="center" vertical="center" wrapText="1"/>
    </xf>
    <xf numFmtId="0" fontId="28" fillId="0" borderId="43" xfId="2" applyNumberFormat="1" applyFont="1" applyFill="1" applyBorder="1" applyAlignment="1">
      <alignment horizontal="center" vertical="center" wrapText="1"/>
    </xf>
    <xf numFmtId="0" fontId="28" fillId="0" borderId="32" xfId="2" applyNumberFormat="1" applyFont="1" applyFill="1" applyBorder="1" applyAlignment="1">
      <alignment horizontal="center" vertical="center" wrapText="1"/>
    </xf>
    <xf numFmtId="0" fontId="10" fillId="0" borderId="43" xfId="2" applyNumberFormat="1" applyFont="1" applyFill="1" applyBorder="1" applyAlignment="1">
      <alignment horizontal="center" vertical="center" wrapText="1"/>
    </xf>
    <xf numFmtId="0" fontId="10" fillId="0" borderId="23" xfId="2" applyNumberFormat="1" applyFont="1" applyFill="1" applyBorder="1" applyAlignment="1">
      <alignment horizontal="center" vertical="center" wrapText="1"/>
    </xf>
    <xf numFmtId="0" fontId="10" fillId="0" borderId="32" xfId="2" applyNumberFormat="1" applyFont="1" applyFill="1" applyBorder="1" applyAlignment="1">
      <alignment horizontal="center" vertical="center" wrapText="1"/>
    </xf>
    <xf numFmtId="0" fontId="22" fillId="0" borderId="0" xfId="1" applyFont="1" applyAlignment="1">
      <alignment horizontal="center" vertical="center" wrapText="1"/>
    </xf>
    <xf numFmtId="0" fontId="2" fillId="0" borderId="13" xfId="1" applyFont="1" applyBorder="1" applyAlignment="1">
      <alignment horizontal="center" vertical="center"/>
    </xf>
    <xf numFmtId="0" fontId="2" fillId="0" borderId="14" xfId="1" applyFont="1" applyBorder="1" applyAlignment="1">
      <alignment horizontal="center" vertical="center"/>
    </xf>
    <xf numFmtId="0" fontId="2" fillId="0" borderId="25" xfId="1" applyFont="1" applyBorder="1" applyAlignment="1">
      <alignment horizontal="center" vertical="center"/>
    </xf>
    <xf numFmtId="0" fontId="5" fillId="0" borderId="2" xfId="1" applyFont="1" applyBorder="1" applyAlignment="1">
      <alignment horizontal="center" vertical="center" wrapText="1"/>
    </xf>
    <xf numFmtId="0" fontId="5" fillId="0" borderId="3" xfId="1" applyFont="1" applyBorder="1" applyAlignment="1">
      <alignment horizontal="center" vertical="center" wrapText="1"/>
    </xf>
    <xf numFmtId="0" fontId="5" fillId="0" borderId="4" xfId="1" applyFont="1" applyBorder="1" applyAlignment="1">
      <alignment horizontal="center" vertical="center" wrapText="1"/>
    </xf>
    <xf numFmtId="0" fontId="5" fillId="0" borderId="25" xfId="1" applyFont="1" applyBorder="1" applyAlignment="1">
      <alignment horizontal="center" vertical="center" wrapText="1"/>
    </xf>
    <xf numFmtId="0" fontId="27" fillId="0" borderId="8" xfId="1" applyFont="1" applyBorder="1" applyAlignment="1">
      <alignment horizontal="center" vertical="center" wrapText="1"/>
    </xf>
    <xf numFmtId="0" fontId="27" fillId="0" borderId="9" xfId="1" applyFont="1" applyBorder="1" applyAlignment="1">
      <alignment horizontal="center" vertical="center" wrapText="1"/>
    </xf>
    <xf numFmtId="0" fontId="19" fillId="0" borderId="0" xfId="2" applyNumberFormat="1" applyFont="1" applyFill="1" applyBorder="1" applyAlignment="1">
      <alignment horizontal="center" vertical="center" textRotation="255" wrapText="1"/>
    </xf>
    <xf numFmtId="0" fontId="19" fillId="0" borderId="59" xfId="2" applyNumberFormat="1" applyFont="1" applyFill="1" applyBorder="1" applyAlignment="1">
      <alignment horizontal="center" vertical="center" textRotation="255" wrapText="1"/>
    </xf>
    <xf numFmtId="0" fontId="19" fillId="0" borderId="29" xfId="2" applyNumberFormat="1" applyFont="1" applyFill="1" applyBorder="1" applyAlignment="1">
      <alignment horizontal="center" vertical="center" wrapText="1"/>
    </xf>
    <xf numFmtId="0" fontId="19" fillId="0" borderId="34" xfId="2" applyNumberFormat="1" applyFont="1" applyFill="1" applyBorder="1" applyAlignment="1">
      <alignment horizontal="center" vertical="center" wrapText="1"/>
    </xf>
    <xf numFmtId="0" fontId="28" fillId="0" borderId="31" xfId="2" applyNumberFormat="1" applyFont="1" applyFill="1" applyBorder="1" applyAlignment="1">
      <alignment horizontal="center" vertical="center" wrapText="1"/>
    </xf>
    <xf numFmtId="0" fontId="28" fillId="0" borderId="36" xfId="2" applyNumberFormat="1" applyFont="1" applyFill="1" applyBorder="1" applyAlignment="1">
      <alignment horizontal="center" vertical="center" wrapText="1"/>
    </xf>
    <xf numFmtId="0" fontId="34" fillId="0" borderId="22" xfId="2" applyNumberFormat="1" applyFont="1" applyFill="1" applyBorder="1" applyAlignment="1">
      <alignment horizontal="center" vertical="center" wrapText="1"/>
    </xf>
    <xf numFmtId="0" fontId="19" fillId="0" borderId="58" xfId="2" applyNumberFormat="1" applyFont="1" applyFill="1" applyBorder="1" applyAlignment="1">
      <alignment horizontal="center" vertical="center" wrapText="1"/>
    </xf>
    <xf numFmtId="0" fontId="19" fillId="0" borderId="42" xfId="2" applyNumberFormat="1" applyFont="1" applyFill="1" applyBorder="1" applyAlignment="1">
      <alignment horizontal="center" vertical="center" wrapText="1"/>
    </xf>
    <xf numFmtId="0" fontId="19" fillId="0" borderId="56" xfId="2" applyNumberFormat="1" applyFont="1" applyFill="1" applyBorder="1" applyAlignment="1">
      <alignment horizontal="center" vertical="center" wrapText="1"/>
    </xf>
    <xf numFmtId="0" fontId="28" fillId="0" borderId="36" xfId="2" applyNumberFormat="1" applyFont="1" applyFill="1" applyBorder="1" applyAlignment="1">
      <alignment horizontal="center" vertical="top" wrapText="1"/>
    </xf>
    <xf numFmtId="0" fontId="34" fillId="0" borderId="22" xfId="2" applyNumberFormat="1" applyFont="1" applyFill="1" applyBorder="1" applyAlignment="1">
      <alignment horizontal="center" vertical="top" wrapText="1"/>
    </xf>
    <xf numFmtId="0" fontId="24" fillId="8" borderId="43" xfId="1" applyFont="1" applyFill="1" applyBorder="1" applyAlignment="1">
      <alignment horizontal="center" vertical="center" wrapText="1"/>
    </xf>
    <xf numFmtId="0" fontId="24" fillId="8" borderId="23" xfId="1" applyFont="1" applyFill="1" applyBorder="1" applyAlignment="1">
      <alignment horizontal="center" vertical="center" wrapText="1"/>
    </xf>
    <xf numFmtId="0" fontId="24" fillId="8" borderId="32" xfId="1" applyFont="1" applyFill="1" applyBorder="1" applyAlignment="1">
      <alignment horizontal="center" vertical="center" wrapText="1"/>
    </xf>
    <xf numFmtId="0" fontId="12" fillId="0" borderId="43" xfId="2" applyNumberFormat="1" applyFont="1" applyFill="1" applyBorder="1" applyAlignment="1">
      <alignment horizontal="center" vertical="center"/>
    </xf>
    <xf numFmtId="0" fontId="12" fillId="0" borderId="32" xfId="2" applyNumberFormat="1" applyFont="1" applyFill="1" applyBorder="1" applyAlignment="1">
      <alignment horizontal="center" vertical="center"/>
    </xf>
    <xf numFmtId="9" fontId="12" fillId="0" borderId="43" xfId="5" applyFont="1" applyFill="1" applyBorder="1" applyAlignment="1">
      <alignment horizontal="center" vertical="center"/>
    </xf>
    <xf numFmtId="9" fontId="12" fillId="0" borderId="32" xfId="5" applyFont="1" applyFill="1" applyBorder="1" applyAlignment="1">
      <alignment horizontal="center" vertical="center"/>
    </xf>
    <xf numFmtId="0" fontId="28" fillId="0" borderId="22" xfId="2" applyNumberFormat="1" applyFont="1" applyFill="1" applyBorder="1" applyAlignment="1">
      <alignment horizontal="left" vertical="top" wrapText="1"/>
    </xf>
    <xf numFmtId="0" fontId="10" fillId="0" borderId="34" xfId="2" applyNumberFormat="1" applyFont="1" applyFill="1" applyBorder="1" applyAlignment="1">
      <alignment horizontal="center" vertical="center" wrapText="1"/>
    </xf>
    <xf numFmtId="0" fontId="28" fillId="0" borderId="50" xfId="2" applyNumberFormat="1" applyFont="1" applyFill="1" applyBorder="1" applyAlignment="1">
      <alignment horizontal="center" vertical="center" wrapText="1"/>
    </xf>
    <xf numFmtId="0" fontId="28" fillId="0" borderId="38" xfId="2" applyNumberFormat="1" applyFont="1" applyFill="1" applyBorder="1" applyAlignment="1">
      <alignment horizontal="center" vertical="center" wrapText="1"/>
    </xf>
    <xf numFmtId="0" fontId="28" fillId="0" borderId="34" xfId="2" applyNumberFormat="1" applyFont="1" applyFill="1" applyBorder="1" applyAlignment="1">
      <alignment horizontal="center" vertical="center" wrapText="1"/>
    </xf>
    <xf numFmtId="0" fontId="28" fillId="0" borderId="44" xfId="2" applyNumberFormat="1" applyFont="1" applyFill="1" applyBorder="1" applyAlignment="1">
      <alignment horizontal="center" vertical="center" wrapText="1"/>
    </xf>
    <xf numFmtId="0" fontId="28" fillId="0" borderId="54" xfId="2" applyNumberFormat="1" applyFont="1" applyFill="1" applyBorder="1" applyAlignment="1">
      <alignment horizontal="center" vertical="center" wrapText="1"/>
    </xf>
    <xf numFmtId="0" fontId="12" fillId="0" borderId="23" xfId="2" applyNumberFormat="1" applyFont="1" applyFill="1" applyBorder="1" applyAlignment="1">
      <alignment horizontal="center" vertical="center"/>
    </xf>
    <xf numFmtId="9" fontId="12" fillId="0" borderId="23" xfId="5" applyFont="1" applyFill="1" applyBorder="1" applyAlignment="1">
      <alignment horizontal="center" vertical="center"/>
    </xf>
    <xf numFmtId="0" fontId="22" fillId="0" borderId="0" xfId="1" applyFont="1" applyAlignment="1">
      <alignment horizontal="center" wrapText="1"/>
    </xf>
  </cellXfs>
  <cellStyles count="6">
    <cellStyle name="Excel Built-in Normal" xfId="2"/>
    <cellStyle name="Normal" xfId="0" builtinId="0"/>
    <cellStyle name="Normal 2" xfId="1"/>
    <cellStyle name="Normal 4" xfId="3"/>
    <cellStyle name="Porcentaje" xfId="4" builtinId="5"/>
    <cellStyle name="Porcentaje 2" xfId="5"/>
  </cellStyles>
  <dxfs count="209">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7"/>
        </patternFill>
      </fill>
    </dxf>
    <dxf>
      <fill>
        <patternFill>
          <bgColor indexed="13"/>
        </patternFill>
      </fill>
    </dxf>
    <dxf>
      <fill>
        <patternFill>
          <bgColor indexed="10"/>
        </patternFill>
      </fill>
    </dxf>
    <dxf>
      <font>
        <color rgb="FF006100"/>
      </font>
      <fill>
        <patternFill>
          <bgColor rgb="FFC6EFCE"/>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7"/>
        </patternFill>
      </fill>
    </dxf>
    <dxf>
      <fill>
        <patternFill>
          <bgColor indexed="13"/>
        </patternFill>
      </fill>
    </dxf>
    <dxf>
      <fill>
        <patternFill>
          <bgColor indexed="1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7"/>
        </patternFill>
      </fill>
    </dxf>
    <dxf>
      <fill>
        <patternFill>
          <bgColor indexed="13"/>
        </patternFill>
      </fill>
    </dxf>
    <dxf>
      <fill>
        <patternFill>
          <bgColor indexed="1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7"/>
        </patternFill>
      </fill>
    </dxf>
    <dxf>
      <fill>
        <patternFill>
          <bgColor indexed="13"/>
        </patternFill>
      </fill>
    </dxf>
    <dxf>
      <fill>
        <patternFill>
          <bgColor indexed="1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7"/>
        </patternFill>
      </fill>
    </dxf>
    <dxf>
      <fill>
        <patternFill>
          <bgColor indexed="13"/>
        </patternFill>
      </fill>
    </dxf>
    <dxf>
      <fill>
        <patternFill>
          <bgColor indexed="1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7"/>
        </patternFill>
      </fill>
    </dxf>
    <dxf>
      <fill>
        <patternFill>
          <bgColor indexed="13"/>
        </patternFill>
      </fill>
    </dxf>
    <dxf>
      <fill>
        <patternFill>
          <bgColor indexed="1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s>
  <tableStyles count="0" defaultTableStyle="TableStyleMedium2" defaultPivotStyle="PivotStyleLight16"/>
  <colors>
    <mruColors>
      <color rgb="FF008000"/>
      <color rgb="FF0000FF"/>
      <color rgb="FF006600"/>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manualLayout>
          <c:layoutTarget val="inner"/>
          <c:xMode val="edge"/>
          <c:yMode val="edge"/>
          <c:x val="0.14611559182632536"/>
          <c:y val="0.14609009178942217"/>
          <c:w val="0.84057806539364777"/>
          <c:h val="0.64328109586527005"/>
        </c:manualLayout>
      </c:layout>
      <c:bar3DChart>
        <c:barDir val="col"/>
        <c:grouping val="clustered"/>
        <c:varyColors val="0"/>
        <c:ser>
          <c:idx val="0"/>
          <c:order val="0"/>
          <c:invertIfNegative val="0"/>
          <c:dPt>
            <c:idx val="0"/>
            <c:invertIfNegative val="0"/>
            <c:bubble3D val="0"/>
            <c:spPr>
              <a:solidFill>
                <a:srgbClr val="FFFF00"/>
              </a:solidFill>
            </c:spPr>
          </c:dPt>
          <c:dPt>
            <c:idx val="1"/>
            <c:invertIfNegative val="0"/>
            <c:bubble3D val="0"/>
            <c:spPr>
              <a:solidFill>
                <a:srgbClr val="FFFF00"/>
              </a:solidFill>
            </c:spPr>
          </c:dPt>
          <c:dPt>
            <c:idx val="2"/>
            <c:invertIfNegative val="0"/>
            <c:bubble3D val="0"/>
            <c:spPr>
              <a:solidFill>
                <a:srgbClr val="FFFF00"/>
              </a:solidFill>
            </c:spPr>
          </c:dPt>
          <c:dPt>
            <c:idx val="3"/>
            <c:invertIfNegative val="0"/>
            <c:bubble3D val="0"/>
            <c:spPr>
              <a:solidFill>
                <a:srgbClr val="FFFF00"/>
              </a:solidFill>
            </c:spPr>
          </c:dPt>
          <c:dLbls>
            <c:dLbl>
              <c:idx val="0"/>
              <c:layout>
                <c:manualLayout>
                  <c:x val="1.619433198380562E-2"/>
                  <c:y val="-4.046534509611005E-2"/>
                </c:manualLayout>
              </c:layout>
              <c:spPr>
                <a:noFill/>
                <a:ln>
                  <a:noFill/>
                </a:ln>
                <a:effectLst/>
              </c:spPr>
              <c:txPr>
                <a:bodyPr/>
                <a:lstStyle/>
                <a:p>
                  <a:pPr>
                    <a:defRPr sz="1400" b="1"/>
                  </a:pPr>
                  <a:endParaRPr lang="es-CO"/>
                </a:p>
              </c:txP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2.1592442645074175E-2"/>
                  <c:y val="-2.4279207057665984E-2"/>
                </c:manualLayout>
              </c:layout>
              <c:spPr>
                <a:noFill/>
                <a:ln>
                  <a:noFill/>
                </a:ln>
                <a:effectLst/>
              </c:spPr>
              <c:txPr>
                <a:bodyPr/>
                <a:lstStyle/>
                <a:p>
                  <a:pPr>
                    <a:defRPr sz="1400" b="1"/>
                  </a:pPr>
                  <a:endParaRPr lang="es-CO"/>
                </a:p>
              </c:txP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1.6194331983805668E-2"/>
                  <c:y val="-2.023267254805506E-2"/>
                </c:manualLayout>
              </c:layout>
              <c:spPr>
                <a:noFill/>
                <a:ln>
                  <a:noFill/>
                </a:ln>
                <a:effectLst/>
              </c:spPr>
              <c:txPr>
                <a:bodyPr/>
                <a:lstStyle/>
                <a:p>
                  <a:pPr>
                    <a:defRPr sz="1400" b="1"/>
                  </a:pPr>
                  <a:endParaRPr lang="es-CO"/>
                </a:p>
              </c:txP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6194331983805568E-2"/>
                  <c:y val="-4.046534509611005E-2"/>
                </c:manualLayout>
              </c:layout>
              <c:spPr>
                <a:noFill/>
                <a:ln>
                  <a:noFill/>
                </a:ln>
                <a:effectLst/>
              </c:spPr>
              <c:txPr>
                <a:bodyPr/>
                <a:lstStyle/>
                <a:p>
                  <a:pPr>
                    <a:defRPr sz="1400" b="1"/>
                  </a:pPr>
                  <a:endParaRPr lang="es-CO"/>
                </a:p>
              </c:txP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GENERAL!$B$5:$B$8</c:f>
              <c:strCache>
                <c:ptCount val="4"/>
                <c:pt idx="0">
                  <c:v>EJE 1</c:v>
                </c:pt>
                <c:pt idx="1">
                  <c:v>EJE 2</c:v>
                </c:pt>
                <c:pt idx="2">
                  <c:v>EJE 3</c:v>
                </c:pt>
                <c:pt idx="3">
                  <c:v>EJE 4</c:v>
                </c:pt>
              </c:strCache>
            </c:strRef>
          </c:cat>
          <c:val>
            <c:numRef>
              <c:f>GENERAL!$C$5:$C$8</c:f>
              <c:numCache>
                <c:formatCode>0%</c:formatCode>
                <c:ptCount val="4"/>
                <c:pt idx="0">
                  <c:v>0.50733333333333341</c:v>
                </c:pt>
                <c:pt idx="1">
                  <c:v>0.63767428571428575</c:v>
                </c:pt>
                <c:pt idx="2">
                  <c:v>0.41500000000000004</c:v>
                </c:pt>
                <c:pt idx="3">
                  <c:v>0.3807692307692308</c:v>
                </c:pt>
              </c:numCache>
            </c:numRef>
          </c:val>
        </c:ser>
        <c:dLbls>
          <c:showLegendKey val="0"/>
          <c:showVal val="0"/>
          <c:showCatName val="0"/>
          <c:showSerName val="0"/>
          <c:showPercent val="0"/>
          <c:showBubbleSize val="0"/>
        </c:dLbls>
        <c:gapWidth val="150"/>
        <c:shape val="cylinder"/>
        <c:axId val="208795520"/>
        <c:axId val="208796080"/>
        <c:axId val="0"/>
      </c:bar3DChart>
      <c:catAx>
        <c:axId val="208795520"/>
        <c:scaling>
          <c:orientation val="minMax"/>
        </c:scaling>
        <c:delete val="0"/>
        <c:axPos val="b"/>
        <c:title>
          <c:tx>
            <c:rich>
              <a:bodyPr/>
              <a:lstStyle/>
              <a:p>
                <a:pPr>
                  <a:defRPr/>
                </a:pPr>
                <a:r>
                  <a:rPr lang="en-US"/>
                  <a:t>Ejes</a:t>
                </a:r>
              </a:p>
            </c:rich>
          </c:tx>
          <c:layout>
            <c:manualLayout>
              <c:xMode val="edge"/>
              <c:yMode val="edge"/>
              <c:x val="0.41404465130117846"/>
              <c:y val="0.8878122204067691"/>
            </c:manualLayout>
          </c:layout>
          <c:overlay val="0"/>
        </c:title>
        <c:numFmt formatCode="General" sourceLinked="0"/>
        <c:majorTickMark val="out"/>
        <c:minorTickMark val="none"/>
        <c:tickLblPos val="nextTo"/>
        <c:crossAx val="208796080"/>
        <c:crosses val="autoZero"/>
        <c:auto val="1"/>
        <c:lblAlgn val="ctr"/>
        <c:lblOffset val="100"/>
        <c:noMultiLvlLbl val="0"/>
      </c:catAx>
      <c:valAx>
        <c:axId val="208796080"/>
        <c:scaling>
          <c:orientation val="minMax"/>
        </c:scaling>
        <c:delete val="0"/>
        <c:axPos val="l"/>
        <c:majorGridlines/>
        <c:title>
          <c:tx>
            <c:rich>
              <a:bodyPr rot="-5400000" vert="horz"/>
              <a:lstStyle/>
              <a:p>
                <a:pPr>
                  <a:defRPr/>
                </a:pPr>
                <a:r>
                  <a:rPr lang="en-US"/>
                  <a:t>Porcentaje</a:t>
                </a:r>
              </a:p>
            </c:rich>
          </c:tx>
          <c:layout/>
          <c:overlay val="0"/>
        </c:title>
        <c:numFmt formatCode="0%" sourceLinked="1"/>
        <c:majorTickMark val="out"/>
        <c:minorTickMark val="none"/>
        <c:tickLblPos val="nextTo"/>
        <c:crossAx val="208795520"/>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spPr>
            <a:solidFill>
              <a:srgbClr val="006600"/>
            </a:solidFill>
          </c:spPr>
          <c:invertIfNegative val="0"/>
          <c:dPt>
            <c:idx val="0"/>
            <c:invertIfNegative val="0"/>
            <c:bubble3D val="0"/>
            <c:spPr>
              <a:solidFill>
                <a:srgbClr val="FFFF00"/>
              </a:solidFill>
            </c:spPr>
          </c:dPt>
          <c:dPt>
            <c:idx val="1"/>
            <c:invertIfNegative val="0"/>
            <c:bubble3D val="0"/>
            <c:spPr>
              <a:solidFill>
                <a:srgbClr val="FFFF00"/>
              </a:solidFill>
            </c:spPr>
          </c:dPt>
          <c:dPt>
            <c:idx val="2"/>
            <c:invertIfNegative val="0"/>
            <c:bubble3D val="0"/>
            <c:spPr>
              <a:solidFill>
                <a:srgbClr val="FFFF00"/>
              </a:solidFill>
            </c:spPr>
          </c:dPt>
          <c:dPt>
            <c:idx val="3"/>
            <c:invertIfNegative val="0"/>
            <c:bubble3D val="0"/>
          </c:dPt>
          <c:dPt>
            <c:idx val="4"/>
            <c:invertIfNegative val="0"/>
            <c:bubble3D val="0"/>
            <c:spPr>
              <a:solidFill>
                <a:srgbClr val="FF0000"/>
              </a:solidFill>
            </c:spPr>
          </c:dPt>
          <c:dPt>
            <c:idx val="5"/>
            <c:invertIfNegative val="0"/>
            <c:bubble3D val="0"/>
          </c:dPt>
          <c:dPt>
            <c:idx val="6"/>
            <c:invertIfNegative val="0"/>
            <c:bubble3D val="0"/>
            <c:spPr>
              <a:solidFill>
                <a:srgbClr val="FF0000"/>
              </a:solidFill>
            </c:spPr>
          </c:dPt>
          <c:dPt>
            <c:idx val="7"/>
            <c:invertIfNegative val="0"/>
            <c:bubble3D val="0"/>
            <c:spPr>
              <a:solidFill>
                <a:srgbClr val="FFFF00"/>
              </a:solidFill>
            </c:spPr>
          </c:dPt>
          <c:dLbls>
            <c:dLbl>
              <c:idx val="0"/>
              <c:layout>
                <c:manualLayout>
                  <c:x val="1.098039232639173E-2"/>
                  <c:y val="-3.4440340298097741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1.3725490407989663E-2"/>
                  <c:y val="-2.914182640608269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1.3725490407989612E-2"/>
                  <c:y val="-2.649256946007527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9.6078432855927626E-3"/>
                  <c:y val="-1.589554167604510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9.6078432855927626E-3"/>
                  <c:y val="-3.4440340298097727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4.1176471223967979E-3"/>
                  <c:y val="-2.6492569460075176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8.4848478100016615E-3"/>
                  <c:y val="-2.6492563933649269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9.607843285592662E-3"/>
                  <c:y val="-2.3843312514067658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sz="1200"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PROG_EJE1!$N$6:$N$13</c:f>
              <c:strCache>
                <c:ptCount val="8"/>
                <c:pt idx="0">
                  <c:v>PG1</c:v>
                </c:pt>
                <c:pt idx="1">
                  <c:v>PG2</c:v>
                </c:pt>
                <c:pt idx="2">
                  <c:v>PG3</c:v>
                </c:pt>
                <c:pt idx="3">
                  <c:v>PG4</c:v>
                </c:pt>
                <c:pt idx="4">
                  <c:v>PG5</c:v>
                </c:pt>
                <c:pt idx="5">
                  <c:v>PG6</c:v>
                </c:pt>
                <c:pt idx="6">
                  <c:v>PG7</c:v>
                </c:pt>
                <c:pt idx="7">
                  <c:v>PG8</c:v>
                </c:pt>
              </c:strCache>
            </c:strRef>
          </c:cat>
          <c:val>
            <c:numRef>
              <c:f>PROG_EJE1!$O$6:$O$13</c:f>
              <c:numCache>
                <c:formatCode>0%</c:formatCode>
                <c:ptCount val="8"/>
                <c:pt idx="0">
                  <c:v>0.35333333333333333</c:v>
                </c:pt>
                <c:pt idx="1">
                  <c:v>0.38</c:v>
                </c:pt>
                <c:pt idx="2">
                  <c:v>0.43125000000000002</c:v>
                </c:pt>
                <c:pt idx="3">
                  <c:v>0.89722222222222214</c:v>
                </c:pt>
                <c:pt idx="4">
                  <c:v>0.12371428571428571</c:v>
                </c:pt>
                <c:pt idx="5">
                  <c:v>0.95</c:v>
                </c:pt>
                <c:pt idx="6">
                  <c:v>0.25</c:v>
                </c:pt>
                <c:pt idx="7">
                  <c:v>0.60888888888888892</c:v>
                </c:pt>
              </c:numCache>
            </c:numRef>
          </c:val>
        </c:ser>
        <c:dLbls>
          <c:showLegendKey val="0"/>
          <c:showVal val="0"/>
          <c:showCatName val="0"/>
          <c:showSerName val="0"/>
          <c:showPercent val="0"/>
          <c:showBubbleSize val="0"/>
        </c:dLbls>
        <c:gapWidth val="150"/>
        <c:shape val="box"/>
        <c:axId val="208798320"/>
        <c:axId val="208798880"/>
        <c:axId val="0"/>
      </c:bar3DChart>
      <c:catAx>
        <c:axId val="208798320"/>
        <c:scaling>
          <c:orientation val="minMax"/>
        </c:scaling>
        <c:delete val="0"/>
        <c:axPos val="b"/>
        <c:title>
          <c:tx>
            <c:rich>
              <a:bodyPr/>
              <a:lstStyle/>
              <a:p>
                <a:pPr>
                  <a:defRPr sz="1200"/>
                </a:pPr>
                <a:r>
                  <a:rPr lang="en-US" sz="1200"/>
                  <a:t>Programas</a:t>
                </a:r>
              </a:p>
            </c:rich>
          </c:tx>
          <c:layout/>
          <c:overlay val="0"/>
        </c:title>
        <c:numFmt formatCode="General" sourceLinked="0"/>
        <c:majorTickMark val="out"/>
        <c:minorTickMark val="none"/>
        <c:tickLblPos val="nextTo"/>
        <c:txPr>
          <a:bodyPr rot="0" vert="horz"/>
          <a:lstStyle/>
          <a:p>
            <a:pPr>
              <a:defRPr/>
            </a:pPr>
            <a:endParaRPr lang="es-CO"/>
          </a:p>
        </c:txPr>
        <c:crossAx val="208798880"/>
        <c:crosses val="autoZero"/>
        <c:auto val="1"/>
        <c:lblAlgn val="ctr"/>
        <c:lblOffset val="100"/>
        <c:noMultiLvlLbl val="0"/>
      </c:catAx>
      <c:valAx>
        <c:axId val="208798880"/>
        <c:scaling>
          <c:orientation val="minMax"/>
        </c:scaling>
        <c:delete val="0"/>
        <c:axPos val="l"/>
        <c:majorGridlines/>
        <c:title>
          <c:tx>
            <c:rich>
              <a:bodyPr rot="-5400000" vert="horz"/>
              <a:lstStyle/>
              <a:p>
                <a:pPr>
                  <a:defRPr sz="1200"/>
                </a:pPr>
                <a:r>
                  <a:rPr lang="en-US" sz="1200"/>
                  <a:t>Porcentaje </a:t>
                </a:r>
              </a:p>
            </c:rich>
          </c:tx>
          <c:layout/>
          <c:overlay val="0"/>
        </c:title>
        <c:numFmt formatCode="0%" sourceLinked="1"/>
        <c:majorTickMark val="out"/>
        <c:minorTickMark val="none"/>
        <c:tickLblPos val="nextTo"/>
        <c:crossAx val="208798320"/>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PROYECTOS: EJE EXCELENCIA ACADÉMICA</a:t>
            </a:r>
          </a:p>
        </c:rich>
      </c:tx>
      <c:overlay val="1"/>
    </c:title>
    <c:autoTitleDeleted val="0"/>
    <c:plotArea>
      <c:layout>
        <c:manualLayout>
          <c:layoutTarget val="inner"/>
          <c:xMode val="edge"/>
          <c:yMode val="edge"/>
          <c:x val="6.7048168599009611E-2"/>
          <c:y val="1.9440491243541923E-2"/>
          <c:w val="0.92227296133643621"/>
          <c:h val="0.86237722170363029"/>
        </c:manualLayout>
      </c:layout>
      <c:barChart>
        <c:barDir val="col"/>
        <c:grouping val="clustered"/>
        <c:varyColors val="0"/>
        <c:ser>
          <c:idx val="0"/>
          <c:order val="0"/>
          <c:invertIfNegative val="0"/>
          <c:dPt>
            <c:idx val="0"/>
            <c:invertIfNegative val="0"/>
            <c:bubble3D val="0"/>
            <c:spPr>
              <a:solidFill>
                <a:srgbClr val="FF0000"/>
              </a:solidFill>
            </c:spPr>
          </c:dPt>
          <c:dPt>
            <c:idx val="1"/>
            <c:invertIfNegative val="0"/>
            <c:bubble3D val="0"/>
            <c:spPr>
              <a:solidFill>
                <a:srgbClr val="FFFF00"/>
              </a:solidFill>
            </c:spPr>
          </c:dPt>
          <c:dPt>
            <c:idx val="2"/>
            <c:invertIfNegative val="0"/>
            <c:bubble3D val="0"/>
            <c:spPr>
              <a:solidFill>
                <a:srgbClr val="FFFF00"/>
              </a:solidFill>
            </c:spPr>
          </c:dPt>
          <c:dPt>
            <c:idx val="3"/>
            <c:invertIfNegative val="0"/>
            <c:bubble3D val="0"/>
            <c:spPr>
              <a:solidFill>
                <a:srgbClr val="FF0000"/>
              </a:solidFill>
            </c:spPr>
          </c:dPt>
          <c:dPt>
            <c:idx val="4"/>
            <c:invertIfNegative val="0"/>
            <c:bubble3D val="0"/>
            <c:spPr>
              <a:solidFill>
                <a:srgbClr val="FFFF00"/>
              </a:solidFill>
            </c:spPr>
          </c:dPt>
          <c:dPt>
            <c:idx val="5"/>
            <c:invertIfNegative val="0"/>
            <c:bubble3D val="0"/>
            <c:spPr>
              <a:solidFill>
                <a:srgbClr val="FF0000"/>
              </a:solidFill>
            </c:spPr>
          </c:dPt>
          <c:dPt>
            <c:idx val="6"/>
            <c:invertIfNegative val="0"/>
            <c:bubble3D val="0"/>
            <c:spPr>
              <a:solidFill>
                <a:srgbClr val="FFFF00"/>
              </a:solidFill>
            </c:spPr>
          </c:dPt>
          <c:dPt>
            <c:idx val="7"/>
            <c:invertIfNegative val="0"/>
            <c:bubble3D val="0"/>
            <c:spPr>
              <a:solidFill>
                <a:srgbClr val="FFFF00"/>
              </a:solidFill>
            </c:spPr>
          </c:dPt>
          <c:dPt>
            <c:idx val="8"/>
            <c:invertIfNegative val="0"/>
            <c:bubble3D val="0"/>
            <c:spPr>
              <a:solidFill>
                <a:srgbClr val="FF0000"/>
              </a:solidFill>
            </c:spPr>
          </c:dPt>
          <c:dPt>
            <c:idx val="9"/>
            <c:invertIfNegative val="0"/>
            <c:bubble3D val="0"/>
            <c:spPr>
              <a:solidFill>
                <a:srgbClr val="FFFF00"/>
              </a:solidFill>
            </c:spPr>
          </c:dPt>
          <c:dPt>
            <c:idx val="10"/>
            <c:invertIfNegative val="0"/>
            <c:bubble3D val="0"/>
            <c:spPr>
              <a:solidFill>
                <a:srgbClr val="008000"/>
              </a:solidFill>
            </c:spPr>
          </c:dPt>
          <c:dPt>
            <c:idx val="11"/>
            <c:invertIfNegative val="0"/>
            <c:bubble3D val="0"/>
            <c:spPr>
              <a:solidFill>
                <a:srgbClr val="FF0000"/>
              </a:solidFill>
            </c:spPr>
          </c:dPt>
          <c:dPt>
            <c:idx val="12"/>
            <c:invertIfNegative val="0"/>
            <c:bubble3D val="0"/>
            <c:spPr>
              <a:solidFill>
                <a:srgbClr val="00B050"/>
              </a:solidFill>
            </c:spPr>
          </c:dPt>
          <c:dPt>
            <c:idx val="13"/>
            <c:invertIfNegative val="0"/>
            <c:bubble3D val="0"/>
            <c:spPr>
              <a:solidFill>
                <a:srgbClr val="0000FF"/>
              </a:solidFill>
            </c:spPr>
          </c:dPt>
          <c:dPt>
            <c:idx val="14"/>
            <c:invertIfNegative val="0"/>
            <c:bubble3D val="0"/>
            <c:spPr>
              <a:solidFill>
                <a:srgbClr val="0000FF"/>
              </a:solidFill>
            </c:spPr>
          </c:dPt>
          <c:dPt>
            <c:idx val="15"/>
            <c:invertIfNegative val="0"/>
            <c:bubble3D val="0"/>
            <c:spPr>
              <a:solidFill>
                <a:srgbClr val="FFFF00"/>
              </a:solidFill>
            </c:spPr>
          </c:dPt>
          <c:dPt>
            <c:idx val="17"/>
            <c:invertIfNegative val="0"/>
            <c:bubble3D val="0"/>
            <c:spPr>
              <a:solidFill>
                <a:srgbClr val="008000"/>
              </a:solidFill>
            </c:spPr>
          </c:dPt>
          <c:dPt>
            <c:idx val="18"/>
            <c:invertIfNegative val="0"/>
            <c:bubble3D val="0"/>
            <c:spPr>
              <a:solidFill>
                <a:srgbClr val="FFFF00"/>
              </a:solidFill>
            </c:spPr>
          </c:dPt>
          <c:dPt>
            <c:idx val="19"/>
            <c:invertIfNegative val="0"/>
            <c:bubble3D val="0"/>
            <c:spPr>
              <a:solidFill>
                <a:srgbClr val="FFFF00"/>
              </a:solidFill>
            </c:spPr>
          </c:dPt>
          <c:dLbls>
            <c:dLbl>
              <c:idx val="0"/>
              <c:spPr>
                <a:solidFill>
                  <a:srgbClr val="FF0000"/>
                </a:solidFill>
                <a:ln>
                  <a:noFill/>
                </a:ln>
                <a:effectLst/>
              </c:spPr>
              <c:txPr>
                <a:bodyPr wrap="square" lIns="38100" tIns="19050" rIns="38100" bIns="19050" anchor="ctr">
                  <a:spAutoFit/>
                </a:bodyPr>
                <a:lstStyle/>
                <a:p>
                  <a:pPr>
                    <a:defRPr/>
                  </a:pPr>
                  <a:endParaRPr lang="es-CO"/>
                </a:p>
              </c:txPr>
              <c:dLblPos val="outEnd"/>
              <c:showLegendKey val="0"/>
              <c:showVal val="1"/>
              <c:showCatName val="0"/>
              <c:showSerName val="0"/>
              <c:showPercent val="0"/>
              <c:showBubbleSize val="0"/>
            </c:dLbl>
            <c:dLbl>
              <c:idx val="5"/>
              <c:spPr>
                <a:noFill/>
              </c:spPr>
              <c:txPr>
                <a:bodyPr/>
                <a:lstStyle/>
                <a:p>
                  <a:pPr>
                    <a:defRPr/>
                  </a:pPr>
                  <a:endParaRPr lang="es-CO"/>
                </a:p>
              </c:txPr>
              <c:dLblPos val="outEnd"/>
              <c:showLegendKey val="0"/>
              <c:showVal val="1"/>
              <c:showCatName val="0"/>
              <c:showSerName val="0"/>
              <c:showPercent val="0"/>
              <c:showBubbleSize val="0"/>
            </c:dLbl>
            <c:dLbl>
              <c:idx val="12"/>
              <c:spPr>
                <a:solidFill>
                  <a:srgbClr val="FF0000"/>
                </a:solidFill>
              </c:spPr>
              <c:txPr>
                <a:bodyPr/>
                <a:lstStyle/>
                <a:p>
                  <a:pPr>
                    <a:defRPr/>
                  </a:pPr>
                  <a:endParaRPr lang="es-CO"/>
                </a:p>
              </c:txPr>
              <c:dLblPos val="outEnd"/>
              <c:showLegendKey val="0"/>
              <c:showVal val="1"/>
              <c:showCatName val="0"/>
              <c:showSerName val="0"/>
              <c:showPercent val="0"/>
              <c:showBubbleSize val="0"/>
            </c:dLbl>
            <c:dLbl>
              <c:idx val="16"/>
              <c:spPr>
                <a:solidFill>
                  <a:srgbClr val="FF0000"/>
                </a:solidFill>
                <a:ln>
                  <a:noFill/>
                </a:ln>
                <a:effectLst/>
              </c:spPr>
              <c:txPr>
                <a:bodyPr wrap="square" lIns="38100" tIns="19050" rIns="38100" bIns="19050" anchor="ctr">
                  <a:spAutoFit/>
                </a:bodyPr>
                <a:lstStyle/>
                <a:p>
                  <a:pPr>
                    <a:defRPr/>
                  </a:pPr>
                  <a:endParaRPr lang="es-CO"/>
                </a:p>
              </c:txPr>
              <c:dLblPos val="outEnd"/>
              <c:showLegendKey val="0"/>
              <c:showVal val="1"/>
              <c:showCatName val="0"/>
              <c:showSerName val="0"/>
              <c:showPercent val="0"/>
              <c:showBubbleSize val="0"/>
            </c:dLbl>
            <c:dLbl>
              <c:idx val="18"/>
              <c:spPr>
                <a:solidFill>
                  <a:srgbClr val="FF0000"/>
                </a:solidFill>
                <a:ln>
                  <a:noFill/>
                </a:ln>
                <a:effectLst/>
              </c:spPr>
              <c:txPr>
                <a:bodyPr wrap="square" lIns="38100" tIns="19050" rIns="38100" bIns="19050" anchor="ctr">
                  <a:spAutoFit/>
                </a:bodyPr>
                <a:lstStyle/>
                <a:p>
                  <a:pPr>
                    <a:defRPr/>
                  </a:pPr>
                  <a:endParaRPr lang="es-CO"/>
                </a:p>
              </c:txPr>
              <c:dLblPos val="outEnd"/>
              <c:showLegendKey val="0"/>
              <c:showVal val="1"/>
              <c:showCatName val="0"/>
              <c:showSerName val="0"/>
              <c:showPercent val="0"/>
              <c:showBubbleSize val="0"/>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PROY_EJE1!$M$5:$M$27</c:f>
              <c:strCache>
                <c:ptCount val="20"/>
                <c:pt idx="0">
                  <c:v>PY1</c:v>
                </c:pt>
                <c:pt idx="1">
                  <c:v>PY2</c:v>
                </c:pt>
                <c:pt idx="2">
                  <c:v>PY3</c:v>
                </c:pt>
                <c:pt idx="3">
                  <c:v>PY4</c:v>
                </c:pt>
                <c:pt idx="4">
                  <c:v>PY5</c:v>
                </c:pt>
                <c:pt idx="5">
                  <c:v>PY6</c:v>
                </c:pt>
                <c:pt idx="6">
                  <c:v>PY7</c:v>
                </c:pt>
                <c:pt idx="7">
                  <c:v>PY8</c:v>
                </c:pt>
                <c:pt idx="8">
                  <c:v>PY9</c:v>
                </c:pt>
                <c:pt idx="9">
                  <c:v>PY10</c:v>
                </c:pt>
                <c:pt idx="10">
                  <c:v>PY11</c:v>
                </c:pt>
                <c:pt idx="11">
                  <c:v>PY12</c:v>
                </c:pt>
                <c:pt idx="12">
                  <c:v>PY13</c:v>
                </c:pt>
                <c:pt idx="13">
                  <c:v>PY14</c:v>
                </c:pt>
                <c:pt idx="14">
                  <c:v>PY15</c:v>
                </c:pt>
                <c:pt idx="15">
                  <c:v>PY16</c:v>
                </c:pt>
                <c:pt idx="16">
                  <c:v>PY17</c:v>
                </c:pt>
                <c:pt idx="17">
                  <c:v>PY18</c:v>
                </c:pt>
                <c:pt idx="18">
                  <c:v>PY19</c:v>
                </c:pt>
                <c:pt idx="19">
                  <c:v>PY20</c:v>
                </c:pt>
              </c:strCache>
            </c:strRef>
          </c:cat>
          <c:val>
            <c:numRef>
              <c:f>PROY_EJE1!$N$5:$N$27</c:f>
              <c:numCache>
                <c:formatCode>0%</c:formatCode>
                <c:ptCount val="23"/>
                <c:pt idx="0">
                  <c:v>0</c:v>
                </c:pt>
                <c:pt idx="1">
                  <c:v>0.53</c:v>
                </c:pt>
                <c:pt idx="2">
                  <c:v>0.65</c:v>
                </c:pt>
                <c:pt idx="3">
                  <c:v>0.26666666666666666</c:v>
                </c:pt>
                <c:pt idx="4">
                  <c:v>0.5</c:v>
                </c:pt>
                <c:pt idx="5">
                  <c:v>0.25</c:v>
                </c:pt>
                <c:pt idx="6">
                  <c:v>0.44000000000000006</c:v>
                </c:pt>
                <c:pt idx="7">
                  <c:v>0.5</c:v>
                </c:pt>
                <c:pt idx="8">
                  <c:v>0.11</c:v>
                </c:pt>
                <c:pt idx="9">
                  <c:v>0.7</c:v>
                </c:pt>
                <c:pt idx="10">
                  <c:v>0.93666666666666676</c:v>
                </c:pt>
                <c:pt idx="11">
                  <c:v>0.2165</c:v>
                </c:pt>
                <c:pt idx="12">
                  <c:v>0</c:v>
                </c:pt>
                <c:pt idx="13">
                  <c:v>1.1875</c:v>
                </c:pt>
                <c:pt idx="14">
                  <c:v>1.1375</c:v>
                </c:pt>
                <c:pt idx="15">
                  <c:v>0.5</c:v>
                </c:pt>
                <c:pt idx="16">
                  <c:v>0</c:v>
                </c:pt>
                <c:pt idx="17">
                  <c:v>0.91333333333333333</c:v>
                </c:pt>
                <c:pt idx="18">
                  <c:v>0</c:v>
                </c:pt>
                <c:pt idx="19">
                  <c:v>0.6</c:v>
                </c:pt>
              </c:numCache>
            </c:numRef>
          </c:val>
        </c:ser>
        <c:dLbls>
          <c:dLblPos val="outEnd"/>
          <c:showLegendKey val="0"/>
          <c:showVal val="1"/>
          <c:showCatName val="0"/>
          <c:showSerName val="0"/>
          <c:showPercent val="0"/>
          <c:showBubbleSize val="0"/>
        </c:dLbls>
        <c:gapWidth val="150"/>
        <c:axId val="208802240"/>
        <c:axId val="208802800"/>
      </c:barChart>
      <c:catAx>
        <c:axId val="208802240"/>
        <c:scaling>
          <c:orientation val="minMax"/>
        </c:scaling>
        <c:delete val="0"/>
        <c:axPos val="b"/>
        <c:title>
          <c:tx>
            <c:rich>
              <a:bodyPr/>
              <a:lstStyle/>
              <a:p>
                <a:pPr>
                  <a:defRPr/>
                </a:pPr>
                <a:r>
                  <a:rPr lang="en-US"/>
                  <a:t>Proyectos</a:t>
                </a:r>
              </a:p>
            </c:rich>
          </c:tx>
          <c:overlay val="0"/>
        </c:title>
        <c:numFmt formatCode="General" sourceLinked="0"/>
        <c:majorTickMark val="out"/>
        <c:minorTickMark val="none"/>
        <c:tickLblPos val="nextTo"/>
        <c:crossAx val="208802800"/>
        <c:crosses val="autoZero"/>
        <c:auto val="1"/>
        <c:lblAlgn val="ctr"/>
        <c:lblOffset val="100"/>
        <c:noMultiLvlLbl val="0"/>
      </c:catAx>
      <c:valAx>
        <c:axId val="208802800"/>
        <c:scaling>
          <c:orientation val="minMax"/>
        </c:scaling>
        <c:delete val="0"/>
        <c:axPos val="l"/>
        <c:majorGridlines/>
        <c:title>
          <c:tx>
            <c:rich>
              <a:bodyPr rot="-5400000" vert="horz"/>
              <a:lstStyle/>
              <a:p>
                <a:pPr>
                  <a:defRPr sz="1200"/>
                </a:pPr>
                <a:r>
                  <a:rPr lang="en-US" sz="1200"/>
                  <a:t>Porcentaje</a:t>
                </a:r>
              </a:p>
            </c:rich>
          </c:tx>
          <c:overlay val="0"/>
        </c:title>
        <c:numFmt formatCode="0%" sourceLinked="1"/>
        <c:majorTickMark val="out"/>
        <c:minorTickMark val="none"/>
        <c:tickLblPos val="nextTo"/>
        <c:crossAx val="208802240"/>
        <c:crosses val="autoZero"/>
        <c:crossBetween val="between"/>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PROGRAMAS: EJE COMPROMISO SOCIAL</a:t>
            </a:r>
          </a:p>
        </c:rich>
      </c:tx>
      <c:layout/>
      <c:overlay val="1"/>
    </c:title>
    <c:autoTitleDeleted val="0"/>
    <c:view3D>
      <c:rotX val="15"/>
      <c:rotY val="20"/>
      <c:rAngAx val="1"/>
    </c:view3D>
    <c:floor>
      <c:thickness val="0"/>
    </c:floor>
    <c:sideWall>
      <c:thickness val="0"/>
    </c:sideWall>
    <c:backWall>
      <c:thickness val="0"/>
    </c:backWall>
    <c:plotArea>
      <c:layout>
        <c:manualLayout>
          <c:layoutTarget val="inner"/>
          <c:xMode val="edge"/>
          <c:yMode val="edge"/>
          <c:x val="0.15344953284515786"/>
          <c:y val="0.12836218396988713"/>
          <c:w val="0.79920747078518195"/>
          <c:h val="0.74340595063669512"/>
        </c:manualLayout>
      </c:layout>
      <c:bar3DChart>
        <c:barDir val="col"/>
        <c:grouping val="clustered"/>
        <c:varyColors val="0"/>
        <c:ser>
          <c:idx val="0"/>
          <c:order val="0"/>
          <c:invertIfNegative val="0"/>
          <c:dPt>
            <c:idx val="0"/>
            <c:invertIfNegative val="0"/>
            <c:bubble3D val="0"/>
            <c:spPr>
              <a:solidFill>
                <a:srgbClr val="FFFF00"/>
              </a:solidFill>
            </c:spPr>
          </c:dPt>
          <c:dPt>
            <c:idx val="1"/>
            <c:invertIfNegative val="0"/>
            <c:bubble3D val="0"/>
            <c:spPr>
              <a:solidFill>
                <a:srgbClr val="008000"/>
              </a:solidFill>
            </c:spPr>
          </c:dPt>
          <c:dPt>
            <c:idx val="2"/>
            <c:invertIfNegative val="0"/>
            <c:bubble3D val="0"/>
            <c:spPr>
              <a:solidFill>
                <a:srgbClr val="FF0000"/>
              </a:solidFill>
            </c:spPr>
          </c:dPt>
          <c:dPt>
            <c:idx val="3"/>
            <c:invertIfNegative val="0"/>
            <c:bubble3D val="0"/>
            <c:spPr>
              <a:solidFill>
                <a:srgbClr val="FFFF00"/>
              </a:solidFill>
            </c:spPr>
          </c:dPt>
          <c:dLbls>
            <c:dLbl>
              <c:idx val="0"/>
              <c:layout>
                <c:manualLayout>
                  <c:x val="1.3365657202368805E-2"/>
                  <c:y val="-7.435870876137067E-2"/>
                </c:manualLayout>
              </c:layout>
              <c:spPr/>
              <c:txPr>
                <a:bodyPr/>
                <a:lstStyle/>
                <a:p>
                  <a:pPr>
                    <a:defRPr sz="1200" b="1"/>
                  </a:pPr>
                  <a:endParaRPr lang="es-CO"/>
                </a:p>
              </c:txP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1.2881854137744255E-2"/>
                  <c:y val="-5.383936790503957E-2"/>
                </c:manualLayout>
              </c:layout>
              <c:spPr/>
              <c:txPr>
                <a:bodyPr/>
                <a:lstStyle/>
                <a:p>
                  <a:pPr>
                    <a:defRPr sz="1200" b="1"/>
                  </a:pPr>
                  <a:endParaRPr lang="es-CO"/>
                </a:p>
              </c:txP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3526540265766799E-2"/>
                  <c:y val="-4.6139289541320953E-2"/>
                </c:manualLayout>
              </c:layout>
              <c:spPr/>
              <c:txPr>
                <a:bodyPr/>
                <a:lstStyle/>
                <a:p>
                  <a:pPr>
                    <a:defRPr sz="1200" b="1"/>
                  </a:pPr>
                  <a:endParaRPr lang="es-CO"/>
                </a:p>
              </c:txP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sz="1200"/>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PROG_EJE2!$N$5:$N$8</c:f>
              <c:strCache>
                <c:ptCount val="4"/>
                <c:pt idx="0">
                  <c:v>PG1</c:v>
                </c:pt>
                <c:pt idx="1">
                  <c:v>PG2</c:v>
                </c:pt>
                <c:pt idx="2">
                  <c:v>PG3</c:v>
                </c:pt>
                <c:pt idx="3">
                  <c:v>PG4</c:v>
                </c:pt>
              </c:strCache>
            </c:strRef>
          </c:cat>
          <c:val>
            <c:numRef>
              <c:f>PROG_EJE2!$O$5:$O$8</c:f>
              <c:numCache>
                <c:formatCode>0%</c:formatCode>
                <c:ptCount val="4"/>
                <c:pt idx="0">
                  <c:v>0.49047777777777779</c:v>
                </c:pt>
                <c:pt idx="1">
                  <c:v>0.89666666666666661</c:v>
                </c:pt>
                <c:pt idx="2">
                  <c:v>0.02</c:v>
                </c:pt>
                <c:pt idx="3">
                  <c:v>0.6399999999999999</c:v>
                </c:pt>
              </c:numCache>
            </c:numRef>
          </c:val>
        </c:ser>
        <c:dLbls>
          <c:showLegendKey val="0"/>
          <c:showVal val="1"/>
          <c:showCatName val="0"/>
          <c:showSerName val="0"/>
          <c:showPercent val="0"/>
          <c:showBubbleSize val="0"/>
        </c:dLbls>
        <c:gapWidth val="150"/>
        <c:shape val="cylinder"/>
        <c:axId val="208805040"/>
        <c:axId val="208805600"/>
        <c:axId val="0"/>
      </c:bar3DChart>
      <c:catAx>
        <c:axId val="208805040"/>
        <c:scaling>
          <c:orientation val="minMax"/>
        </c:scaling>
        <c:delete val="0"/>
        <c:axPos val="b"/>
        <c:title>
          <c:tx>
            <c:rich>
              <a:bodyPr/>
              <a:lstStyle/>
              <a:p>
                <a:pPr>
                  <a:defRPr/>
                </a:pPr>
                <a:r>
                  <a:rPr lang="en-US"/>
                  <a:t>Programas</a:t>
                </a:r>
              </a:p>
            </c:rich>
          </c:tx>
          <c:layout/>
          <c:overlay val="0"/>
        </c:title>
        <c:numFmt formatCode="General" sourceLinked="0"/>
        <c:majorTickMark val="out"/>
        <c:minorTickMark val="none"/>
        <c:tickLblPos val="nextTo"/>
        <c:crossAx val="208805600"/>
        <c:crosses val="autoZero"/>
        <c:auto val="1"/>
        <c:lblAlgn val="ctr"/>
        <c:lblOffset val="100"/>
        <c:noMultiLvlLbl val="0"/>
      </c:catAx>
      <c:valAx>
        <c:axId val="208805600"/>
        <c:scaling>
          <c:orientation val="minMax"/>
        </c:scaling>
        <c:delete val="0"/>
        <c:axPos val="l"/>
        <c:majorGridlines/>
        <c:title>
          <c:tx>
            <c:rich>
              <a:bodyPr rot="-5400000" vert="horz"/>
              <a:lstStyle/>
              <a:p>
                <a:pPr>
                  <a:defRPr/>
                </a:pPr>
                <a:r>
                  <a:rPr lang="en-US"/>
                  <a:t>Porcentaje</a:t>
                </a:r>
              </a:p>
            </c:rich>
          </c:tx>
          <c:layout/>
          <c:overlay val="0"/>
        </c:title>
        <c:numFmt formatCode="0%" sourceLinked="1"/>
        <c:majorTickMark val="out"/>
        <c:minorTickMark val="none"/>
        <c:tickLblPos val="nextTo"/>
        <c:crossAx val="208805040"/>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PROYECTOS: COMPROMISO SOCIAL</a:t>
            </a:r>
          </a:p>
        </c:rich>
      </c:tx>
      <c:layout/>
      <c:overlay val="1"/>
    </c:title>
    <c:autoTitleDeleted val="0"/>
    <c:view3D>
      <c:rotX val="15"/>
      <c:rotY val="20"/>
      <c:rAngAx val="1"/>
    </c:view3D>
    <c:floor>
      <c:thickness val="0"/>
    </c:floor>
    <c:sideWall>
      <c:thickness val="0"/>
    </c:sideWall>
    <c:backWall>
      <c:thickness val="0"/>
    </c:backWall>
    <c:plotArea>
      <c:layout>
        <c:manualLayout>
          <c:layoutTarget val="inner"/>
          <c:xMode val="edge"/>
          <c:yMode val="edge"/>
          <c:x val="0.10224876476217901"/>
          <c:y val="0.14350230821563562"/>
          <c:w val="0.8358580309600312"/>
          <c:h val="0.71557227531240797"/>
        </c:manualLayout>
      </c:layout>
      <c:bar3DChart>
        <c:barDir val="col"/>
        <c:grouping val="clustered"/>
        <c:varyColors val="0"/>
        <c:ser>
          <c:idx val="0"/>
          <c:order val="0"/>
          <c:invertIfNegative val="0"/>
          <c:dPt>
            <c:idx val="0"/>
            <c:invertIfNegative val="0"/>
            <c:bubble3D val="0"/>
            <c:spPr>
              <a:solidFill>
                <a:srgbClr val="FFFF00"/>
              </a:solidFill>
            </c:spPr>
          </c:dPt>
          <c:dPt>
            <c:idx val="1"/>
            <c:invertIfNegative val="0"/>
            <c:bubble3D val="0"/>
            <c:spPr>
              <a:solidFill>
                <a:srgbClr val="FFFF00"/>
              </a:solidFill>
            </c:spPr>
          </c:dPt>
          <c:dPt>
            <c:idx val="2"/>
            <c:invertIfNegative val="0"/>
            <c:bubble3D val="0"/>
            <c:spPr>
              <a:solidFill>
                <a:srgbClr val="FF0000"/>
              </a:solidFill>
            </c:spPr>
          </c:dPt>
          <c:dPt>
            <c:idx val="3"/>
            <c:invertIfNegative val="0"/>
            <c:bubble3D val="0"/>
            <c:spPr>
              <a:solidFill>
                <a:srgbClr val="FFFF00"/>
              </a:solidFill>
            </c:spPr>
          </c:dPt>
          <c:dPt>
            <c:idx val="4"/>
            <c:invertIfNegative val="0"/>
            <c:bubble3D val="0"/>
            <c:spPr>
              <a:solidFill>
                <a:srgbClr val="FFFF00"/>
              </a:solidFill>
            </c:spPr>
          </c:dPt>
          <c:dPt>
            <c:idx val="5"/>
            <c:invertIfNegative val="0"/>
            <c:bubble3D val="0"/>
            <c:spPr>
              <a:solidFill>
                <a:srgbClr val="0000FF"/>
              </a:solidFill>
            </c:spPr>
          </c:dPt>
          <c:dPt>
            <c:idx val="6"/>
            <c:invertIfNegative val="0"/>
            <c:bubble3D val="0"/>
            <c:spPr>
              <a:solidFill>
                <a:srgbClr val="FFFF00"/>
              </a:solidFill>
            </c:spPr>
          </c:dPt>
          <c:dPt>
            <c:idx val="7"/>
            <c:invertIfNegative val="0"/>
            <c:bubble3D val="0"/>
            <c:spPr>
              <a:solidFill>
                <a:srgbClr val="FF0000"/>
              </a:solidFill>
            </c:spPr>
          </c:dPt>
          <c:dPt>
            <c:idx val="8"/>
            <c:invertIfNegative val="0"/>
            <c:bubble3D val="0"/>
            <c:spPr>
              <a:solidFill>
                <a:srgbClr val="FFFF00"/>
              </a:solidFill>
            </c:spPr>
          </c:dPt>
          <c:dPt>
            <c:idx val="9"/>
            <c:invertIfNegative val="0"/>
            <c:bubble3D val="0"/>
            <c:spPr>
              <a:solidFill>
                <a:srgbClr val="FF0000"/>
              </a:solidFill>
            </c:spPr>
          </c:dPt>
          <c:dPt>
            <c:idx val="10"/>
            <c:invertIfNegative val="0"/>
            <c:bubble3D val="0"/>
            <c:spPr>
              <a:solidFill>
                <a:srgbClr val="FF0000"/>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PROY_EJE2!$C$5:$C$15</c:f>
              <c:strCache>
                <c:ptCount val="11"/>
                <c:pt idx="0">
                  <c:v>PY1</c:v>
                </c:pt>
                <c:pt idx="1">
                  <c:v>PY2</c:v>
                </c:pt>
                <c:pt idx="2">
                  <c:v>PY3</c:v>
                </c:pt>
                <c:pt idx="3">
                  <c:v>PY4</c:v>
                </c:pt>
                <c:pt idx="4">
                  <c:v>PY5</c:v>
                </c:pt>
                <c:pt idx="5">
                  <c:v>PY6</c:v>
                </c:pt>
                <c:pt idx="6">
                  <c:v>PY7</c:v>
                </c:pt>
                <c:pt idx="7">
                  <c:v>PY8</c:v>
                </c:pt>
                <c:pt idx="8">
                  <c:v>PY9</c:v>
                </c:pt>
                <c:pt idx="9">
                  <c:v>PY10</c:v>
                </c:pt>
                <c:pt idx="10">
                  <c:v>PY11</c:v>
                </c:pt>
              </c:strCache>
            </c:strRef>
          </c:cat>
          <c:val>
            <c:numRef>
              <c:f>PROY_EJE2!$D$5:$D$15</c:f>
              <c:numCache>
                <c:formatCode>0%</c:formatCode>
                <c:ptCount val="11"/>
                <c:pt idx="0">
                  <c:v>0.52952222222222223</c:v>
                </c:pt>
                <c:pt idx="1">
                  <c:v>0.62166666666666659</c:v>
                </c:pt>
                <c:pt idx="2">
                  <c:v>0.28886666666666666</c:v>
                </c:pt>
                <c:pt idx="3">
                  <c:v>0.4437666666666667</c:v>
                </c:pt>
                <c:pt idx="4">
                  <c:v>0.39399999999999996</c:v>
                </c:pt>
                <c:pt idx="5">
                  <c:v>2.1549999999999998</c:v>
                </c:pt>
                <c:pt idx="6">
                  <c:v>0.7</c:v>
                </c:pt>
                <c:pt idx="7">
                  <c:v>0.29500000000000004</c:v>
                </c:pt>
                <c:pt idx="8">
                  <c:v>0.435</c:v>
                </c:pt>
                <c:pt idx="9">
                  <c:v>0.04</c:v>
                </c:pt>
                <c:pt idx="10">
                  <c:v>0</c:v>
                </c:pt>
              </c:numCache>
            </c:numRef>
          </c:val>
        </c:ser>
        <c:dLbls>
          <c:showLegendKey val="0"/>
          <c:showVal val="1"/>
          <c:showCatName val="0"/>
          <c:showSerName val="0"/>
          <c:showPercent val="0"/>
          <c:showBubbleSize val="0"/>
        </c:dLbls>
        <c:gapWidth val="150"/>
        <c:shape val="box"/>
        <c:axId val="208808400"/>
        <c:axId val="208808960"/>
        <c:axId val="0"/>
      </c:bar3DChart>
      <c:catAx>
        <c:axId val="208808400"/>
        <c:scaling>
          <c:orientation val="minMax"/>
        </c:scaling>
        <c:delete val="0"/>
        <c:axPos val="b"/>
        <c:title>
          <c:tx>
            <c:rich>
              <a:bodyPr/>
              <a:lstStyle/>
              <a:p>
                <a:pPr>
                  <a:defRPr/>
                </a:pPr>
                <a:r>
                  <a:rPr lang="en-US"/>
                  <a:t>Proyectos</a:t>
                </a:r>
              </a:p>
            </c:rich>
          </c:tx>
          <c:layout/>
          <c:overlay val="0"/>
        </c:title>
        <c:numFmt formatCode="General" sourceLinked="0"/>
        <c:majorTickMark val="out"/>
        <c:minorTickMark val="none"/>
        <c:tickLblPos val="nextTo"/>
        <c:crossAx val="208808960"/>
        <c:crosses val="autoZero"/>
        <c:auto val="1"/>
        <c:lblAlgn val="ctr"/>
        <c:lblOffset val="100"/>
        <c:noMultiLvlLbl val="0"/>
      </c:catAx>
      <c:valAx>
        <c:axId val="208808960"/>
        <c:scaling>
          <c:orientation val="minMax"/>
        </c:scaling>
        <c:delete val="0"/>
        <c:axPos val="l"/>
        <c:majorGridlines/>
        <c:title>
          <c:tx>
            <c:rich>
              <a:bodyPr rot="-5400000" vert="horz"/>
              <a:lstStyle/>
              <a:p>
                <a:pPr>
                  <a:defRPr/>
                </a:pPr>
                <a:r>
                  <a:rPr lang="en-US"/>
                  <a:t>Porcentaje</a:t>
                </a:r>
              </a:p>
            </c:rich>
          </c:tx>
          <c:layout/>
          <c:overlay val="0"/>
        </c:title>
        <c:numFmt formatCode="0%" sourceLinked="1"/>
        <c:majorTickMark val="out"/>
        <c:minorTickMark val="none"/>
        <c:tickLblPos val="nextTo"/>
        <c:crossAx val="208808400"/>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PROGRAMAS COMPROMISO AMBIENTAL</a:t>
            </a:r>
          </a:p>
        </c:rich>
      </c:tx>
      <c:layout>
        <c:manualLayout>
          <c:xMode val="edge"/>
          <c:yMode val="edge"/>
          <c:x val="0.1789854065323141"/>
          <c:y val="2.3612750885478158E-2"/>
        </c:manualLayout>
      </c:layout>
      <c:overlay val="1"/>
    </c:title>
    <c:autoTitleDeleted val="0"/>
    <c:view3D>
      <c:rotX val="15"/>
      <c:rotY val="20"/>
      <c:rAngAx val="1"/>
    </c:view3D>
    <c:floor>
      <c:thickness val="0"/>
    </c:floor>
    <c:sideWall>
      <c:thickness val="0"/>
    </c:sideWall>
    <c:backWall>
      <c:thickness val="0"/>
    </c:backWall>
    <c:plotArea>
      <c:layout>
        <c:manualLayout>
          <c:layoutTarget val="inner"/>
          <c:xMode val="edge"/>
          <c:yMode val="edge"/>
          <c:x val="0.10593285214348207"/>
          <c:y val="0.14399314668999708"/>
          <c:w val="0.84128937007874005"/>
          <c:h val="0.74002697579469234"/>
        </c:manualLayout>
      </c:layout>
      <c:bar3DChart>
        <c:barDir val="col"/>
        <c:grouping val="clustered"/>
        <c:varyColors val="0"/>
        <c:ser>
          <c:idx val="0"/>
          <c:order val="0"/>
          <c:spPr>
            <a:solidFill>
              <a:srgbClr val="FFFF00"/>
            </a:solidFill>
          </c:spPr>
          <c:invertIfNegative val="0"/>
          <c:dPt>
            <c:idx val="0"/>
            <c:invertIfNegative val="0"/>
            <c:bubble3D val="0"/>
          </c:dPt>
          <c:dLbls>
            <c:dLbl>
              <c:idx val="0"/>
              <c:layout>
                <c:manualLayout>
                  <c:x val="3.6111111111111108E-2"/>
                  <c:y val="-4.1666666666666581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PROG_EJE3!$C$6:$C$6</c:f>
              <c:strCache>
                <c:ptCount val="1"/>
                <c:pt idx="0">
                  <c:v>PG1</c:v>
                </c:pt>
              </c:strCache>
            </c:strRef>
          </c:cat>
          <c:val>
            <c:numRef>
              <c:f>PROG_EJE3!$D$6:$D$6</c:f>
              <c:numCache>
                <c:formatCode>0%</c:formatCode>
                <c:ptCount val="1"/>
                <c:pt idx="0">
                  <c:v>0.41500000000000004</c:v>
                </c:pt>
              </c:numCache>
            </c:numRef>
          </c:val>
        </c:ser>
        <c:dLbls>
          <c:showLegendKey val="0"/>
          <c:showVal val="0"/>
          <c:showCatName val="0"/>
          <c:showSerName val="0"/>
          <c:showPercent val="0"/>
          <c:showBubbleSize val="0"/>
        </c:dLbls>
        <c:gapWidth val="150"/>
        <c:shape val="cylinder"/>
        <c:axId val="210531680"/>
        <c:axId val="210532240"/>
        <c:axId val="0"/>
      </c:bar3DChart>
      <c:catAx>
        <c:axId val="210531680"/>
        <c:scaling>
          <c:orientation val="minMax"/>
        </c:scaling>
        <c:delete val="0"/>
        <c:axPos val="b"/>
        <c:title>
          <c:tx>
            <c:rich>
              <a:bodyPr/>
              <a:lstStyle/>
              <a:p>
                <a:pPr>
                  <a:defRPr/>
                </a:pPr>
                <a:r>
                  <a:rPr lang="en-US"/>
                  <a:t>Programas</a:t>
                </a:r>
              </a:p>
            </c:rich>
          </c:tx>
          <c:layout/>
          <c:overlay val="0"/>
        </c:title>
        <c:numFmt formatCode="General" sourceLinked="0"/>
        <c:majorTickMark val="out"/>
        <c:minorTickMark val="none"/>
        <c:tickLblPos val="nextTo"/>
        <c:crossAx val="210532240"/>
        <c:crosses val="autoZero"/>
        <c:auto val="1"/>
        <c:lblAlgn val="ctr"/>
        <c:lblOffset val="100"/>
        <c:noMultiLvlLbl val="0"/>
      </c:catAx>
      <c:valAx>
        <c:axId val="210532240"/>
        <c:scaling>
          <c:orientation val="minMax"/>
        </c:scaling>
        <c:delete val="0"/>
        <c:axPos val="l"/>
        <c:majorGridlines/>
        <c:title>
          <c:tx>
            <c:rich>
              <a:bodyPr rot="-5400000" vert="horz"/>
              <a:lstStyle/>
              <a:p>
                <a:pPr>
                  <a:defRPr/>
                </a:pPr>
                <a:r>
                  <a:rPr lang="en-US"/>
                  <a:t>Porcentaje</a:t>
                </a:r>
              </a:p>
            </c:rich>
          </c:tx>
          <c:layout/>
          <c:overlay val="0"/>
        </c:title>
        <c:numFmt formatCode="0%" sourceLinked="1"/>
        <c:majorTickMark val="out"/>
        <c:minorTickMark val="none"/>
        <c:tickLblPos val="nextTo"/>
        <c:crossAx val="210531680"/>
        <c:crosses val="autoZero"/>
        <c:crossBetween val="between"/>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PROYECTOS COMPROMISO AMBIENTAL</a:t>
            </a:r>
          </a:p>
        </c:rich>
      </c:tx>
      <c:layout/>
      <c:overlay val="1"/>
    </c:title>
    <c:autoTitleDeleted val="0"/>
    <c:view3D>
      <c:rotX val="15"/>
      <c:rotY val="20"/>
      <c:rAngAx val="1"/>
    </c:view3D>
    <c:floor>
      <c:thickness val="0"/>
    </c:floor>
    <c:sideWall>
      <c:thickness val="0"/>
    </c:sideWall>
    <c:backWall>
      <c:thickness val="0"/>
    </c:backWall>
    <c:plotArea>
      <c:layout>
        <c:manualLayout>
          <c:layoutTarget val="inner"/>
          <c:xMode val="edge"/>
          <c:yMode val="edge"/>
          <c:x val="0.14106796433054564"/>
          <c:y val="0.13757948267685044"/>
          <c:w val="0.8361577085473012"/>
          <c:h val="0.76135486098691463"/>
        </c:manualLayout>
      </c:layout>
      <c:bar3DChart>
        <c:barDir val="col"/>
        <c:grouping val="clustered"/>
        <c:varyColors val="0"/>
        <c:ser>
          <c:idx val="0"/>
          <c:order val="0"/>
          <c:spPr>
            <a:solidFill>
              <a:srgbClr val="FF0000"/>
            </a:solidFill>
          </c:spPr>
          <c:invertIfNegative val="0"/>
          <c:dPt>
            <c:idx val="0"/>
            <c:invertIfNegative val="0"/>
            <c:bubble3D val="0"/>
            <c:spPr>
              <a:solidFill>
                <a:srgbClr val="FFFF00"/>
              </a:solidFill>
            </c:spPr>
          </c:dPt>
          <c:dPt>
            <c:idx val="1"/>
            <c:invertIfNegative val="0"/>
            <c:bubble3D val="0"/>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PROY_EJE3!$C$6:$C$7</c:f>
              <c:strCache>
                <c:ptCount val="2"/>
                <c:pt idx="0">
                  <c:v>PY1</c:v>
                </c:pt>
                <c:pt idx="1">
                  <c:v>PY2</c:v>
                </c:pt>
              </c:strCache>
            </c:strRef>
          </c:cat>
          <c:val>
            <c:numRef>
              <c:f>PROY_EJE3!$D$6:$D$7</c:f>
              <c:numCache>
                <c:formatCode>0%</c:formatCode>
                <c:ptCount val="2"/>
                <c:pt idx="0">
                  <c:v>0.44750000000000001</c:v>
                </c:pt>
                <c:pt idx="1">
                  <c:v>0.35</c:v>
                </c:pt>
              </c:numCache>
            </c:numRef>
          </c:val>
        </c:ser>
        <c:dLbls>
          <c:showLegendKey val="0"/>
          <c:showVal val="0"/>
          <c:showCatName val="0"/>
          <c:showSerName val="0"/>
          <c:showPercent val="0"/>
          <c:showBubbleSize val="0"/>
        </c:dLbls>
        <c:gapWidth val="150"/>
        <c:shape val="cylinder"/>
        <c:axId val="210534480"/>
        <c:axId val="210535040"/>
        <c:axId val="0"/>
      </c:bar3DChart>
      <c:catAx>
        <c:axId val="210534480"/>
        <c:scaling>
          <c:orientation val="minMax"/>
        </c:scaling>
        <c:delete val="0"/>
        <c:axPos val="b"/>
        <c:numFmt formatCode="General" sourceLinked="0"/>
        <c:majorTickMark val="out"/>
        <c:minorTickMark val="none"/>
        <c:tickLblPos val="nextTo"/>
        <c:crossAx val="210535040"/>
        <c:crosses val="autoZero"/>
        <c:auto val="1"/>
        <c:lblAlgn val="ctr"/>
        <c:lblOffset val="100"/>
        <c:noMultiLvlLbl val="0"/>
      </c:catAx>
      <c:valAx>
        <c:axId val="210535040"/>
        <c:scaling>
          <c:orientation val="minMax"/>
        </c:scaling>
        <c:delete val="0"/>
        <c:axPos val="l"/>
        <c:majorGridlines/>
        <c:numFmt formatCode="0%" sourceLinked="1"/>
        <c:majorTickMark val="out"/>
        <c:minorTickMark val="none"/>
        <c:tickLblPos val="nextTo"/>
        <c:crossAx val="210534480"/>
        <c:crosses val="autoZero"/>
        <c:crossBetween val="between"/>
      </c:valAx>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PROGRAMAS: EJE EFICIENCIA Y TRANSPARENCIA ADMINISTRATIVA</a:t>
            </a:r>
          </a:p>
        </c:rich>
      </c:tx>
      <c:layout>
        <c:manualLayout>
          <c:xMode val="edge"/>
          <c:yMode val="edge"/>
          <c:x val="0.16241259076192119"/>
          <c:y val="3.0592666777084845E-2"/>
        </c:manualLayout>
      </c:layout>
      <c:overlay val="1"/>
    </c:title>
    <c:autoTitleDeleted val="0"/>
    <c:view3D>
      <c:rotX val="15"/>
      <c:rotY val="20"/>
      <c:rAngAx val="1"/>
    </c:view3D>
    <c:floor>
      <c:thickness val="0"/>
    </c:floor>
    <c:sideWall>
      <c:thickness val="0"/>
    </c:sideWall>
    <c:backWall>
      <c:thickness val="0"/>
    </c:backWall>
    <c:plotArea>
      <c:layout>
        <c:manualLayout>
          <c:layoutTarget val="inner"/>
          <c:xMode val="edge"/>
          <c:yMode val="edge"/>
          <c:x val="9.1849518810148731E-2"/>
          <c:y val="0.13936351706036745"/>
          <c:w val="0.85815048118985138"/>
          <c:h val="0.74465660542432199"/>
        </c:manualLayout>
      </c:layout>
      <c:bar3DChart>
        <c:barDir val="col"/>
        <c:grouping val="clustered"/>
        <c:varyColors val="0"/>
        <c:ser>
          <c:idx val="0"/>
          <c:order val="0"/>
          <c:spPr>
            <a:solidFill>
              <a:srgbClr val="FF0000"/>
            </a:solidFill>
          </c:spPr>
          <c:invertIfNegative val="0"/>
          <c:dPt>
            <c:idx val="0"/>
            <c:invertIfNegative val="0"/>
            <c:bubble3D val="0"/>
            <c:spPr>
              <a:solidFill>
                <a:srgbClr val="FFFF00"/>
              </a:solidFill>
            </c:spPr>
          </c:dPt>
          <c:dPt>
            <c:idx val="1"/>
            <c:invertIfNegative val="0"/>
            <c:bubble3D val="0"/>
            <c:spPr>
              <a:solidFill>
                <a:srgbClr val="FFFF00"/>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PROG_EJE4!$C$6:$C$7</c:f>
              <c:strCache>
                <c:ptCount val="2"/>
                <c:pt idx="0">
                  <c:v>PG1</c:v>
                </c:pt>
                <c:pt idx="1">
                  <c:v>PG2</c:v>
                </c:pt>
              </c:strCache>
            </c:strRef>
          </c:cat>
          <c:val>
            <c:numRef>
              <c:f>PROG_EJE4!$D$6:$D$7</c:f>
              <c:numCache>
                <c:formatCode>0%</c:formatCode>
                <c:ptCount val="2"/>
                <c:pt idx="0">
                  <c:v>0.41266666666666668</c:v>
                </c:pt>
                <c:pt idx="1">
                  <c:v>0.33727272727272728</c:v>
                </c:pt>
              </c:numCache>
            </c:numRef>
          </c:val>
        </c:ser>
        <c:dLbls>
          <c:showLegendKey val="0"/>
          <c:showVal val="1"/>
          <c:showCatName val="0"/>
          <c:showSerName val="0"/>
          <c:showPercent val="0"/>
          <c:showBubbleSize val="0"/>
        </c:dLbls>
        <c:gapWidth val="150"/>
        <c:shape val="cylinder"/>
        <c:axId val="210537280"/>
        <c:axId val="210537840"/>
        <c:axId val="0"/>
      </c:bar3DChart>
      <c:catAx>
        <c:axId val="210537280"/>
        <c:scaling>
          <c:orientation val="minMax"/>
        </c:scaling>
        <c:delete val="0"/>
        <c:axPos val="b"/>
        <c:title>
          <c:tx>
            <c:rich>
              <a:bodyPr/>
              <a:lstStyle/>
              <a:p>
                <a:pPr>
                  <a:defRPr/>
                </a:pPr>
                <a:r>
                  <a:rPr lang="en-US"/>
                  <a:t>Programas</a:t>
                </a:r>
              </a:p>
            </c:rich>
          </c:tx>
          <c:layout/>
          <c:overlay val="0"/>
        </c:title>
        <c:numFmt formatCode="General" sourceLinked="0"/>
        <c:majorTickMark val="out"/>
        <c:minorTickMark val="none"/>
        <c:tickLblPos val="nextTo"/>
        <c:crossAx val="210537840"/>
        <c:crosses val="autoZero"/>
        <c:auto val="1"/>
        <c:lblAlgn val="ctr"/>
        <c:lblOffset val="100"/>
        <c:noMultiLvlLbl val="0"/>
      </c:catAx>
      <c:valAx>
        <c:axId val="210537840"/>
        <c:scaling>
          <c:orientation val="minMax"/>
        </c:scaling>
        <c:delete val="0"/>
        <c:axPos val="l"/>
        <c:majorGridlines/>
        <c:title>
          <c:tx>
            <c:rich>
              <a:bodyPr rot="-5400000" vert="horz"/>
              <a:lstStyle/>
              <a:p>
                <a:pPr>
                  <a:defRPr/>
                </a:pPr>
                <a:r>
                  <a:rPr lang="en-US"/>
                  <a:t>Porcentaje</a:t>
                </a:r>
              </a:p>
            </c:rich>
          </c:tx>
          <c:layout/>
          <c:overlay val="0"/>
        </c:title>
        <c:numFmt formatCode="0%" sourceLinked="1"/>
        <c:majorTickMark val="out"/>
        <c:minorTickMark val="none"/>
        <c:tickLblPos val="nextTo"/>
        <c:crossAx val="210537280"/>
        <c:crosses val="autoZero"/>
        <c:crossBetween val="between"/>
      </c:valAx>
    </c:plotArea>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PROYECTOS: EJE EFICIENCIA Y TRANSPARENCIA ADMINISTRATIVA</a:t>
            </a:r>
          </a:p>
        </c:rich>
      </c:tx>
      <c:layout/>
      <c:overlay val="1"/>
    </c:title>
    <c:autoTitleDeleted val="0"/>
    <c:view3D>
      <c:rotX val="15"/>
      <c:rotY val="20"/>
      <c:rAngAx val="1"/>
    </c:view3D>
    <c:floor>
      <c:thickness val="0"/>
    </c:floor>
    <c:sideWall>
      <c:thickness val="0"/>
    </c:sideWall>
    <c:backWall>
      <c:thickness val="0"/>
    </c:backWall>
    <c:plotArea>
      <c:layout>
        <c:manualLayout>
          <c:layoutTarget val="inner"/>
          <c:xMode val="edge"/>
          <c:yMode val="edge"/>
          <c:x val="9.7386983839337748E-2"/>
          <c:y val="0.15847995675372467"/>
          <c:w val="0.83562220038540558"/>
          <c:h val="0.68807116032862936"/>
        </c:manualLayout>
      </c:layout>
      <c:bar3DChart>
        <c:barDir val="col"/>
        <c:grouping val="clustered"/>
        <c:varyColors val="0"/>
        <c:ser>
          <c:idx val="0"/>
          <c:order val="0"/>
          <c:spPr>
            <a:solidFill>
              <a:srgbClr val="FF0000"/>
            </a:solidFill>
          </c:spPr>
          <c:invertIfNegative val="0"/>
          <c:dPt>
            <c:idx val="0"/>
            <c:invertIfNegative val="0"/>
            <c:bubble3D val="0"/>
          </c:dPt>
          <c:dPt>
            <c:idx val="1"/>
            <c:invertIfNegative val="0"/>
            <c:bubble3D val="0"/>
            <c:spPr>
              <a:solidFill>
                <a:srgbClr val="FFFF00"/>
              </a:solidFill>
            </c:spPr>
          </c:dPt>
          <c:dPt>
            <c:idx val="2"/>
            <c:invertIfNegative val="0"/>
            <c:bubble3D val="0"/>
            <c:spPr>
              <a:solidFill>
                <a:srgbClr val="006600"/>
              </a:solidFill>
            </c:spPr>
          </c:dPt>
          <c:dPt>
            <c:idx val="3"/>
            <c:invertIfNegative val="0"/>
            <c:bubble3D val="0"/>
            <c:spPr>
              <a:solidFill>
                <a:srgbClr val="FFFF00"/>
              </a:solidFill>
            </c:spPr>
          </c:dPt>
          <c:dPt>
            <c:idx val="4"/>
            <c:invertIfNegative val="0"/>
            <c:bubble3D val="0"/>
          </c:dPt>
          <c:dPt>
            <c:idx val="5"/>
            <c:invertIfNegative val="0"/>
            <c:bubble3D val="0"/>
            <c:spPr>
              <a:solidFill>
                <a:srgbClr val="008000"/>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PROY_EJE4!$C$6:$C$11</c:f>
              <c:strCache>
                <c:ptCount val="6"/>
                <c:pt idx="0">
                  <c:v>PY1</c:v>
                </c:pt>
                <c:pt idx="1">
                  <c:v>PY2</c:v>
                </c:pt>
                <c:pt idx="2">
                  <c:v>PY3</c:v>
                </c:pt>
                <c:pt idx="3">
                  <c:v>PY4</c:v>
                </c:pt>
                <c:pt idx="4">
                  <c:v>PY5</c:v>
                </c:pt>
                <c:pt idx="5">
                  <c:v>PY6</c:v>
                </c:pt>
              </c:strCache>
            </c:strRef>
          </c:cat>
          <c:val>
            <c:numRef>
              <c:f>PROY_EJE4!$D$6:$D$11</c:f>
              <c:numCache>
                <c:formatCode>0%</c:formatCode>
                <c:ptCount val="6"/>
                <c:pt idx="0">
                  <c:v>0</c:v>
                </c:pt>
                <c:pt idx="1">
                  <c:v>0.42499999999999999</c:v>
                </c:pt>
                <c:pt idx="2">
                  <c:v>0.9</c:v>
                </c:pt>
                <c:pt idx="3">
                  <c:v>0.52</c:v>
                </c:pt>
                <c:pt idx="4">
                  <c:v>0.29099999999999998</c:v>
                </c:pt>
                <c:pt idx="5">
                  <c:v>0.8</c:v>
                </c:pt>
              </c:numCache>
            </c:numRef>
          </c:val>
        </c:ser>
        <c:dLbls>
          <c:showLegendKey val="0"/>
          <c:showVal val="1"/>
          <c:showCatName val="0"/>
          <c:showSerName val="0"/>
          <c:showPercent val="0"/>
          <c:showBubbleSize val="0"/>
        </c:dLbls>
        <c:gapWidth val="150"/>
        <c:shape val="cylinder"/>
        <c:axId val="210540080"/>
        <c:axId val="210540640"/>
        <c:axId val="0"/>
      </c:bar3DChart>
      <c:catAx>
        <c:axId val="210540080"/>
        <c:scaling>
          <c:orientation val="minMax"/>
        </c:scaling>
        <c:delete val="0"/>
        <c:axPos val="b"/>
        <c:title>
          <c:tx>
            <c:rich>
              <a:bodyPr/>
              <a:lstStyle/>
              <a:p>
                <a:pPr>
                  <a:defRPr/>
                </a:pPr>
                <a:r>
                  <a:rPr lang="en-US"/>
                  <a:t>Proyectos</a:t>
                </a:r>
              </a:p>
            </c:rich>
          </c:tx>
          <c:layout/>
          <c:overlay val="0"/>
        </c:title>
        <c:numFmt formatCode="General" sourceLinked="0"/>
        <c:majorTickMark val="out"/>
        <c:minorTickMark val="none"/>
        <c:tickLblPos val="nextTo"/>
        <c:crossAx val="210540640"/>
        <c:crosses val="autoZero"/>
        <c:auto val="1"/>
        <c:lblAlgn val="ctr"/>
        <c:lblOffset val="100"/>
        <c:noMultiLvlLbl val="0"/>
      </c:catAx>
      <c:valAx>
        <c:axId val="210540640"/>
        <c:scaling>
          <c:orientation val="minMax"/>
        </c:scaling>
        <c:delete val="0"/>
        <c:axPos val="l"/>
        <c:majorGridlines/>
        <c:title>
          <c:tx>
            <c:rich>
              <a:bodyPr rot="-5400000" vert="horz"/>
              <a:lstStyle/>
              <a:p>
                <a:pPr>
                  <a:defRPr/>
                </a:pPr>
                <a:r>
                  <a:rPr lang="en-US"/>
                  <a:t>Porcentaje</a:t>
                </a:r>
              </a:p>
            </c:rich>
          </c:tx>
          <c:layout/>
          <c:overlay val="0"/>
        </c:title>
        <c:numFmt formatCode="0%" sourceLinked="1"/>
        <c:majorTickMark val="out"/>
        <c:minorTickMark val="none"/>
        <c:tickLblPos val="nextTo"/>
        <c:crossAx val="210540080"/>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657225</xdr:colOff>
      <xdr:row>11</xdr:row>
      <xdr:rowOff>52387</xdr:rowOff>
    </xdr:from>
    <xdr:to>
      <xdr:col>3</xdr:col>
      <xdr:colOff>285750</xdr:colOff>
      <xdr:row>30</xdr:row>
      <xdr:rowOff>114300</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579211</xdr:colOff>
      <xdr:row>11</xdr:row>
      <xdr:rowOff>80507</xdr:rowOff>
    </xdr:from>
    <xdr:to>
      <xdr:col>4</xdr:col>
      <xdr:colOff>904421</xdr:colOff>
      <xdr:row>30</xdr:row>
      <xdr:rowOff>151945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166688</xdr:colOff>
      <xdr:row>0</xdr:row>
      <xdr:rowOff>47625</xdr:rowOff>
    </xdr:from>
    <xdr:to>
      <xdr:col>0</xdr:col>
      <xdr:colOff>923925</xdr:colOff>
      <xdr:row>3</xdr:row>
      <xdr:rowOff>158206</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6688" y="47625"/>
          <a:ext cx="757237" cy="68208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800100</xdr:colOff>
      <xdr:row>10</xdr:row>
      <xdr:rowOff>71436</xdr:rowOff>
    </xdr:from>
    <xdr:to>
      <xdr:col>5</xdr:col>
      <xdr:colOff>57150</xdr:colOff>
      <xdr:row>28</xdr:row>
      <xdr:rowOff>133349</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95249</xdr:colOff>
      <xdr:row>13</xdr:row>
      <xdr:rowOff>109537</xdr:rowOff>
    </xdr:from>
    <xdr:to>
      <xdr:col>3</xdr:col>
      <xdr:colOff>323849</xdr:colOff>
      <xdr:row>30</xdr:row>
      <xdr:rowOff>9526</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166688</xdr:colOff>
      <xdr:row>0</xdr:row>
      <xdr:rowOff>47625</xdr:rowOff>
    </xdr:from>
    <xdr:to>
      <xdr:col>0</xdr:col>
      <xdr:colOff>923925</xdr:colOff>
      <xdr:row>3</xdr:row>
      <xdr:rowOff>158206</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6688" y="47625"/>
          <a:ext cx="757237" cy="6820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5</xdr:row>
          <xdr:rowOff>85725</xdr:rowOff>
        </xdr:from>
        <xdr:to>
          <xdr:col>0</xdr:col>
          <xdr:colOff>0</xdr:colOff>
          <xdr:row>8</xdr:row>
          <xdr:rowOff>219075</xdr:rowOff>
        </xdr:to>
        <xdr:sp macro="" textlink="">
          <xdr:nvSpPr>
            <xdr:cNvPr id="6145" name="Object 1" hidden="1">
              <a:extLst>
                <a:ext uri="{63B3BB69-23CF-44E3-9099-C40C66FF867C}">
                  <a14:compatExt spid="_x0000_s614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12</xdr:col>
      <xdr:colOff>95250</xdr:colOff>
      <xdr:row>14</xdr:row>
      <xdr:rowOff>186418</xdr:rowOff>
    </xdr:from>
    <xdr:to>
      <xdr:col>17</xdr:col>
      <xdr:colOff>557893</xdr:colOff>
      <xdr:row>32</xdr:row>
      <xdr:rowOff>81644</xdr:rowOff>
    </xdr:to>
    <xdr:graphicFrame macro="">
      <xdr:nvGraphicFramePr>
        <xdr:cNvPr id="3"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2</xdr:row>
          <xdr:rowOff>85725</xdr:rowOff>
        </xdr:from>
        <xdr:to>
          <xdr:col>0</xdr:col>
          <xdr:colOff>0</xdr:colOff>
          <xdr:row>4</xdr:row>
          <xdr:rowOff>0</xdr:rowOff>
        </xdr:to>
        <xdr:sp macro="" textlink="">
          <xdr:nvSpPr>
            <xdr:cNvPr id="7169" name="Object 1" hidden="1">
              <a:extLst>
                <a:ext uri="{63B3BB69-23CF-44E3-9099-C40C66FF867C}">
                  <a14:compatExt spid="_x0000_s716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0</xdr:col>
      <xdr:colOff>0</xdr:colOff>
      <xdr:row>27</xdr:row>
      <xdr:rowOff>444499</xdr:rowOff>
    </xdr:from>
    <xdr:to>
      <xdr:col>17</xdr:col>
      <xdr:colOff>634999</xdr:colOff>
      <xdr:row>38</xdr:row>
      <xdr:rowOff>127000</xdr:rowOff>
    </xdr:to>
    <xdr:graphicFrame macro="">
      <xdr:nvGraphicFramePr>
        <xdr:cNvPr id="3"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166688</xdr:colOff>
      <xdr:row>0</xdr:row>
      <xdr:rowOff>47625</xdr:rowOff>
    </xdr:from>
    <xdr:to>
      <xdr:col>0</xdr:col>
      <xdr:colOff>923925</xdr:colOff>
      <xdr:row>3</xdr:row>
      <xdr:rowOff>158206</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6688" y="47625"/>
          <a:ext cx="757237" cy="68208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3</xdr:row>
          <xdr:rowOff>85725</xdr:rowOff>
        </xdr:from>
        <xdr:to>
          <xdr:col>0</xdr:col>
          <xdr:colOff>0</xdr:colOff>
          <xdr:row>7</xdr:row>
          <xdr:rowOff>219075</xdr:rowOff>
        </xdr:to>
        <xdr:sp macro="" textlink="">
          <xdr:nvSpPr>
            <xdr:cNvPr id="8193" name="Object 1" hidden="1">
              <a:extLst>
                <a:ext uri="{63B3BB69-23CF-44E3-9099-C40C66FF867C}">
                  <a14:compatExt spid="_x0000_s819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12</xdr:col>
      <xdr:colOff>18142</xdr:colOff>
      <xdr:row>9</xdr:row>
      <xdr:rowOff>295274</xdr:rowOff>
    </xdr:from>
    <xdr:to>
      <xdr:col>16</xdr:col>
      <xdr:colOff>671285</xdr:colOff>
      <xdr:row>12</xdr:row>
      <xdr:rowOff>707571</xdr:rowOff>
    </xdr:to>
    <xdr:graphicFrame macro="">
      <xdr:nvGraphicFramePr>
        <xdr:cNvPr id="3"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100852</xdr:colOff>
      <xdr:row>17</xdr:row>
      <xdr:rowOff>56029</xdr:rowOff>
    </xdr:from>
    <xdr:to>
      <xdr:col>8</xdr:col>
      <xdr:colOff>190499</xdr:colOff>
      <xdr:row>43</xdr:row>
      <xdr:rowOff>145676</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166688</xdr:colOff>
      <xdr:row>0</xdr:row>
      <xdr:rowOff>47625</xdr:rowOff>
    </xdr:from>
    <xdr:to>
      <xdr:col>0</xdr:col>
      <xdr:colOff>923925</xdr:colOff>
      <xdr:row>3</xdr:row>
      <xdr:rowOff>158206</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6688" y="47625"/>
          <a:ext cx="757237" cy="68208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107950</xdr:colOff>
      <xdr:row>10</xdr:row>
      <xdr:rowOff>68262</xdr:rowOff>
    </xdr:from>
    <xdr:to>
      <xdr:col>4</xdr:col>
      <xdr:colOff>327025</xdr:colOff>
      <xdr:row>27</xdr:row>
      <xdr:rowOff>58737</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oleObject" Target="../embeddings/Dibujo_de_Microsoft_Visio_2003-20102222222222222222222222222222222222222222222222222222222222222222222222222222222222222222222222222222222222222222222222222222222222222222222222222222222222222222222222222222222222222222222222111111111111111111111111111111111111111111111111111111111111111111111111111111111111111111111111111111111111111111111111111111111111111111111111111111111111111111111111111111111111111111111111111111111111111111111.vsd"/></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image" Target="../media/image2.emf"/><Relationship Id="rId4" Type="http://schemas.openxmlformats.org/officeDocument/2006/relationships/oleObject" Target="../embeddings/Dibujo_de_Microsoft_Visio_2003-20103333333333333333333333333333333333333333333333333333333333333333333333333333333333333333333333333333333333333333333333333333333333333333333333333333333333333333333333333333333333333333333333222222222222222222222222222222222222222222222222222222222222222222222222222222222222222222222222222222222222222222222222222222222222222222222222222222222222222222222222222222222222222222222222222222222222222222222.vsd"/></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image" Target="../media/image2.emf"/><Relationship Id="rId4" Type="http://schemas.openxmlformats.org/officeDocument/2006/relationships/oleObject" Target="../embeddings/Dibujo_de_Microsoft_Visio_2003-201055555555555555555555555555555555555555555555555555555555555555555555555555555555555555555555555555555555555555555555555555555555555555555555555555555555555555555555555555555555555555555555553333333333333333333333333333333333333333333333333333333333333333333333333333333333333333333333333333333333333333333333333333333333333333333333333333333333333333333333333333333333333333333333333333333333333333.vsd"/></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tabSelected="1" view="pageBreakPreview" zoomScale="60" zoomScaleNormal="100" workbookViewId="0">
      <selection activeCell="E59" sqref="E59"/>
    </sheetView>
  </sheetViews>
  <sheetFormatPr baseColWidth="10" defaultRowHeight="12.75"/>
  <cols>
    <col min="1" max="1" width="45.7109375" style="44" bestFit="1" customWidth="1"/>
    <col min="2" max="2" width="19.140625" style="44" bestFit="1" customWidth="1"/>
    <col min="3" max="3" width="18.42578125" style="44" customWidth="1"/>
    <col min="4" max="4" width="17.7109375" style="44" customWidth="1"/>
    <col min="5" max="5" width="7.42578125" style="44" customWidth="1"/>
    <col min="6" max="6" width="7.28515625" style="44" bestFit="1" customWidth="1"/>
    <col min="7" max="7" width="20.140625" style="44" bestFit="1" customWidth="1"/>
    <col min="8" max="8" width="20.5703125" style="44" customWidth="1"/>
    <col min="9" max="16384" width="11.42578125" style="44"/>
  </cols>
  <sheetData>
    <row r="1" spans="1:8">
      <c r="A1" s="215" t="s">
        <v>660</v>
      </c>
      <c r="B1" s="215"/>
      <c r="C1" s="215"/>
      <c r="D1" s="215"/>
    </row>
    <row r="2" spans="1:8" ht="13.5" thickBot="1">
      <c r="A2" s="215" t="s">
        <v>697</v>
      </c>
      <c r="B2" s="215"/>
      <c r="C2" s="215"/>
      <c r="D2" s="215"/>
    </row>
    <row r="3" spans="1:8" ht="16.5" thickBot="1">
      <c r="F3" s="184" t="s">
        <v>1034</v>
      </c>
      <c r="G3" s="184" t="s">
        <v>753</v>
      </c>
      <c r="H3" s="184" t="s">
        <v>918</v>
      </c>
    </row>
    <row r="4" spans="1:8" ht="17.25" thickTop="1" thickBot="1">
      <c r="A4" s="55" t="s">
        <v>661</v>
      </c>
      <c r="B4" s="54" t="s">
        <v>662</v>
      </c>
      <c r="C4" s="55" t="s">
        <v>23</v>
      </c>
      <c r="D4" s="55" t="s">
        <v>24</v>
      </c>
      <c r="F4" s="185">
        <v>1</v>
      </c>
      <c r="G4" s="186">
        <v>8</v>
      </c>
      <c r="H4" s="186">
        <v>20</v>
      </c>
    </row>
    <row r="5" spans="1:8" ht="16.5" thickBot="1">
      <c r="A5" s="169" t="s">
        <v>25</v>
      </c>
      <c r="B5" s="207" t="s">
        <v>663</v>
      </c>
      <c r="C5" s="208">
        <f>AVERAGE('EXCELENCIA ACADÉMICA'!R7:R53)</f>
        <v>0.50733333333333341</v>
      </c>
      <c r="D5" s="62">
        <f>IF(C5&lt;=33%,1,IF(C5&lt;76%,3,IF(C5&lt;100%,4,IF(C5=101%,5))))</f>
        <v>3</v>
      </c>
      <c r="F5" s="187">
        <v>2</v>
      </c>
      <c r="G5" s="188">
        <v>4</v>
      </c>
      <c r="H5" s="188">
        <v>11</v>
      </c>
    </row>
    <row r="6" spans="1:8" ht="16.5" thickBot="1">
      <c r="A6" s="169" t="s">
        <v>61</v>
      </c>
      <c r="B6" s="207" t="s">
        <v>664</v>
      </c>
      <c r="C6" s="208">
        <f>AVERAGE('COMPROMISO SOCIAL'!R7:R41)</f>
        <v>0.63767428571428575</v>
      </c>
      <c r="D6" s="77">
        <f>IF(C6&lt;=33%,1,IF(C6&lt;76%,3,IF(C6&lt;100%,4,)))</f>
        <v>3</v>
      </c>
      <c r="F6" s="189">
        <v>3</v>
      </c>
      <c r="G6" s="190">
        <v>1</v>
      </c>
      <c r="H6" s="190">
        <v>2</v>
      </c>
    </row>
    <row r="7" spans="1:8" ht="16.5" thickBot="1">
      <c r="A7" s="169" t="s">
        <v>336</v>
      </c>
      <c r="B7" s="207" t="s">
        <v>665</v>
      </c>
      <c r="C7" s="209">
        <f>AVERAGE('COMPROMISO AMBIENTAL'!R7:R12)</f>
        <v>0.41500000000000004</v>
      </c>
      <c r="D7" s="211">
        <f>IF(C7&lt;=33%,1,IF(C7&lt;76%,3,IF(C7&lt;100%,4,IF(C7=101%,5))))</f>
        <v>3</v>
      </c>
      <c r="F7" s="187">
        <v>4</v>
      </c>
      <c r="G7" s="188">
        <v>2</v>
      </c>
      <c r="H7" s="188">
        <v>6</v>
      </c>
    </row>
    <row r="8" spans="1:8" ht="16.5" thickBot="1">
      <c r="A8" s="169" t="s">
        <v>666</v>
      </c>
      <c r="B8" s="207" t="s">
        <v>667</v>
      </c>
      <c r="C8" s="208">
        <f>AVERAGE('EFIC Y TANSPARENCIA ADTIVA'!R7:R33)</f>
        <v>0.3807692307692308</v>
      </c>
      <c r="D8" s="62">
        <f>IF(C8&lt;=33%,1,IF(C8&lt;76%,3,IF(C8&lt;100%,4,IF(C8=101%,5))))</f>
        <v>3</v>
      </c>
      <c r="F8" s="189" t="s">
        <v>1035</v>
      </c>
      <c r="G8" s="189">
        <f>SUM(G4:G7)</f>
        <v>15</v>
      </c>
      <c r="H8" s="189">
        <f>SUM(H4:H7)</f>
        <v>39</v>
      </c>
    </row>
    <row r="9" spans="1:8" ht="15.75">
      <c r="A9" s="205"/>
      <c r="B9" s="212" t="s">
        <v>1041</v>
      </c>
      <c r="C9" s="213">
        <f>AVERAGE(C5:C8)</f>
        <v>0.48519421245421246</v>
      </c>
      <c r="D9" s="62">
        <f>IF(C9&lt;=33%,1,IF(C9&lt;76%,3,IF(C9&lt;100%,4,IF(C9=101%,5))))</f>
        <v>3</v>
      </c>
      <c r="F9" s="206"/>
      <c r="G9" s="206"/>
      <c r="H9" s="206"/>
    </row>
    <row r="10" spans="1:8">
      <c r="A10" s="210" t="s">
        <v>668</v>
      </c>
      <c r="B10" s="205"/>
      <c r="C10" s="46"/>
    </row>
    <row r="34" spans="1:1">
      <c r="A34" s="47" t="s">
        <v>698</v>
      </c>
    </row>
    <row r="35" spans="1:1">
      <c r="A35" s="47"/>
    </row>
    <row r="36" spans="1:1">
      <c r="A36" s="47" t="s">
        <v>699</v>
      </c>
    </row>
  </sheetData>
  <sheetProtection algorithmName="SHA-512" hashValue="nJrEzuoO1HLiRpEapirTNBEVn3BZwDPvUSF5SjiKwnmhdKJs7IU5qleqn+NvHaASFkr7xvV4dmb9PtftgEpKkA==" saltValue="03LHfVE2WmYiRku+owjlLQ==" spinCount="100000" sheet="1" objects="1" scenarios="1"/>
  <mergeCells count="2">
    <mergeCell ref="A1:D1"/>
    <mergeCell ref="A2:D2"/>
  </mergeCells>
  <conditionalFormatting sqref="D7:D9">
    <cfRule type="cellIs" dxfId="208" priority="11" stopIfTrue="1" operator="between">
      <formula>3</formula>
      <formula>4</formula>
    </cfRule>
  </conditionalFormatting>
  <conditionalFormatting sqref="D7:D9">
    <cfRule type="cellIs" dxfId="207" priority="8" stopIfTrue="1" operator="greaterThan">
      <formula>3</formula>
    </cfRule>
    <cfRule type="cellIs" dxfId="206" priority="9" stopIfTrue="1" operator="between">
      <formula>1</formula>
      <formula>1</formula>
    </cfRule>
    <cfRule type="cellIs" dxfId="205" priority="10" stopIfTrue="1" operator="between">
      <formula>3</formula>
      <formula>3</formula>
    </cfRule>
  </conditionalFormatting>
  <conditionalFormatting sqref="D5">
    <cfRule type="cellIs" dxfId="204" priority="7" stopIfTrue="1" operator="between">
      <formula>3</formula>
      <formula>4</formula>
    </cfRule>
  </conditionalFormatting>
  <conditionalFormatting sqref="D5">
    <cfRule type="cellIs" dxfId="203" priority="4" stopIfTrue="1" operator="greaterThan">
      <formula>3</formula>
    </cfRule>
    <cfRule type="cellIs" dxfId="202" priority="5" stopIfTrue="1" operator="between">
      <formula>1</formula>
      <formula>1</formula>
    </cfRule>
    <cfRule type="cellIs" dxfId="201" priority="6" stopIfTrue="1" operator="between">
      <formula>3</formula>
      <formula>3</formula>
    </cfRule>
  </conditionalFormatting>
  <conditionalFormatting sqref="D6">
    <cfRule type="cellIs" dxfId="200" priority="1" stopIfTrue="1" operator="between">
      <formula>1</formula>
      <formula>1</formula>
    </cfRule>
    <cfRule type="cellIs" dxfId="199" priority="2" stopIfTrue="1" operator="between">
      <formula>3</formula>
      <formula>3</formula>
    </cfRule>
    <cfRule type="cellIs" dxfId="198" priority="3" stopIfTrue="1" operator="between">
      <formula>3</formula>
      <formula>4</formula>
    </cfRule>
  </conditionalFormatting>
  <pageMargins left="0.70866141732283472" right="0.70866141732283472" top="0.74803149606299213" bottom="0.74803149606299213" header="0.31496062992125984" footer="0.31496062992125984"/>
  <pageSetup scale="78" orientation="landscape" r:id="rId1"/>
  <ignoredErrors>
    <ignoredError sqref="D6" formula="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view="pageBreakPreview" zoomScale="84" zoomScaleNormal="100" zoomScaleSheetLayoutView="84" workbookViewId="0">
      <selection activeCell="K23" sqref="K23"/>
    </sheetView>
  </sheetViews>
  <sheetFormatPr baseColWidth="10" defaultRowHeight="12.75"/>
  <cols>
    <col min="1" max="1" width="11.42578125" style="44"/>
    <col min="2" max="2" width="41.140625" style="44" customWidth="1"/>
    <col min="3" max="3" width="20" style="44" customWidth="1"/>
    <col min="4" max="4" width="14.5703125" style="44" customWidth="1"/>
    <col min="5" max="5" width="16" style="44" customWidth="1"/>
    <col min="6" max="16384" width="11.42578125" style="44"/>
  </cols>
  <sheetData>
    <row r="1" spans="1:5">
      <c r="A1" s="215" t="s">
        <v>660</v>
      </c>
      <c r="B1" s="215"/>
      <c r="C1" s="215"/>
      <c r="D1" s="215"/>
      <c r="E1" s="215"/>
    </row>
    <row r="2" spans="1:5">
      <c r="A2" s="293" t="s">
        <v>1043</v>
      </c>
      <c r="B2" s="293"/>
      <c r="C2" s="293"/>
      <c r="D2" s="293"/>
      <c r="E2" s="293"/>
    </row>
    <row r="5" spans="1:5" ht="15">
      <c r="B5" s="168" t="s">
        <v>918</v>
      </c>
      <c r="C5" s="168" t="s">
        <v>662</v>
      </c>
      <c r="D5" s="55" t="s">
        <v>23</v>
      </c>
      <c r="E5" s="55" t="s">
        <v>24</v>
      </c>
    </row>
    <row r="6" spans="1:5" ht="15">
      <c r="B6" s="171" t="s">
        <v>334</v>
      </c>
      <c r="C6" s="119" t="s">
        <v>919</v>
      </c>
      <c r="D6" s="167">
        <f>AVERAGE('COMPROMISO AMBIENTAL'!R7:R10)</f>
        <v>0.44750000000000001</v>
      </c>
      <c r="E6" s="77">
        <f>IF(D6&lt;=33%,1,IF(D6&lt;76%,3,IF(D6&lt;100%,4,)))</f>
        <v>3</v>
      </c>
    </row>
    <row r="7" spans="1:5" ht="30">
      <c r="B7" s="171" t="s">
        <v>1027</v>
      </c>
      <c r="C7" s="119" t="s">
        <v>920</v>
      </c>
      <c r="D7" s="167">
        <f>AVERAGE('COMPROMISO AMBIENTAL'!R11:R12)</f>
        <v>0.35</v>
      </c>
      <c r="E7" s="62">
        <f>IF(D7&lt;=33%,1,IF(D7&lt;76%,3,IF(D7&lt;100%,4,)))</f>
        <v>3</v>
      </c>
    </row>
    <row r="9" spans="1:5">
      <c r="B9" s="177" t="s">
        <v>668</v>
      </c>
    </row>
  </sheetData>
  <sheetProtection algorithmName="SHA-512" hashValue="xAdbRLP+w3hMav4drOYH5m3LMhNWGc9+5KrfXb2Qe1qGgrWt8XkwFk8laq15n4eC26fZ0I5lGPlgi+mDs2jX3g==" saltValue="8v+Z5dcb1DeDdqYAXXbIxg==" spinCount="100000" sheet="1" objects="1" scenarios="1"/>
  <mergeCells count="2">
    <mergeCell ref="A1:E1"/>
    <mergeCell ref="A2:E2"/>
  </mergeCells>
  <conditionalFormatting sqref="E6">
    <cfRule type="cellIs" dxfId="36" priority="5" stopIfTrue="1" operator="between">
      <formula>1</formula>
      <formula>1</formula>
    </cfRule>
    <cfRule type="cellIs" dxfId="35" priority="6" stopIfTrue="1" operator="between">
      <formula>3</formula>
      <formula>3</formula>
    </cfRule>
    <cfRule type="cellIs" dxfId="34" priority="7" stopIfTrue="1" operator="between">
      <formula>3</formula>
      <formula>4</formula>
    </cfRule>
  </conditionalFormatting>
  <conditionalFormatting sqref="E7">
    <cfRule type="cellIs" dxfId="33" priority="4" stopIfTrue="1" operator="between">
      <formula>3</formula>
      <formula>4</formula>
    </cfRule>
  </conditionalFormatting>
  <conditionalFormatting sqref="E7">
    <cfRule type="cellIs" dxfId="32" priority="1" stopIfTrue="1" operator="greaterThan">
      <formula>3</formula>
    </cfRule>
    <cfRule type="cellIs" dxfId="31" priority="2" stopIfTrue="1" operator="between">
      <formula>1</formula>
      <formula>1</formula>
    </cfRule>
    <cfRule type="cellIs" dxfId="30" priority="3" stopIfTrue="1" operator="between">
      <formula>3</formula>
      <formula>3</formula>
    </cfRule>
  </conditionalFormatting>
  <pageMargins left="0.7" right="0.7" top="0.75" bottom="0.75" header="0.3" footer="0.3"/>
  <pageSetup paperSize="9" scale="77"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9"/>
  <sheetViews>
    <sheetView view="pageBreakPreview" topLeftCell="D1" zoomScale="60" zoomScaleNormal="64" workbookViewId="0">
      <pane ySplit="6" topLeftCell="A27" activePane="bottomLeft" state="frozen"/>
      <selection pane="bottomLeft" activeCell="Q31" sqref="Q31"/>
    </sheetView>
  </sheetViews>
  <sheetFormatPr baseColWidth="10" defaultRowHeight="15"/>
  <cols>
    <col min="1" max="1" width="20.42578125" style="7" bestFit="1" customWidth="1"/>
    <col min="2" max="2" width="22.140625" style="7" customWidth="1"/>
    <col min="3" max="3" width="22.140625" style="8" customWidth="1"/>
    <col min="4" max="4" width="20" style="8" customWidth="1"/>
    <col min="5" max="5" width="27.28515625" style="9" customWidth="1"/>
    <col min="6" max="6" width="22.7109375" style="9" customWidth="1"/>
    <col min="7" max="7" width="32" style="9" bestFit="1" customWidth="1"/>
    <col min="8" max="8" width="14.140625" style="9" customWidth="1"/>
    <col min="9" max="9" width="23.7109375" style="7" customWidth="1"/>
    <col min="10" max="10" width="18.42578125" style="7" customWidth="1"/>
    <col min="11" max="11" width="17" style="7" bestFit="1" customWidth="1"/>
    <col min="12" max="14" width="18" style="7" hidden="1" customWidth="1"/>
    <col min="15" max="16" width="18" style="7" customWidth="1"/>
    <col min="17" max="17" width="20.7109375" style="7" customWidth="1"/>
    <col min="18" max="18" width="18.28515625" style="7" customWidth="1"/>
    <col min="19" max="19" width="17.7109375" style="7" bestFit="1" customWidth="1"/>
    <col min="20" max="20" width="4.85546875" bestFit="1" customWidth="1"/>
  </cols>
  <sheetData>
    <row r="1" spans="1:20">
      <c r="A1" s="219"/>
      <c r="B1" s="222" t="s">
        <v>0</v>
      </c>
      <c r="C1" s="223"/>
      <c r="D1" s="223"/>
      <c r="E1" s="223"/>
      <c r="F1" s="223"/>
      <c r="G1" s="223"/>
      <c r="H1" s="223"/>
      <c r="I1" s="223"/>
      <c r="J1" s="223"/>
      <c r="K1" s="223"/>
      <c r="L1" s="223"/>
      <c r="M1" s="223"/>
      <c r="N1" s="223"/>
      <c r="O1" s="223"/>
      <c r="P1" s="223"/>
      <c r="Q1" s="224"/>
      <c r="R1" s="228" t="s">
        <v>1</v>
      </c>
      <c r="S1" s="229"/>
    </row>
    <row r="2" spans="1:20">
      <c r="A2" s="220"/>
      <c r="B2" s="225"/>
      <c r="C2" s="226"/>
      <c r="D2" s="226"/>
      <c r="E2" s="226"/>
      <c r="F2" s="226"/>
      <c r="G2" s="226"/>
      <c r="H2" s="226"/>
      <c r="I2" s="226"/>
      <c r="J2" s="226"/>
      <c r="K2" s="226"/>
      <c r="L2" s="226"/>
      <c r="M2" s="226"/>
      <c r="N2" s="226"/>
      <c r="O2" s="226"/>
      <c r="P2" s="226"/>
      <c r="Q2" s="227"/>
      <c r="R2" s="230" t="s">
        <v>2</v>
      </c>
      <c r="S2" s="231"/>
    </row>
    <row r="3" spans="1:20">
      <c r="A3" s="220"/>
      <c r="B3" s="232" t="s">
        <v>385</v>
      </c>
      <c r="C3" s="233"/>
      <c r="D3" s="233"/>
      <c r="E3" s="233"/>
      <c r="F3" s="233"/>
      <c r="G3" s="233"/>
      <c r="H3" s="233"/>
      <c r="I3" s="233"/>
      <c r="J3" s="233"/>
      <c r="K3" s="233"/>
      <c r="L3" s="233"/>
      <c r="M3" s="233"/>
      <c r="N3" s="233"/>
      <c r="O3" s="233"/>
      <c r="P3" s="233"/>
      <c r="Q3" s="234"/>
      <c r="R3" s="230" t="s">
        <v>3</v>
      </c>
      <c r="S3" s="231"/>
    </row>
    <row r="4" spans="1:20" ht="49.5" customHeight="1" thickBot="1">
      <c r="A4" s="221"/>
      <c r="B4" s="235"/>
      <c r="C4" s="236"/>
      <c r="D4" s="236"/>
      <c r="E4" s="236"/>
      <c r="F4" s="236"/>
      <c r="G4" s="236"/>
      <c r="H4" s="236"/>
      <c r="I4" s="236"/>
      <c r="J4" s="236"/>
      <c r="K4" s="236"/>
      <c r="L4" s="236"/>
      <c r="M4" s="236"/>
      <c r="N4" s="236"/>
      <c r="O4" s="233"/>
      <c r="P4" s="233"/>
      <c r="Q4" s="234"/>
      <c r="R4" s="237" t="s">
        <v>4</v>
      </c>
      <c r="S4" s="238"/>
    </row>
    <row r="5" spans="1:20" ht="15.75">
      <c r="A5" s="12"/>
      <c r="B5" s="25"/>
      <c r="C5" s="25"/>
      <c r="D5" s="25"/>
      <c r="E5" s="25"/>
      <c r="F5" s="25"/>
      <c r="G5" s="25"/>
      <c r="H5" s="25"/>
      <c r="I5" s="25"/>
      <c r="J5" s="25"/>
      <c r="K5" s="25"/>
      <c r="L5" s="25"/>
      <c r="M5" s="25"/>
      <c r="N5" s="25"/>
      <c r="O5" s="216" t="s">
        <v>258</v>
      </c>
      <c r="P5" s="217"/>
      <c r="Q5" s="217"/>
      <c r="R5" s="217"/>
      <c r="S5" s="218"/>
    </row>
    <row r="6" spans="1:20" ht="30">
      <c r="A6" s="26" t="s">
        <v>5</v>
      </c>
      <c r="B6" s="26" t="s">
        <v>6</v>
      </c>
      <c r="C6" s="26" t="s">
        <v>7</v>
      </c>
      <c r="D6" s="26" t="s">
        <v>8</v>
      </c>
      <c r="E6" s="26" t="s">
        <v>9</v>
      </c>
      <c r="F6" s="26" t="s">
        <v>10</v>
      </c>
      <c r="G6" s="26" t="s">
        <v>12</v>
      </c>
      <c r="H6" s="26" t="s">
        <v>13</v>
      </c>
      <c r="I6" s="27" t="s">
        <v>14</v>
      </c>
      <c r="J6" s="28" t="s">
        <v>15</v>
      </c>
      <c r="K6" s="28" t="s">
        <v>16</v>
      </c>
      <c r="L6" s="28" t="s">
        <v>17</v>
      </c>
      <c r="M6" s="28" t="s">
        <v>18</v>
      </c>
      <c r="N6" s="28" t="s">
        <v>19</v>
      </c>
      <c r="O6" s="29" t="s">
        <v>20</v>
      </c>
      <c r="P6" s="29" t="s">
        <v>21</v>
      </c>
      <c r="Q6" s="29" t="s">
        <v>22</v>
      </c>
      <c r="R6" s="29" t="s">
        <v>23</v>
      </c>
      <c r="S6" s="29" t="s">
        <v>24</v>
      </c>
    </row>
    <row r="7" spans="1:20" ht="71.25">
      <c r="A7" s="18" t="s">
        <v>458</v>
      </c>
      <c r="B7" s="18" t="s">
        <v>459</v>
      </c>
      <c r="C7" s="18" t="s">
        <v>460</v>
      </c>
      <c r="D7" s="18" t="s">
        <v>461</v>
      </c>
      <c r="E7" s="19" t="s">
        <v>462</v>
      </c>
      <c r="F7" s="18" t="s">
        <v>463</v>
      </c>
      <c r="G7" s="18" t="s">
        <v>464</v>
      </c>
      <c r="H7" s="18">
        <v>5</v>
      </c>
      <c r="I7" s="18" t="s">
        <v>465</v>
      </c>
      <c r="J7" s="30">
        <v>43101</v>
      </c>
      <c r="K7" s="30">
        <v>43464</v>
      </c>
      <c r="L7" s="31"/>
      <c r="M7" s="31"/>
      <c r="N7" s="31"/>
      <c r="O7" s="19"/>
      <c r="P7" s="19"/>
      <c r="Q7" s="19" t="s">
        <v>694</v>
      </c>
      <c r="R7" s="33">
        <v>0</v>
      </c>
      <c r="S7" s="32">
        <f>IF(R7&lt;=33%,1,IF(R7&lt;76%,3,IF(R7&lt;100%,4,IF(R7=101%,5))))</f>
        <v>1</v>
      </c>
      <c r="T7" s="191">
        <v>89</v>
      </c>
    </row>
    <row r="8" spans="1:20" ht="228">
      <c r="A8" s="38" t="s">
        <v>458</v>
      </c>
      <c r="B8" s="38" t="s">
        <v>459</v>
      </c>
      <c r="C8" s="38" t="s">
        <v>460</v>
      </c>
      <c r="D8" s="38" t="s">
        <v>466</v>
      </c>
      <c r="E8" s="34" t="s">
        <v>467</v>
      </c>
      <c r="F8" s="38" t="s">
        <v>468</v>
      </c>
      <c r="G8" s="38" t="s">
        <v>469</v>
      </c>
      <c r="H8" s="38">
        <v>100</v>
      </c>
      <c r="I8" s="38" t="s">
        <v>470</v>
      </c>
      <c r="J8" s="39">
        <v>43101</v>
      </c>
      <c r="K8" s="39">
        <v>43464</v>
      </c>
      <c r="L8" s="35"/>
      <c r="M8" s="35"/>
      <c r="N8" s="35"/>
      <c r="O8" s="34"/>
      <c r="P8" s="34"/>
      <c r="Q8" s="34" t="s">
        <v>613</v>
      </c>
      <c r="R8" s="40">
        <v>0</v>
      </c>
      <c r="S8" s="32">
        <f>IF(R8&lt;=33%,1,IF(R8&lt;76%,3,IF(R8&lt;100%,4,IF(R8=101%,5))))</f>
        <v>1</v>
      </c>
      <c r="T8" s="191">
        <v>90</v>
      </c>
    </row>
    <row r="9" spans="1:20" ht="356.25">
      <c r="A9" s="38" t="s">
        <v>458</v>
      </c>
      <c r="B9" s="38" t="s">
        <v>459</v>
      </c>
      <c r="C9" s="38" t="s">
        <v>471</v>
      </c>
      <c r="D9" s="38" t="s">
        <v>472</v>
      </c>
      <c r="E9" s="34" t="s">
        <v>473</v>
      </c>
      <c r="F9" s="38" t="s">
        <v>474</v>
      </c>
      <c r="G9" s="38" t="s">
        <v>475</v>
      </c>
      <c r="H9" s="38">
        <v>3</v>
      </c>
      <c r="I9" s="38" t="s">
        <v>476</v>
      </c>
      <c r="J9" s="39">
        <v>43101</v>
      </c>
      <c r="K9" s="39">
        <v>43464</v>
      </c>
      <c r="L9" s="35"/>
      <c r="M9" s="35"/>
      <c r="N9" s="35"/>
      <c r="O9" s="34"/>
      <c r="P9" s="34"/>
      <c r="Q9" s="34" t="s">
        <v>747</v>
      </c>
      <c r="R9" s="40">
        <v>0.5</v>
      </c>
      <c r="S9" s="51">
        <f>IF(R9&lt;=33%,1,IF(R9&lt;76%,3,IF(R9&lt;100%,4,IF(R9=101%,5))))</f>
        <v>3</v>
      </c>
      <c r="T9" s="191">
        <v>91</v>
      </c>
    </row>
    <row r="10" spans="1:20" ht="129" customHeight="1">
      <c r="A10" s="38" t="s">
        <v>458</v>
      </c>
      <c r="B10" s="38" t="s">
        <v>459</v>
      </c>
      <c r="C10" s="38" t="s">
        <v>471</v>
      </c>
      <c r="D10" s="38" t="s">
        <v>472</v>
      </c>
      <c r="E10" s="34" t="s">
        <v>477</v>
      </c>
      <c r="F10" s="38" t="s">
        <v>478</v>
      </c>
      <c r="G10" s="38" t="s">
        <v>479</v>
      </c>
      <c r="H10" s="38">
        <v>1</v>
      </c>
      <c r="I10" s="38" t="s">
        <v>480</v>
      </c>
      <c r="J10" s="39">
        <v>43101</v>
      </c>
      <c r="K10" s="39">
        <v>43464</v>
      </c>
      <c r="L10" s="35"/>
      <c r="M10" s="35"/>
      <c r="N10" s="35"/>
      <c r="O10" s="34"/>
      <c r="P10" s="34"/>
      <c r="Q10" s="34" t="s">
        <v>618</v>
      </c>
      <c r="R10" s="40">
        <v>0</v>
      </c>
      <c r="S10" s="32">
        <f t="shared" ref="S10:S33" si="0">IF(R10&lt;=33%,1,IF(R10&lt;76%,3,IF(R10&lt;100%,4,IF(R10=101%,5))))</f>
        <v>1</v>
      </c>
      <c r="T10" s="191">
        <v>92</v>
      </c>
    </row>
    <row r="11" spans="1:20" ht="129" customHeight="1">
      <c r="A11" s="38" t="s">
        <v>458</v>
      </c>
      <c r="B11" s="38" t="s">
        <v>459</v>
      </c>
      <c r="C11" s="38" t="s">
        <v>471</v>
      </c>
      <c r="D11" s="38" t="s">
        <v>472</v>
      </c>
      <c r="E11" s="38" t="s">
        <v>481</v>
      </c>
      <c r="F11" s="38" t="s">
        <v>482</v>
      </c>
      <c r="G11" s="38" t="s">
        <v>483</v>
      </c>
      <c r="H11" s="38">
        <v>1</v>
      </c>
      <c r="I11" s="38" t="s">
        <v>470</v>
      </c>
      <c r="J11" s="39">
        <v>43101</v>
      </c>
      <c r="K11" s="39">
        <v>43464</v>
      </c>
      <c r="L11" s="35"/>
      <c r="M11" s="35"/>
      <c r="N11" s="35"/>
      <c r="O11" s="34" t="s">
        <v>614</v>
      </c>
      <c r="P11" s="34" t="s">
        <v>619</v>
      </c>
      <c r="Q11" s="34"/>
      <c r="R11" s="41">
        <v>0.9</v>
      </c>
      <c r="S11" s="32">
        <f t="shared" si="0"/>
        <v>4</v>
      </c>
      <c r="T11" s="191">
        <v>93</v>
      </c>
    </row>
    <row r="12" spans="1:20" ht="129" customHeight="1">
      <c r="A12" s="38" t="s">
        <v>458</v>
      </c>
      <c r="B12" s="38" t="s">
        <v>459</v>
      </c>
      <c r="C12" s="38" t="s">
        <v>471</v>
      </c>
      <c r="D12" s="38" t="s">
        <v>472</v>
      </c>
      <c r="E12" s="38" t="s">
        <v>481</v>
      </c>
      <c r="F12" s="38" t="s">
        <v>484</v>
      </c>
      <c r="G12" s="38" t="s">
        <v>485</v>
      </c>
      <c r="H12" s="38">
        <v>1</v>
      </c>
      <c r="I12" s="38" t="s">
        <v>615</v>
      </c>
      <c r="J12" s="39">
        <v>43101</v>
      </c>
      <c r="K12" s="39">
        <v>43464</v>
      </c>
      <c r="L12" s="35"/>
      <c r="M12" s="35"/>
      <c r="N12" s="35"/>
      <c r="O12" s="34" t="s">
        <v>616</v>
      </c>
      <c r="P12" s="34" t="s">
        <v>617</v>
      </c>
      <c r="Q12" s="34"/>
      <c r="R12" s="41">
        <v>1</v>
      </c>
      <c r="S12" s="32" t="b">
        <f t="shared" si="0"/>
        <v>0</v>
      </c>
      <c r="T12" s="191">
        <v>94</v>
      </c>
    </row>
    <row r="13" spans="1:20" ht="129" customHeight="1">
      <c r="A13" s="38" t="s">
        <v>458</v>
      </c>
      <c r="B13" s="38" t="s">
        <v>459</v>
      </c>
      <c r="C13" s="38" t="s">
        <v>471</v>
      </c>
      <c r="D13" s="38" t="s">
        <v>486</v>
      </c>
      <c r="E13" s="34" t="s">
        <v>477</v>
      </c>
      <c r="F13" s="34" t="s">
        <v>487</v>
      </c>
      <c r="G13" s="38" t="s">
        <v>488</v>
      </c>
      <c r="H13" s="38">
        <v>1</v>
      </c>
      <c r="I13" s="38" t="s">
        <v>489</v>
      </c>
      <c r="J13" s="39">
        <v>43101</v>
      </c>
      <c r="K13" s="39">
        <v>43464</v>
      </c>
      <c r="L13" s="35"/>
      <c r="M13" s="35"/>
      <c r="N13" s="35"/>
      <c r="O13" s="34"/>
      <c r="P13" s="34"/>
      <c r="Q13" s="34" t="s">
        <v>748</v>
      </c>
      <c r="R13" s="40">
        <v>0.6</v>
      </c>
      <c r="S13" s="50">
        <f t="shared" si="0"/>
        <v>3</v>
      </c>
      <c r="T13" s="191">
        <v>95</v>
      </c>
    </row>
    <row r="14" spans="1:20" ht="147" customHeight="1">
      <c r="A14" s="18" t="s">
        <v>458</v>
      </c>
      <c r="B14" s="18" t="s">
        <v>459</v>
      </c>
      <c r="C14" s="18" t="s">
        <v>471</v>
      </c>
      <c r="D14" s="18" t="s">
        <v>490</v>
      </c>
      <c r="E14" s="19" t="s">
        <v>491</v>
      </c>
      <c r="F14" s="19" t="s">
        <v>492</v>
      </c>
      <c r="G14" s="18" t="s">
        <v>493</v>
      </c>
      <c r="H14" s="18">
        <v>1</v>
      </c>
      <c r="I14" s="18" t="s">
        <v>494</v>
      </c>
      <c r="J14" s="30">
        <v>43101</v>
      </c>
      <c r="K14" s="30">
        <v>43464</v>
      </c>
      <c r="L14" s="31"/>
      <c r="M14" s="31"/>
      <c r="N14" s="31"/>
      <c r="O14" s="19"/>
      <c r="P14" s="19"/>
      <c r="Q14" s="49" t="s">
        <v>749</v>
      </c>
      <c r="R14" s="33">
        <v>0.6</v>
      </c>
      <c r="S14" s="51">
        <f t="shared" si="0"/>
        <v>3</v>
      </c>
      <c r="T14" s="191">
        <v>96</v>
      </c>
    </row>
    <row r="15" spans="1:20" ht="203.25" customHeight="1">
      <c r="A15" s="18" t="s">
        <v>458</v>
      </c>
      <c r="B15" s="18" t="s">
        <v>459</v>
      </c>
      <c r="C15" s="18" t="s">
        <v>471</v>
      </c>
      <c r="D15" s="18" t="s">
        <v>495</v>
      </c>
      <c r="E15" s="19" t="s">
        <v>496</v>
      </c>
      <c r="F15" s="19" t="s">
        <v>497</v>
      </c>
      <c r="G15" s="18" t="s">
        <v>498</v>
      </c>
      <c r="H15" s="18">
        <v>13</v>
      </c>
      <c r="I15" s="18" t="s">
        <v>499</v>
      </c>
      <c r="J15" s="30">
        <v>43101</v>
      </c>
      <c r="K15" s="30">
        <v>43464</v>
      </c>
      <c r="L15" s="31"/>
      <c r="M15" s="31"/>
      <c r="N15" s="31"/>
      <c r="O15" s="19"/>
      <c r="P15" s="19" t="s">
        <v>738</v>
      </c>
      <c r="Q15" s="19" t="s">
        <v>737</v>
      </c>
      <c r="R15" s="33">
        <v>0.1</v>
      </c>
      <c r="S15" s="32">
        <f t="shared" si="0"/>
        <v>1</v>
      </c>
      <c r="T15" s="191">
        <v>97</v>
      </c>
    </row>
    <row r="16" spans="1:20" ht="103.5" customHeight="1">
      <c r="A16" s="18" t="s">
        <v>458</v>
      </c>
      <c r="B16" s="18" t="s">
        <v>459</v>
      </c>
      <c r="C16" s="18" t="s">
        <v>471</v>
      </c>
      <c r="D16" s="18" t="s">
        <v>500</v>
      </c>
      <c r="E16" s="19" t="s">
        <v>477</v>
      </c>
      <c r="F16" s="19" t="s">
        <v>501</v>
      </c>
      <c r="G16" s="18" t="s">
        <v>502</v>
      </c>
      <c r="H16" s="18">
        <v>1</v>
      </c>
      <c r="I16" s="18" t="s">
        <v>503</v>
      </c>
      <c r="J16" s="30">
        <v>43101</v>
      </c>
      <c r="K16" s="30">
        <v>43464</v>
      </c>
      <c r="L16" s="31"/>
      <c r="M16" s="31"/>
      <c r="N16" s="31"/>
      <c r="O16" s="34" t="s">
        <v>634</v>
      </c>
      <c r="P16" s="34" t="s">
        <v>1036</v>
      </c>
      <c r="Q16" s="34"/>
      <c r="R16" s="43">
        <v>0.55000000000000004</v>
      </c>
      <c r="S16" s="51">
        <f t="shared" si="0"/>
        <v>3</v>
      </c>
      <c r="T16" s="191">
        <v>98</v>
      </c>
    </row>
    <row r="17" spans="1:21" ht="103.5" customHeight="1">
      <c r="A17" s="18" t="s">
        <v>458</v>
      </c>
      <c r="B17" s="18" t="s">
        <v>459</v>
      </c>
      <c r="C17" s="18" t="s">
        <v>471</v>
      </c>
      <c r="D17" s="18" t="s">
        <v>504</v>
      </c>
      <c r="E17" s="19" t="s">
        <v>505</v>
      </c>
      <c r="F17" s="19" t="s">
        <v>506</v>
      </c>
      <c r="G17" s="18" t="s">
        <v>507</v>
      </c>
      <c r="H17" s="18" t="s">
        <v>508</v>
      </c>
      <c r="I17" s="18" t="s">
        <v>509</v>
      </c>
      <c r="J17" s="30">
        <v>43101</v>
      </c>
      <c r="K17" s="30">
        <v>43464</v>
      </c>
      <c r="L17" s="31"/>
      <c r="M17" s="31"/>
      <c r="N17" s="31"/>
      <c r="O17" s="19"/>
      <c r="P17" s="19"/>
      <c r="Q17" s="34" t="s">
        <v>750</v>
      </c>
      <c r="R17" s="33">
        <v>0</v>
      </c>
      <c r="S17" s="32">
        <f t="shared" si="0"/>
        <v>1</v>
      </c>
      <c r="T17" s="191">
        <v>99</v>
      </c>
    </row>
    <row r="18" spans="1:21" ht="171">
      <c r="A18" s="18" t="s">
        <v>458</v>
      </c>
      <c r="B18" s="18" t="s">
        <v>459</v>
      </c>
      <c r="C18" s="18" t="s">
        <v>471</v>
      </c>
      <c r="D18" s="18" t="s">
        <v>510</v>
      </c>
      <c r="E18" s="19" t="s">
        <v>511</v>
      </c>
      <c r="F18" s="19" t="s">
        <v>512</v>
      </c>
      <c r="G18" s="18" t="s">
        <v>513</v>
      </c>
      <c r="H18" s="18" t="s">
        <v>508</v>
      </c>
      <c r="I18" s="18" t="s">
        <v>514</v>
      </c>
      <c r="J18" s="30">
        <v>43101</v>
      </c>
      <c r="K18" s="30">
        <v>43464</v>
      </c>
      <c r="L18" s="31"/>
      <c r="M18" s="31"/>
      <c r="N18" s="31"/>
      <c r="O18" s="19"/>
      <c r="P18" s="19"/>
      <c r="Q18" s="34" t="s">
        <v>751</v>
      </c>
      <c r="R18" s="33">
        <v>0</v>
      </c>
      <c r="S18" s="32">
        <f t="shared" si="0"/>
        <v>1</v>
      </c>
      <c r="T18" s="191">
        <v>100</v>
      </c>
    </row>
    <row r="19" spans="1:21" ht="173.25" customHeight="1">
      <c r="A19" s="18" t="s">
        <v>458</v>
      </c>
      <c r="B19" s="18" t="s">
        <v>459</v>
      </c>
      <c r="C19" s="18" t="s">
        <v>515</v>
      </c>
      <c r="D19" s="18" t="s">
        <v>516</v>
      </c>
      <c r="E19" s="19" t="s">
        <v>517</v>
      </c>
      <c r="F19" s="19" t="s">
        <v>518</v>
      </c>
      <c r="G19" s="18" t="s">
        <v>519</v>
      </c>
      <c r="H19" s="18">
        <v>1</v>
      </c>
      <c r="I19" s="18" t="s">
        <v>520</v>
      </c>
      <c r="J19" s="30">
        <v>43101</v>
      </c>
      <c r="K19" s="30">
        <v>43464</v>
      </c>
      <c r="L19" s="31"/>
      <c r="M19" s="31"/>
      <c r="N19" s="31"/>
      <c r="O19" s="19"/>
      <c r="P19" s="19"/>
      <c r="Q19" s="19"/>
      <c r="R19" s="31"/>
      <c r="S19" s="32">
        <f t="shared" si="0"/>
        <v>1</v>
      </c>
      <c r="T19" s="191">
        <v>101</v>
      </c>
    </row>
    <row r="20" spans="1:21" ht="156.75">
      <c r="A20" s="18" t="s">
        <v>458</v>
      </c>
      <c r="B20" s="18" t="s">
        <v>459</v>
      </c>
      <c r="C20" s="18" t="s">
        <v>515</v>
      </c>
      <c r="D20" s="18" t="s">
        <v>516</v>
      </c>
      <c r="E20" s="19" t="s">
        <v>517</v>
      </c>
      <c r="F20" s="19" t="s">
        <v>521</v>
      </c>
      <c r="G20" s="18" t="s">
        <v>522</v>
      </c>
      <c r="H20" s="18">
        <v>1</v>
      </c>
      <c r="I20" s="18" t="s">
        <v>523</v>
      </c>
      <c r="J20" s="30">
        <v>43101</v>
      </c>
      <c r="K20" s="30">
        <v>43464</v>
      </c>
      <c r="L20" s="31"/>
      <c r="M20" s="31"/>
      <c r="N20" s="31"/>
      <c r="O20" s="19" t="s">
        <v>696</v>
      </c>
      <c r="P20" s="19" t="s">
        <v>1037</v>
      </c>
      <c r="Q20" s="19"/>
      <c r="R20" s="33">
        <v>0.9</v>
      </c>
      <c r="S20" s="32">
        <f t="shared" si="0"/>
        <v>4</v>
      </c>
      <c r="T20" s="191">
        <v>102</v>
      </c>
    </row>
    <row r="21" spans="1:21" ht="222" customHeight="1">
      <c r="A21" s="18" t="s">
        <v>458</v>
      </c>
      <c r="B21" s="18" t="s">
        <v>459</v>
      </c>
      <c r="C21" s="18" t="s">
        <v>524</v>
      </c>
      <c r="D21" s="18" t="s">
        <v>525</v>
      </c>
      <c r="E21" s="19" t="s">
        <v>526</v>
      </c>
      <c r="F21" s="19" t="s">
        <v>527</v>
      </c>
      <c r="G21" s="18" t="s">
        <v>528</v>
      </c>
      <c r="H21" s="18">
        <v>7</v>
      </c>
      <c r="I21" s="18" t="s">
        <v>529</v>
      </c>
      <c r="J21" s="30">
        <v>43101</v>
      </c>
      <c r="K21" s="30">
        <v>43464</v>
      </c>
      <c r="L21" s="31"/>
      <c r="M21" s="31"/>
      <c r="N21" s="31"/>
      <c r="O21" s="34" t="s">
        <v>635</v>
      </c>
      <c r="P21" s="34" t="s">
        <v>636</v>
      </c>
      <c r="Q21" s="34" t="s">
        <v>637</v>
      </c>
      <c r="R21" s="43">
        <v>0.28999999999999998</v>
      </c>
      <c r="S21" s="32">
        <f t="shared" si="0"/>
        <v>1</v>
      </c>
      <c r="T21" s="191">
        <v>103</v>
      </c>
    </row>
    <row r="22" spans="1:21" ht="222" customHeight="1">
      <c r="A22" s="18" t="s">
        <v>458</v>
      </c>
      <c r="B22" s="18" t="s">
        <v>459</v>
      </c>
      <c r="C22" s="18" t="s">
        <v>524</v>
      </c>
      <c r="D22" s="18" t="s">
        <v>530</v>
      </c>
      <c r="E22" s="19" t="s">
        <v>531</v>
      </c>
      <c r="F22" s="19" t="s">
        <v>532</v>
      </c>
      <c r="G22" s="18" t="s">
        <v>533</v>
      </c>
      <c r="H22" s="18">
        <v>12</v>
      </c>
      <c r="I22" s="18" t="s">
        <v>529</v>
      </c>
      <c r="J22" s="30">
        <v>43101</v>
      </c>
      <c r="K22" s="30">
        <v>43464</v>
      </c>
      <c r="L22" s="31"/>
      <c r="M22" s="31"/>
      <c r="N22" s="31"/>
      <c r="O22" s="34" t="s">
        <v>638</v>
      </c>
      <c r="P22" s="34" t="s">
        <v>1038</v>
      </c>
      <c r="Q22" s="34" t="s">
        <v>639</v>
      </c>
      <c r="R22" s="43">
        <v>0.75</v>
      </c>
      <c r="S22" s="51">
        <f t="shared" si="0"/>
        <v>3</v>
      </c>
      <c r="T22" s="191">
        <v>104</v>
      </c>
    </row>
    <row r="23" spans="1:21" ht="128.25">
      <c r="A23" s="18" t="s">
        <v>458</v>
      </c>
      <c r="B23" s="18" t="s">
        <v>534</v>
      </c>
      <c r="C23" s="18" t="s">
        <v>535</v>
      </c>
      <c r="D23" s="18" t="s">
        <v>536</v>
      </c>
      <c r="E23" s="19" t="s">
        <v>537</v>
      </c>
      <c r="F23" s="19" t="s">
        <v>538</v>
      </c>
      <c r="G23" s="18" t="s">
        <v>539</v>
      </c>
      <c r="H23" s="18">
        <v>2</v>
      </c>
      <c r="I23" s="18" t="s">
        <v>540</v>
      </c>
      <c r="J23" s="30">
        <v>43101</v>
      </c>
      <c r="K23" s="30">
        <v>43464</v>
      </c>
      <c r="L23" s="31"/>
      <c r="M23" s="31"/>
      <c r="N23" s="31"/>
      <c r="O23" s="19"/>
      <c r="P23" s="19" t="s">
        <v>584</v>
      </c>
      <c r="Q23" s="19" t="s">
        <v>541</v>
      </c>
      <c r="R23" s="33">
        <v>0.5</v>
      </c>
      <c r="S23" s="51">
        <f t="shared" si="0"/>
        <v>3</v>
      </c>
      <c r="T23" s="191">
        <v>105</v>
      </c>
    </row>
    <row r="24" spans="1:21" ht="128.25">
      <c r="A24" s="18" t="s">
        <v>458</v>
      </c>
      <c r="B24" s="18" t="s">
        <v>534</v>
      </c>
      <c r="C24" s="18" t="s">
        <v>535</v>
      </c>
      <c r="D24" s="18" t="s">
        <v>542</v>
      </c>
      <c r="E24" s="19" t="s">
        <v>543</v>
      </c>
      <c r="F24" s="19" t="s">
        <v>544</v>
      </c>
      <c r="G24" s="18" t="s">
        <v>545</v>
      </c>
      <c r="H24" s="18">
        <v>1</v>
      </c>
      <c r="I24" s="18" t="s">
        <v>540</v>
      </c>
      <c r="J24" s="30">
        <v>43101</v>
      </c>
      <c r="K24" s="30">
        <v>43464</v>
      </c>
      <c r="L24" s="31"/>
      <c r="M24" s="31"/>
      <c r="N24" s="31"/>
      <c r="O24" s="19"/>
      <c r="P24" s="34" t="s">
        <v>640</v>
      </c>
      <c r="Q24" s="34" t="s">
        <v>641</v>
      </c>
      <c r="R24" s="43">
        <v>0.05</v>
      </c>
      <c r="S24" s="32">
        <f t="shared" si="0"/>
        <v>1</v>
      </c>
      <c r="T24" s="191">
        <v>106</v>
      </c>
      <c r="U24" s="36" t="s">
        <v>585</v>
      </c>
    </row>
    <row r="25" spans="1:21" ht="299.25">
      <c r="A25" s="18" t="s">
        <v>458</v>
      </c>
      <c r="B25" s="18" t="s">
        <v>534</v>
      </c>
      <c r="C25" s="18" t="s">
        <v>535</v>
      </c>
      <c r="D25" s="18" t="s">
        <v>546</v>
      </c>
      <c r="E25" s="19" t="s">
        <v>547</v>
      </c>
      <c r="F25" s="19" t="s">
        <v>548</v>
      </c>
      <c r="G25" s="18" t="s">
        <v>549</v>
      </c>
      <c r="H25" s="18">
        <v>1</v>
      </c>
      <c r="I25" s="18" t="s">
        <v>540</v>
      </c>
      <c r="J25" s="30">
        <v>43101</v>
      </c>
      <c r="K25" s="30">
        <v>43464</v>
      </c>
      <c r="L25" s="31"/>
      <c r="M25" s="31"/>
      <c r="N25" s="31"/>
      <c r="O25" s="34" t="s">
        <v>642</v>
      </c>
      <c r="P25" s="19" t="s">
        <v>643</v>
      </c>
      <c r="Q25" s="34" t="s">
        <v>644</v>
      </c>
      <c r="R25" s="33">
        <v>0.98</v>
      </c>
      <c r="S25" s="32">
        <f t="shared" si="0"/>
        <v>4</v>
      </c>
      <c r="T25" s="191">
        <v>107</v>
      </c>
      <c r="U25" s="36" t="s">
        <v>586</v>
      </c>
    </row>
    <row r="26" spans="1:21" ht="85.5">
      <c r="A26" s="18" t="s">
        <v>458</v>
      </c>
      <c r="B26" s="18" t="s">
        <v>534</v>
      </c>
      <c r="C26" s="18" t="s">
        <v>535</v>
      </c>
      <c r="D26" s="18" t="s">
        <v>546</v>
      </c>
      <c r="E26" s="19" t="s">
        <v>550</v>
      </c>
      <c r="F26" s="19" t="s">
        <v>551</v>
      </c>
      <c r="G26" s="18" t="s">
        <v>552</v>
      </c>
      <c r="H26" s="18">
        <v>1</v>
      </c>
      <c r="I26" s="18" t="s">
        <v>540</v>
      </c>
      <c r="J26" s="30">
        <v>43101</v>
      </c>
      <c r="K26" s="30">
        <v>43464</v>
      </c>
      <c r="L26" s="31"/>
      <c r="M26" s="31"/>
      <c r="N26" s="31"/>
      <c r="O26" s="19"/>
      <c r="P26" s="34" t="s">
        <v>645</v>
      </c>
      <c r="Q26" s="34" t="s">
        <v>646</v>
      </c>
      <c r="R26" s="43">
        <v>0.25</v>
      </c>
      <c r="S26" s="32">
        <f t="shared" si="0"/>
        <v>1</v>
      </c>
      <c r="T26" s="191">
        <v>108</v>
      </c>
      <c r="U26" s="36" t="s">
        <v>587</v>
      </c>
    </row>
    <row r="27" spans="1:21" ht="114">
      <c r="A27" s="18" t="s">
        <v>458</v>
      </c>
      <c r="B27" s="18" t="s">
        <v>534</v>
      </c>
      <c r="C27" s="18" t="s">
        <v>535</v>
      </c>
      <c r="D27" s="18" t="s">
        <v>553</v>
      </c>
      <c r="E27" s="19" t="s">
        <v>134</v>
      </c>
      <c r="F27" s="18" t="s">
        <v>554</v>
      </c>
      <c r="G27" s="18" t="s">
        <v>555</v>
      </c>
      <c r="H27" s="18">
        <v>1</v>
      </c>
      <c r="I27" s="18" t="s">
        <v>556</v>
      </c>
      <c r="J27" s="30"/>
      <c r="K27" s="30"/>
      <c r="L27" s="31"/>
      <c r="M27" s="31"/>
      <c r="N27" s="31"/>
      <c r="O27" s="34"/>
      <c r="P27" s="34" t="s">
        <v>647</v>
      </c>
      <c r="Q27" s="34" t="s">
        <v>648</v>
      </c>
      <c r="R27" s="43">
        <v>0.2</v>
      </c>
      <c r="S27" s="32">
        <f t="shared" si="0"/>
        <v>1</v>
      </c>
      <c r="T27" s="191">
        <v>109</v>
      </c>
    </row>
    <row r="28" spans="1:21" ht="97.5" customHeight="1">
      <c r="A28" s="18" t="s">
        <v>458</v>
      </c>
      <c r="B28" s="18" t="s">
        <v>534</v>
      </c>
      <c r="C28" s="18" t="s">
        <v>535</v>
      </c>
      <c r="D28" s="18" t="s">
        <v>557</v>
      </c>
      <c r="E28" s="18" t="s">
        <v>558</v>
      </c>
      <c r="F28" s="18" t="s">
        <v>559</v>
      </c>
      <c r="G28" s="18" t="s">
        <v>560</v>
      </c>
      <c r="H28" s="18" t="s">
        <v>561</v>
      </c>
      <c r="I28" s="18" t="s">
        <v>562</v>
      </c>
      <c r="J28" s="30"/>
      <c r="K28" s="30"/>
      <c r="L28" s="31"/>
      <c r="M28" s="31"/>
      <c r="N28" s="31"/>
      <c r="O28" s="34"/>
      <c r="P28" s="34" t="s">
        <v>649</v>
      </c>
      <c r="Q28" s="34" t="s">
        <v>650</v>
      </c>
      <c r="R28" s="43">
        <v>0.6</v>
      </c>
      <c r="S28" s="51">
        <f t="shared" si="0"/>
        <v>3</v>
      </c>
      <c r="T28" s="191">
        <v>110</v>
      </c>
    </row>
    <row r="29" spans="1:21" ht="91.5" customHeight="1">
      <c r="A29" s="18" t="s">
        <v>458</v>
      </c>
      <c r="B29" s="18" t="s">
        <v>534</v>
      </c>
      <c r="C29" s="18" t="s">
        <v>535</v>
      </c>
      <c r="D29" s="18" t="s">
        <v>563</v>
      </c>
      <c r="E29" s="18" t="s">
        <v>564</v>
      </c>
      <c r="F29" s="18" t="s">
        <v>565</v>
      </c>
      <c r="G29" s="18" t="s">
        <v>566</v>
      </c>
      <c r="H29" s="18">
        <v>15</v>
      </c>
      <c r="I29" s="18" t="s">
        <v>562</v>
      </c>
      <c r="J29" s="30"/>
      <c r="K29" s="30"/>
      <c r="L29" s="31"/>
      <c r="M29" s="31"/>
      <c r="N29" s="31"/>
      <c r="O29" s="34"/>
      <c r="P29" s="34" t="s">
        <v>651</v>
      </c>
      <c r="Q29" s="34" t="s">
        <v>652</v>
      </c>
      <c r="R29" s="43">
        <v>0.05</v>
      </c>
      <c r="S29" s="32">
        <f t="shared" si="0"/>
        <v>1</v>
      </c>
      <c r="T29" s="191">
        <v>111</v>
      </c>
    </row>
    <row r="30" spans="1:21" ht="80.25" customHeight="1">
      <c r="A30" s="18" t="s">
        <v>458</v>
      </c>
      <c r="B30" s="18" t="s">
        <v>534</v>
      </c>
      <c r="C30" s="18" t="s">
        <v>535</v>
      </c>
      <c r="D30" s="18" t="s">
        <v>567</v>
      </c>
      <c r="E30" s="18" t="s">
        <v>568</v>
      </c>
      <c r="F30" s="18" t="s">
        <v>569</v>
      </c>
      <c r="G30" s="18" t="s">
        <v>570</v>
      </c>
      <c r="H30" s="18">
        <v>6</v>
      </c>
      <c r="I30" s="18" t="s">
        <v>562</v>
      </c>
      <c r="J30" s="30"/>
      <c r="K30" s="30"/>
      <c r="L30" s="31"/>
      <c r="M30" s="31"/>
      <c r="N30" s="31"/>
      <c r="O30" s="34" t="s">
        <v>653</v>
      </c>
      <c r="P30" s="34" t="s">
        <v>654</v>
      </c>
      <c r="Q30" s="34" t="s">
        <v>655</v>
      </c>
      <c r="R30" s="43">
        <v>0.1</v>
      </c>
      <c r="S30" s="32">
        <f t="shared" si="0"/>
        <v>1</v>
      </c>
      <c r="T30" s="191">
        <v>112</v>
      </c>
    </row>
    <row r="31" spans="1:21" ht="108" customHeight="1">
      <c r="A31" s="18" t="s">
        <v>458</v>
      </c>
      <c r="B31" s="18" t="s">
        <v>534</v>
      </c>
      <c r="C31" s="18" t="s">
        <v>535</v>
      </c>
      <c r="D31" s="18" t="s">
        <v>571</v>
      </c>
      <c r="E31" s="18" t="s">
        <v>572</v>
      </c>
      <c r="F31" s="18" t="s">
        <v>573</v>
      </c>
      <c r="G31" s="18" t="s">
        <v>570</v>
      </c>
      <c r="H31" s="18">
        <v>11</v>
      </c>
      <c r="I31" s="18" t="s">
        <v>562</v>
      </c>
      <c r="J31" s="30"/>
      <c r="K31" s="30"/>
      <c r="L31" s="31"/>
      <c r="M31" s="31"/>
      <c r="N31" s="31"/>
      <c r="O31" s="34" t="s">
        <v>653</v>
      </c>
      <c r="P31" s="34" t="s">
        <v>656</v>
      </c>
      <c r="Q31" s="34" t="s">
        <v>657</v>
      </c>
      <c r="R31" s="43">
        <v>0.15</v>
      </c>
      <c r="S31" s="32">
        <f t="shared" si="0"/>
        <v>1</v>
      </c>
      <c r="T31" s="191">
        <v>113</v>
      </c>
    </row>
    <row r="32" spans="1:21" ht="89.25" customHeight="1">
      <c r="A32" s="18" t="s">
        <v>458</v>
      </c>
      <c r="B32" s="18" t="s">
        <v>534</v>
      </c>
      <c r="C32" s="18" t="s">
        <v>535</v>
      </c>
      <c r="D32" s="19" t="s">
        <v>574</v>
      </c>
      <c r="E32" s="19" t="s">
        <v>575</v>
      </c>
      <c r="F32" s="18" t="s">
        <v>576</v>
      </c>
      <c r="G32" s="18" t="s">
        <v>577</v>
      </c>
      <c r="H32" s="18">
        <v>1</v>
      </c>
      <c r="I32" s="18" t="s">
        <v>562</v>
      </c>
      <c r="J32" s="30"/>
      <c r="K32" s="30"/>
      <c r="L32" s="31"/>
      <c r="M32" s="31"/>
      <c r="N32" s="31"/>
      <c r="O32" s="34"/>
      <c r="P32" s="34" t="s">
        <v>658</v>
      </c>
      <c r="Q32" s="34" t="s">
        <v>659</v>
      </c>
      <c r="R32" s="43">
        <v>0.03</v>
      </c>
      <c r="S32" s="32">
        <f t="shared" si="0"/>
        <v>1</v>
      </c>
      <c r="T32" s="191">
        <v>114</v>
      </c>
    </row>
    <row r="33" spans="1:20" ht="66.75" customHeight="1">
      <c r="A33" s="18" t="s">
        <v>458</v>
      </c>
      <c r="B33" s="18" t="s">
        <v>534</v>
      </c>
      <c r="C33" s="18" t="s">
        <v>578</v>
      </c>
      <c r="D33" s="18" t="s">
        <v>579</v>
      </c>
      <c r="E33" s="19" t="s">
        <v>580</v>
      </c>
      <c r="F33" s="18" t="s">
        <v>581</v>
      </c>
      <c r="G33" s="18" t="s">
        <v>582</v>
      </c>
      <c r="H33" s="18">
        <v>1</v>
      </c>
      <c r="I33" s="18" t="s">
        <v>583</v>
      </c>
      <c r="J33" s="30">
        <v>43101</v>
      </c>
      <c r="K33" s="30">
        <v>43464</v>
      </c>
      <c r="L33" s="31"/>
      <c r="M33" s="31"/>
      <c r="N33" s="31"/>
      <c r="O33" s="19"/>
      <c r="P33" s="19"/>
      <c r="Q33" s="34" t="s">
        <v>752</v>
      </c>
      <c r="R33" s="52">
        <v>0.8</v>
      </c>
      <c r="S33" s="32">
        <f t="shared" si="0"/>
        <v>4</v>
      </c>
      <c r="T33" s="191">
        <v>115</v>
      </c>
    </row>
    <row r="35" spans="1:20">
      <c r="A35" s="10" t="s">
        <v>11</v>
      </c>
      <c r="B35" s="11" t="s">
        <v>59</v>
      </c>
    </row>
    <row r="36" spans="1:20">
      <c r="A36" s="10" t="s">
        <v>13</v>
      </c>
      <c r="B36" s="11" t="s">
        <v>60</v>
      </c>
    </row>
    <row r="38" spans="1:20">
      <c r="A38" s="7" t="s">
        <v>393</v>
      </c>
    </row>
    <row r="39" spans="1:20">
      <c r="A39" s="7" t="s">
        <v>1039</v>
      </c>
    </row>
  </sheetData>
  <sheetProtection algorithmName="SHA-512" hashValue="jvriL2U5f5cUvvrM2Q0hJ37jTSVk5LCUvGcFd4qsnLPc1vcxr4vjtstGfhmtUwDgxZfyK71lPJxG3D6gGdLawA==" saltValue="GkHSEl1gr79twgPAubccLg==" spinCount="100000" sheet="1" objects="1" scenarios="1"/>
  <autoFilter ref="A6:T33"/>
  <mergeCells count="8">
    <mergeCell ref="O5:S5"/>
    <mergeCell ref="A1:A4"/>
    <mergeCell ref="B1:Q2"/>
    <mergeCell ref="R1:S1"/>
    <mergeCell ref="R2:S2"/>
    <mergeCell ref="B3:Q4"/>
    <mergeCell ref="R3:S3"/>
    <mergeCell ref="R4:S4"/>
  </mergeCells>
  <conditionalFormatting sqref="S7:S33">
    <cfRule type="cellIs" dxfId="29" priority="4" stopIfTrue="1" operator="between">
      <formula>3</formula>
      <formula>4</formula>
    </cfRule>
  </conditionalFormatting>
  <conditionalFormatting sqref="S7:S33">
    <cfRule type="cellIs" dxfId="28" priority="1" stopIfTrue="1" operator="greaterThan">
      <formula>3</formula>
    </cfRule>
    <cfRule type="cellIs" dxfId="27" priority="2" stopIfTrue="1" operator="between">
      <formula>1</formula>
      <formula>1</formula>
    </cfRule>
    <cfRule type="cellIs" dxfId="26" priority="3" stopIfTrue="1" operator="between">
      <formula>3</formula>
      <formula>3</formula>
    </cfRule>
  </conditionalFormatting>
  <pageMargins left="0.70866141732283472" right="0.70866141732283472" top="0.74803149606299213" bottom="0.74803149606299213" header="0.31496062992125984" footer="0.31496062992125984"/>
  <pageSetup paperSize="5" scale="46"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9"/>
  <sheetViews>
    <sheetView zoomScaleNormal="100" zoomScaleSheetLayoutView="89" workbookViewId="0">
      <selection activeCell="I22" sqref="I22"/>
    </sheetView>
  </sheetViews>
  <sheetFormatPr baseColWidth="10" defaultRowHeight="12.75"/>
  <cols>
    <col min="1" max="1" width="11.42578125" style="44"/>
    <col min="2" max="2" width="62.140625" style="44" customWidth="1"/>
    <col min="3" max="3" width="15.5703125" style="44" bestFit="1" customWidth="1"/>
    <col min="4" max="4" width="12.85546875" style="44" customWidth="1"/>
    <col min="5" max="5" width="13.28515625" style="44" bestFit="1" customWidth="1"/>
    <col min="6" max="16384" width="11.42578125" style="44"/>
  </cols>
  <sheetData>
    <row r="1" spans="2:6">
      <c r="B1" s="215" t="s">
        <v>660</v>
      </c>
      <c r="C1" s="215"/>
      <c r="D1" s="215"/>
      <c r="E1" s="215"/>
      <c r="F1" s="215"/>
    </row>
    <row r="2" spans="2:6">
      <c r="B2" s="293" t="s">
        <v>1042</v>
      </c>
      <c r="C2" s="293"/>
      <c r="D2" s="293"/>
      <c r="E2" s="293"/>
      <c r="F2" s="293"/>
    </row>
    <row r="5" spans="2:6" ht="15">
      <c r="B5" s="168" t="s">
        <v>753</v>
      </c>
      <c r="C5" s="168" t="s">
        <v>662</v>
      </c>
      <c r="D5" s="55" t="s">
        <v>23</v>
      </c>
      <c r="E5" s="55" t="s">
        <v>24</v>
      </c>
    </row>
    <row r="6" spans="2:6" ht="15">
      <c r="B6" s="118" t="s">
        <v>1028</v>
      </c>
      <c r="C6" s="170" t="s">
        <v>755</v>
      </c>
      <c r="D6" s="167">
        <f>AVERAGE('EFIC Y TANSPARENCIA ADTIVA'!R7:R22)</f>
        <v>0.41266666666666668</v>
      </c>
      <c r="E6" s="172">
        <f>IF(D6&lt;=33%,1,IF(D6&lt;76%,3,IF(D6&lt;100%,4,)))</f>
        <v>3</v>
      </c>
    </row>
    <row r="7" spans="2:6" ht="15">
      <c r="B7" s="118" t="s">
        <v>1029</v>
      </c>
      <c r="C7" s="170" t="s">
        <v>756</v>
      </c>
      <c r="D7" s="167">
        <f>AVERAGE('EFIC Y TANSPARENCIA ADTIVA'!R23:R33)</f>
        <v>0.33727272727272728</v>
      </c>
      <c r="E7" s="62">
        <f>IF(D7&lt;=33%,1,IF(D7&lt;76%,3,IF(D7&lt;100%,4,IF(D7=101%,5))))</f>
        <v>3</v>
      </c>
    </row>
    <row r="8" spans="2:6">
      <c r="D8" s="46"/>
    </row>
    <row r="9" spans="2:6">
      <c r="B9" s="178" t="s">
        <v>668</v>
      </c>
    </row>
  </sheetData>
  <sheetProtection algorithmName="SHA-512" hashValue="VzDoK32E4lW3yaV7qp2bAIhKmzSwdNbk5GgtVySt36Tg8axIk4IeTLHweVl9ehXweMVyGe2WZS9iW5ggB6rLYQ==" saltValue="QPPFr+mFCa33JtHFDR3cKw==" spinCount="100000" sheet="1" objects="1" scenarios="1"/>
  <mergeCells count="2">
    <mergeCell ref="B1:F1"/>
    <mergeCell ref="B2:F2"/>
  </mergeCells>
  <conditionalFormatting sqref="E7">
    <cfRule type="cellIs" dxfId="25" priority="11" stopIfTrue="1" operator="between">
      <formula>3</formula>
      <formula>4</formula>
    </cfRule>
  </conditionalFormatting>
  <conditionalFormatting sqref="E7">
    <cfRule type="cellIs" dxfId="24" priority="8" stopIfTrue="1" operator="greaterThan">
      <formula>3</formula>
    </cfRule>
    <cfRule type="cellIs" dxfId="23" priority="9" stopIfTrue="1" operator="between">
      <formula>1</formula>
      <formula>1</formula>
    </cfRule>
    <cfRule type="cellIs" dxfId="22" priority="10" stopIfTrue="1" operator="between">
      <formula>3</formula>
      <formula>3</formula>
    </cfRule>
  </conditionalFormatting>
  <conditionalFormatting sqref="E6">
    <cfRule type="cellIs" dxfId="21" priority="5" stopIfTrue="1" operator="between">
      <formula>1</formula>
      <formula>1</formula>
    </cfRule>
    <cfRule type="cellIs" dxfId="20" priority="6" stopIfTrue="1" operator="between">
      <formula>3</formula>
      <formula>3</formula>
    </cfRule>
    <cfRule type="cellIs" dxfId="19" priority="7" stopIfTrue="1" operator="between">
      <formula>3</formula>
      <formula>4</formula>
    </cfRule>
  </conditionalFormatting>
  <pageMargins left="0.7" right="0.7" top="0.75" bottom="0.75" header="0.3" footer="0.3"/>
  <pageSetup paperSize="9" scale="7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3"/>
  <sheetViews>
    <sheetView view="pageBreakPreview" zoomScale="82" zoomScaleNormal="100" zoomScaleSheetLayoutView="82" workbookViewId="0">
      <selection activeCell="D27" sqref="D27"/>
    </sheetView>
  </sheetViews>
  <sheetFormatPr baseColWidth="10" defaultRowHeight="12.75"/>
  <cols>
    <col min="1" max="1" width="11.42578125" style="44"/>
    <col min="2" max="2" width="67.7109375" style="44" bestFit="1" customWidth="1"/>
    <col min="3" max="3" width="17" style="44" customWidth="1"/>
    <col min="4" max="4" width="14" style="44" customWidth="1"/>
    <col min="5" max="5" width="13.7109375" style="44" customWidth="1"/>
    <col min="6" max="16384" width="11.42578125" style="44"/>
  </cols>
  <sheetData>
    <row r="1" spans="2:6">
      <c r="B1" s="215" t="s">
        <v>660</v>
      </c>
      <c r="C1" s="215"/>
      <c r="D1" s="215"/>
      <c r="E1" s="215"/>
      <c r="F1" s="173"/>
    </row>
    <row r="2" spans="2:6">
      <c r="B2" s="293" t="s">
        <v>1043</v>
      </c>
      <c r="C2" s="293"/>
      <c r="D2" s="293"/>
      <c r="E2" s="293"/>
      <c r="F2" s="174"/>
    </row>
    <row r="5" spans="2:6" ht="15">
      <c r="B5" s="168" t="s">
        <v>918</v>
      </c>
      <c r="C5" s="168" t="s">
        <v>662</v>
      </c>
      <c r="D5" s="55" t="s">
        <v>23</v>
      </c>
      <c r="E5" s="55" t="s">
        <v>24</v>
      </c>
    </row>
    <row r="6" spans="2:6" ht="15">
      <c r="B6" s="118" t="s">
        <v>460</v>
      </c>
      <c r="C6" s="119" t="s">
        <v>919</v>
      </c>
      <c r="D6" s="167">
        <f>AVERAGE('EFIC Y TANSPARENCIA ADTIVA'!R7:R8)</f>
        <v>0</v>
      </c>
      <c r="E6" s="82">
        <f>IF(D6&lt;=33%,1,IF(D6&lt;76%,3,IF(D6&lt;100%,4,)))</f>
        <v>1</v>
      </c>
    </row>
    <row r="7" spans="2:6" ht="15">
      <c r="B7" s="118" t="s">
        <v>471</v>
      </c>
      <c r="C7" s="119" t="s">
        <v>920</v>
      </c>
      <c r="D7" s="167">
        <f>AVERAGE('EFIC Y TANSPARENCIA ADTIVA'!R9:R18)</f>
        <v>0.42499999999999999</v>
      </c>
      <c r="E7" s="62">
        <f t="shared" ref="E7:E9" si="0">IF(D7&lt;=33%,1,IF(D7&lt;76%,3,IF(D7&lt;100%,4,IF(D7=101%,))))</f>
        <v>3</v>
      </c>
    </row>
    <row r="8" spans="2:6" ht="15">
      <c r="B8" s="118" t="s">
        <v>515</v>
      </c>
      <c r="C8" s="119" t="s">
        <v>921</v>
      </c>
      <c r="D8" s="167">
        <f>AVERAGE('EFIC Y TANSPARENCIA ADTIVA'!R19:R20)</f>
        <v>0.9</v>
      </c>
      <c r="E8" s="60">
        <f>IF(D8&lt;=33%,1,IF(D8&lt;76%,3,IF(D8&lt;100%,4,IF(D8=101%,5))))</f>
        <v>4</v>
      </c>
    </row>
    <row r="9" spans="2:6" ht="15">
      <c r="B9" s="118" t="s">
        <v>1030</v>
      </c>
      <c r="C9" s="119" t="s">
        <v>922</v>
      </c>
      <c r="D9" s="167">
        <f>AVERAGE('EFIC Y TANSPARENCIA ADTIVA'!R21:R22)</f>
        <v>0.52</v>
      </c>
      <c r="E9" s="62">
        <f t="shared" si="0"/>
        <v>3</v>
      </c>
    </row>
    <row r="10" spans="2:6" ht="15">
      <c r="B10" s="118" t="s">
        <v>1031</v>
      </c>
      <c r="C10" s="119" t="s">
        <v>923</v>
      </c>
      <c r="D10" s="167">
        <f>AVERAGE('EFIC Y TANSPARENCIA ADTIVA'!R23:R32)</f>
        <v>0.29099999999999998</v>
      </c>
      <c r="E10" s="60">
        <f>IF(D10&lt;=33%,1,IF(D10&lt;76%,3,IF(D10&lt;100%,4,IF(D10=101%,5))))</f>
        <v>1</v>
      </c>
    </row>
    <row r="11" spans="2:6" ht="15">
      <c r="B11" s="118" t="s">
        <v>578</v>
      </c>
      <c r="C11" s="119" t="s">
        <v>928</v>
      </c>
      <c r="D11" s="167">
        <f>AVERAGE('EFIC Y TANSPARENCIA ADTIVA'!R33)</f>
        <v>0.8</v>
      </c>
      <c r="E11" s="60">
        <f>IF(D11&lt;=33%,1,IF(D11&lt;76%,3,IF(D11&lt;100%,4,IF(D11=101%,5))))</f>
        <v>4</v>
      </c>
    </row>
    <row r="13" spans="2:6" ht="15">
      <c r="B13" s="70" t="s">
        <v>668</v>
      </c>
    </row>
  </sheetData>
  <sheetProtection algorithmName="SHA-512" hashValue="DwlK5S0Q/FFJXh66Le+zqr1yQjN5LrLNPsMUFlwKg5HxMro5V4Ba8CUKsnJoTvQ+++6lw6SUZucrYRHdNIgyVw==" saltValue="4/pwhWab9XER0KT69/4qLw==" spinCount="100000" sheet="1" objects="1" scenarios="1"/>
  <mergeCells count="2">
    <mergeCell ref="B1:E1"/>
    <mergeCell ref="B2:E2"/>
  </mergeCells>
  <conditionalFormatting sqref="E7 E9">
    <cfRule type="cellIs" dxfId="18" priority="30" stopIfTrue="1" operator="between">
      <formula>1</formula>
      <formula>1</formula>
    </cfRule>
    <cfRule type="cellIs" dxfId="17" priority="31" stopIfTrue="1" operator="between">
      <formula>3</formula>
      <formula>3</formula>
    </cfRule>
    <cfRule type="cellIs" dxfId="16" priority="32" stopIfTrue="1" operator="between">
      <formula>3</formula>
      <formula>4</formula>
    </cfRule>
  </conditionalFormatting>
  <conditionalFormatting sqref="E7 E9">
    <cfRule type="cellIs" dxfId="15" priority="29" operator="greaterThan">
      <formula>3</formula>
    </cfRule>
  </conditionalFormatting>
  <conditionalFormatting sqref="E6">
    <cfRule type="cellIs" dxfId="14" priority="26" stopIfTrue="1" operator="between">
      <formula>1</formula>
      <formula>1</formula>
    </cfRule>
    <cfRule type="cellIs" dxfId="13" priority="27" stopIfTrue="1" operator="between">
      <formula>3</formula>
      <formula>3</formula>
    </cfRule>
    <cfRule type="cellIs" dxfId="12" priority="28" stopIfTrue="1" operator="between">
      <formula>3</formula>
      <formula>4</formula>
    </cfRule>
  </conditionalFormatting>
  <conditionalFormatting sqref="E10">
    <cfRule type="cellIs" dxfId="11" priority="16" stopIfTrue="1" operator="between">
      <formula>3</formula>
      <formula>4</formula>
    </cfRule>
  </conditionalFormatting>
  <conditionalFormatting sqref="E10">
    <cfRule type="cellIs" dxfId="10" priority="13" stopIfTrue="1" operator="greaterThan">
      <formula>3</formula>
    </cfRule>
    <cfRule type="cellIs" dxfId="9" priority="14" stopIfTrue="1" operator="between">
      <formula>1</formula>
      <formula>1</formula>
    </cfRule>
    <cfRule type="cellIs" dxfId="8" priority="15" stopIfTrue="1" operator="between">
      <formula>3</formula>
      <formula>3</formula>
    </cfRule>
  </conditionalFormatting>
  <conditionalFormatting sqref="E8">
    <cfRule type="cellIs" dxfId="7" priority="12" stopIfTrue="1" operator="between">
      <formula>3</formula>
      <formula>4</formula>
    </cfRule>
  </conditionalFormatting>
  <conditionalFormatting sqref="E8">
    <cfRule type="cellIs" dxfId="6" priority="9" stopIfTrue="1" operator="greaterThan">
      <formula>3</formula>
    </cfRule>
    <cfRule type="cellIs" dxfId="5" priority="10" stopIfTrue="1" operator="between">
      <formula>1</formula>
      <formula>1</formula>
    </cfRule>
    <cfRule type="cellIs" dxfId="4" priority="11" stopIfTrue="1" operator="between">
      <formula>3</formula>
      <formula>3</formula>
    </cfRule>
  </conditionalFormatting>
  <conditionalFormatting sqref="E11">
    <cfRule type="cellIs" dxfId="3" priority="4" stopIfTrue="1" operator="between">
      <formula>3</formula>
      <formula>4</formula>
    </cfRule>
  </conditionalFormatting>
  <conditionalFormatting sqref="E11">
    <cfRule type="cellIs" dxfId="2" priority="1" stopIfTrue="1" operator="greaterThan">
      <formula>3</formula>
    </cfRule>
    <cfRule type="cellIs" dxfId="1" priority="2" stopIfTrue="1" operator="between">
      <formula>1</formula>
      <formula>1</formula>
    </cfRule>
    <cfRule type="cellIs" dxfId="0" priority="3" stopIfTrue="1" operator="between">
      <formula>3</formula>
      <formula>3</formula>
    </cfRule>
  </conditionalFormatting>
  <pageMargins left="0.7" right="0.7" top="0.75" bottom="0.75" header="0.3" footer="0.3"/>
  <pageSetup scale="7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0"/>
  <sheetViews>
    <sheetView view="pageBreakPreview" zoomScale="84" zoomScaleNormal="64" zoomScaleSheetLayoutView="84" workbookViewId="0">
      <pane ySplit="6" topLeftCell="A7" activePane="bottomLeft" state="frozen"/>
      <selection pane="bottomLeft" activeCell="G7" sqref="G7"/>
    </sheetView>
  </sheetViews>
  <sheetFormatPr baseColWidth="10" defaultRowHeight="15"/>
  <cols>
    <col min="1" max="1" width="17.85546875" style="7" customWidth="1"/>
    <col min="2" max="2" width="13.5703125" style="7" customWidth="1"/>
    <col min="3" max="3" width="14" style="8" customWidth="1"/>
    <col min="4" max="4" width="17.42578125" style="8" customWidth="1"/>
    <col min="5" max="5" width="27" style="9" customWidth="1"/>
    <col min="6" max="6" width="22.7109375" style="9" customWidth="1"/>
    <col min="7" max="7" width="32" style="9" bestFit="1" customWidth="1"/>
    <col min="8" max="8" width="14.140625" style="9" customWidth="1"/>
    <col min="9" max="9" width="23.7109375" style="7" customWidth="1"/>
    <col min="10" max="10" width="26.28515625" style="7" hidden="1" customWidth="1"/>
    <col min="11" max="11" width="17" style="7" hidden="1" customWidth="1"/>
    <col min="12" max="14" width="18" style="7" hidden="1" customWidth="1"/>
    <col min="15" max="16" width="18" style="7" customWidth="1"/>
    <col min="17" max="17" width="19.85546875" style="7" bestFit="1" customWidth="1"/>
    <col min="18" max="18" width="14.42578125" style="7" customWidth="1"/>
    <col min="19" max="19" width="16" style="7" customWidth="1"/>
    <col min="20" max="20" width="3.7109375" bestFit="1" customWidth="1"/>
  </cols>
  <sheetData>
    <row r="1" spans="1:20">
      <c r="A1" s="219"/>
      <c r="B1" s="222" t="s">
        <v>0</v>
      </c>
      <c r="C1" s="223"/>
      <c r="D1" s="223"/>
      <c r="E1" s="223"/>
      <c r="F1" s="223"/>
      <c r="G1" s="223"/>
      <c r="H1" s="223"/>
      <c r="I1" s="223"/>
      <c r="J1" s="223"/>
      <c r="K1" s="223"/>
      <c r="L1" s="223"/>
      <c r="M1" s="223"/>
      <c r="N1" s="223"/>
      <c r="O1" s="223"/>
      <c r="P1" s="223"/>
      <c r="Q1" s="224"/>
      <c r="R1" s="228" t="s">
        <v>1</v>
      </c>
      <c r="S1" s="229"/>
    </row>
    <row r="2" spans="1:20">
      <c r="A2" s="220"/>
      <c r="B2" s="225"/>
      <c r="C2" s="226"/>
      <c r="D2" s="226"/>
      <c r="E2" s="226"/>
      <c r="F2" s="226"/>
      <c r="G2" s="226"/>
      <c r="H2" s="226"/>
      <c r="I2" s="226"/>
      <c r="J2" s="226"/>
      <c r="K2" s="226"/>
      <c r="L2" s="226"/>
      <c r="M2" s="226"/>
      <c r="N2" s="226"/>
      <c r="O2" s="226"/>
      <c r="P2" s="226"/>
      <c r="Q2" s="227"/>
      <c r="R2" s="230" t="s">
        <v>2</v>
      </c>
      <c r="S2" s="231"/>
    </row>
    <row r="3" spans="1:20">
      <c r="A3" s="220"/>
      <c r="B3" s="232" t="s">
        <v>385</v>
      </c>
      <c r="C3" s="233"/>
      <c r="D3" s="233"/>
      <c r="E3" s="233"/>
      <c r="F3" s="233"/>
      <c r="G3" s="233"/>
      <c r="H3" s="233"/>
      <c r="I3" s="233"/>
      <c r="J3" s="233"/>
      <c r="K3" s="233"/>
      <c r="L3" s="233"/>
      <c r="M3" s="233"/>
      <c r="N3" s="233"/>
      <c r="O3" s="233"/>
      <c r="P3" s="233"/>
      <c r="Q3" s="234"/>
      <c r="R3" s="230" t="s">
        <v>3</v>
      </c>
      <c r="S3" s="231"/>
    </row>
    <row r="4" spans="1:20" ht="15.75" thickBot="1">
      <c r="A4" s="221"/>
      <c r="B4" s="235"/>
      <c r="C4" s="236"/>
      <c r="D4" s="236"/>
      <c r="E4" s="236"/>
      <c r="F4" s="236"/>
      <c r="G4" s="236"/>
      <c r="H4" s="236"/>
      <c r="I4" s="236"/>
      <c r="J4" s="236"/>
      <c r="K4" s="236"/>
      <c r="L4" s="236"/>
      <c r="M4" s="236"/>
      <c r="N4" s="236"/>
      <c r="O4" s="233"/>
      <c r="P4" s="233"/>
      <c r="Q4" s="234"/>
      <c r="R4" s="237" t="s">
        <v>4</v>
      </c>
      <c r="S4" s="238"/>
    </row>
    <row r="5" spans="1:20" ht="15.75">
      <c r="A5" s="12"/>
      <c r="B5" s="1"/>
      <c r="C5" s="1"/>
      <c r="D5" s="1"/>
      <c r="E5" s="1"/>
      <c r="F5" s="1"/>
      <c r="G5" s="1"/>
      <c r="H5" s="1"/>
      <c r="I5" s="1"/>
      <c r="J5" s="1"/>
      <c r="K5" s="1"/>
      <c r="L5" s="1"/>
      <c r="M5" s="1"/>
      <c r="N5" s="1"/>
      <c r="O5" s="216" t="s">
        <v>258</v>
      </c>
      <c r="P5" s="217"/>
      <c r="Q5" s="217"/>
      <c r="R5" s="217"/>
      <c r="S5" s="218"/>
    </row>
    <row r="6" spans="1:20" ht="30">
      <c r="A6" s="13" t="s">
        <v>5</v>
      </c>
      <c r="B6" s="13" t="s">
        <v>6</v>
      </c>
      <c r="C6" s="13" t="s">
        <v>7</v>
      </c>
      <c r="D6" s="13" t="s">
        <v>8</v>
      </c>
      <c r="E6" s="13" t="s">
        <v>9</v>
      </c>
      <c r="F6" s="13" t="s">
        <v>10</v>
      </c>
      <c r="G6" s="13" t="s">
        <v>12</v>
      </c>
      <c r="H6" s="13" t="s">
        <v>13</v>
      </c>
      <c r="I6" s="14" t="s">
        <v>14</v>
      </c>
      <c r="J6" s="15" t="s">
        <v>15</v>
      </c>
      <c r="K6" s="15" t="s">
        <v>16</v>
      </c>
      <c r="L6" s="15" t="s">
        <v>17</v>
      </c>
      <c r="M6" s="15" t="s">
        <v>18</v>
      </c>
      <c r="N6" s="15" t="s">
        <v>19</v>
      </c>
      <c r="O6" s="16" t="s">
        <v>20</v>
      </c>
      <c r="P6" s="16" t="s">
        <v>21</v>
      </c>
      <c r="Q6" s="16" t="s">
        <v>22</v>
      </c>
      <c r="R6" s="16" t="s">
        <v>23</v>
      </c>
      <c r="S6" s="16" t="s">
        <v>24</v>
      </c>
    </row>
    <row r="7" spans="1:20" ht="186" customHeight="1">
      <c r="A7" s="3" t="s">
        <v>25</v>
      </c>
      <c r="B7" s="3" t="s">
        <v>26</v>
      </c>
      <c r="C7" s="3" t="s">
        <v>27</v>
      </c>
      <c r="D7" s="3" t="s">
        <v>94</v>
      </c>
      <c r="E7" s="2" t="s">
        <v>95</v>
      </c>
      <c r="F7" s="2" t="s">
        <v>96</v>
      </c>
      <c r="G7" s="3" t="s">
        <v>97</v>
      </c>
      <c r="H7" s="3">
        <v>25</v>
      </c>
      <c r="I7" s="3" t="s">
        <v>431</v>
      </c>
      <c r="J7" s="4">
        <v>43101</v>
      </c>
      <c r="K7" s="4">
        <v>43464</v>
      </c>
      <c r="L7" s="5"/>
      <c r="M7" s="5"/>
      <c r="N7" s="5"/>
      <c r="O7" s="34">
        <v>0</v>
      </c>
      <c r="P7" s="34"/>
      <c r="Q7" s="34" t="s">
        <v>720</v>
      </c>
      <c r="R7" s="43">
        <v>0</v>
      </c>
      <c r="S7" s="6">
        <f t="shared" ref="S7:S53" si="0">IF(R7&lt;=33%,1,IF(R7&lt;76%,3,IF(R7&lt;100%,4,IF(R7=101%,5))))</f>
        <v>1</v>
      </c>
      <c r="T7" s="191">
        <v>1</v>
      </c>
    </row>
    <row r="8" spans="1:20" ht="67.5" customHeight="1">
      <c r="A8" s="3" t="s">
        <v>25</v>
      </c>
      <c r="B8" s="3" t="s">
        <v>26</v>
      </c>
      <c r="C8" s="3" t="s">
        <v>98</v>
      </c>
      <c r="D8" s="3" t="s">
        <v>99</v>
      </c>
      <c r="E8" s="2" t="s">
        <v>389</v>
      </c>
      <c r="F8" s="2" t="s">
        <v>103</v>
      </c>
      <c r="G8" s="3" t="s">
        <v>104</v>
      </c>
      <c r="H8" s="3">
        <v>5</v>
      </c>
      <c r="I8" s="3" t="s">
        <v>387</v>
      </c>
      <c r="J8" s="4">
        <v>43101</v>
      </c>
      <c r="K8" s="4">
        <v>43464</v>
      </c>
      <c r="L8" s="5"/>
      <c r="M8" s="5"/>
      <c r="N8" s="5"/>
      <c r="O8" s="34">
        <v>5</v>
      </c>
      <c r="P8" s="34"/>
      <c r="Q8" s="34" t="s">
        <v>724</v>
      </c>
      <c r="R8" s="43">
        <v>1</v>
      </c>
      <c r="S8" s="214" t="b">
        <f t="shared" si="0"/>
        <v>0</v>
      </c>
      <c r="T8" s="191">
        <v>2</v>
      </c>
    </row>
    <row r="9" spans="1:20" ht="294" customHeight="1">
      <c r="A9" s="3" t="s">
        <v>25</v>
      </c>
      <c r="B9" s="3" t="s">
        <v>26</v>
      </c>
      <c r="C9" s="3" t="s">
        <v>98</v>
      </c>
      <c r="D9" s="3" t="s">
        <v>100</v>
      </c>
      <c r="E9" s="2" t="s">
        <v>101</v>
      </c>
      <c r="F9" s="2" t="s">
        <v>102</v>
      </c>
      <c r="G9" s="3" t="s">
        <v>105</v>
      </c>
      <c r="H9" s="3">
        <v>500</v>
      </c>
      <c r="I9" s="3" t="s">
        <v>431</v>
      </c>
      <c r="J9" s="4">
        <v>43101</v>
      </c>
      <c r="K9" s="4">
        <v>43464</v>
      </c>
      <c r="L9" s="5"/>
      <c r="M9" s="5"/>
      <c r="N9" s="5"/>
      <c r="O9" s="34">
        <f>17+13</f>
        <v>30</v>
      </c>
      <c r="P9" s="34"/>
      <c r="Q9" s="34" t="s">
        <v>721</v>
      </c>
      <c r="R9" s="43">
        <v>0.06</v>
      </c>
      <c r="S9" s="6">
        <f t="shared" si="0"/>
        <v>1</v>
      </c>
      <c r="T9" s="191">
        <v>3</v>
      </c>
    </row>
    <row r="10" spans="1:20" ht="338.25" customHeight="1">
      <c r="A10" s="3" t="s">
        <v>25</v>
      </c>
      <c r="B10" s="3" t="s">
        <v>28</v>
      </c>
      <c r="C10" s="3" t="s">
        <v>106</v>
      </c>
      <c r="D10" s="3" t="s">
        <v>107</v>
      </c>
      <c r="E10" s="2" t="s">
        <v>390</v>
      </c>
      <c r="F10" s="2" t="s">
        <v>108</v>
      </c>
      <c r="G10" s="3" t="s">
        <v>109</v>
      </c>
      <c r="H10" s="3">
        <v>20</v>
      </c>
      <c r="I10" s="3" t="s">
        <v>431</v>
      </c>
      <c r="J10" s="4">
        <v>43101</v>
      </c>
      <c r="K10" s="4">
        <v>43464</v>
      </c>
      <c r="L10" s="5"/>
      <c r="M10" s="5"/>
      <c r="N10" s="5"/>
      <c r="O10" s="34">
        <v>13</v>
      </c>
      <c r="P10" s="34"/>
      <c r="Q10" s="34" t="s">
        <v>717</v>
      </c>
      <c r="R10" s="204">
        <f>+O10/H10</f>
        <v>0.65</v>
      </c>
      <c r="S10" s="48">
        <f t="shared" si="0"/>
        <v>3</v>
      </c>
      <c r="T10" s="191">
        <v>4</v>
      </c>
    </row>
    <row r="11" spans="1:20" ht="228">
      <c r="A11" s="3" t="s">
        <v>25</v>
      </c>
      <c r="B11" s="3" t="s">
        <v>28</v>
      </c>
      <c r="C11" s="3" t="s">
        <v>29</v>
      </c>
      <c r="D11" s="3" t="s">
        <v>30</v>
      </c>
      <c r="E11" s="2" t="s">
        <v>31</v>
      </c>
      <c r="F11" s="2" t="s">
        <v>32</v>
      </c>
      <c r="G11" s="3" t="s">
        <v>33</v>
      </c>
      <c r="H11" s="3">
        <v>10</v>
      </c>
      <c r="I11" s="3" t="s">
        <v>388</v>
      </c>
      <c r="J11" s="4">
        <v>43101</v>
      </c>
      <c r="K11" s="4">
        <v>43464</v>
      </c>
      <c r="L11" s="5"/>
      <c r="M11" s="5"/>
      <c r="N11" s="5"/>
      <c r="O11" s="34">
        <v>2</v>
      </c>
      <c r="P11" s="34" t="s">
        <v>718</v>
      </c>
      <c r="Q11" s="34" t="s">
        <v>669</v>
      </c>
      <c r="R11" s="204">
        <f>+O11/H11</f>
        <v>0.2</v>
      </c>
      <c r="S11" s="6">
        <f t="shared" si="0"/>
        <v>1</v>
      </c>
      <c r="T11" s="191">
        <v>5</v>
      </c>
    </row>
    <row r="12" spans="1:20" ht="228">
      <c r="A12" s="3" t="s">
        <v>25</v>
      </c>
      <c r="B12" s="3" t="s">
        <v>28</v>
      </c>
      <c r="C12" s="3" t="s">
        <v>29</v>
      </c>
      <c r="D12" s="3" t="s">
        <v>110</v>
      </c>
      <c r="E12" s="2" t="s">
        <v>111</v>
      </c>
      <c r="F12" s="2" t="s">
        <v>112</v>
      </c>
      <c r="G12" s="3" t="s">
        <v>115</v>
      </c>
      <c r="H12" s="3">
        <v>10</v>
      </c>
      <c r="I12" s="3" t="s">
        <v>431</v>
      </c>
      <c r="J12" s="4">
        <v>43101</v>
      </c>
      <c r="K12" s="4">
        <v>43464</v>
      </c>
      <c r="L12" s="5"/>
      <c r="M12" s="5"/>
      <c r="N12" s="5"/>
      <c r="O12" s="34"/>
      <c r="P12" s="34" t="s">
        <v>725</v>
      </c>
      <c r="Q12" s="34" t="s">
        <v>719</v>
      </c>
      <c r="R12" s="204">
        <v>0.5</v>
      </c>
      <c r="S12" s="48">
        <f t="shared" si="0"/>
        <v>3</v>
      </c>
      <c r="T12" s="191">
        <v>6</v>
      </c>
    </row>
    <row r="13" spans="1:20" ht="154.5" customHeight="1">
      <c r="A13" s="3" t="s">
        <v>25</v>
      </c>
      <c r="B13" s="3" t="s">
        <v>28</v>
      </c>
      <c r="C13" s="3" t="s">
        <v>29</v>
      </c>
      <c r="D13" s="3" t="s">
        <v>110</v>
      </c>
      <c r="E13" s="2" t="s">
        <v>113</v>
      </c>
      <c r="F13" s="2" t="s">
        <v>114</v>
      </c>
      <c r="G13" s="3" t="s">
        <v>116</v>
      </c>
      <c r="H13" s="3">
        <v>20</v>
      </c>
      <c r="I13" s="3" t="s">
        <v>431</v>
      </c>
      <c r="J13" s="4">
        <v>43101</v>
      </c>
      <c r="K13" s="4">
        <v>43464</v>
      </c>
      <c r="L13" s="5"/>
      <c r="M13" s="5"/>
      <c r="N13" s="5"/>
      <c r="O13" s="34">
        <v>2</v>
      </c>
      <c r="P13" s="34" t="s">
        <v>670</v>
      </c>
      <c r="Q13" s="34" t="s">
        <v>671</v>
      </c>
      <c r="R13" s="204">
        <f>+O13/H13</f>
        <v>0.1</v>
      </c>
      <c r="S13" s="6">
        <f t="shared" si="0"/>
        <v>1</v>
      </c>
      <c r="T13" s="191">
        <v>7</v>
      </c>
    </row>
    <row r="14" spans="1:20" ht="213.75">
      <c r="A14" s="3" t="s">
        <v>25</v>
      </c>
      <c r="B14" s="3" t="s">
        <v>28</v>
      </c>
      <c r="C14" s="3" t="s">
        <v>34</v>
      </c>
      <c r="D14" s="3" t="s">
        <v>30</v>
      </c>
      <c r="E14" s="2" t="s">
        <v>392</v>
      </c>
      <c r="F14" s="2" t="s">
        <v>35</v>
      </c>
      <c r="G14" s="3" t="s">
        <v>36</v>
      </c>
      <c r="H14" s="3">
        <v>2</v>
      </c>
      <c r="I14" s="3" t="s">
        <v>391</v>
      </c>
      <c r="J14" s="4">
        <v>43101</v>
      </c>
      <c r="K14" s="4">
        <v>43464</v>
      </c>
      <c r="L14" s="5"/>
      <c r="M14" s="5"/>
      <c r="N14" s="5"/>
      <c r="O14" s="34">
        <v>2</v>
      </c>
      <c r="P14" s="34" t="s">
        <v>672</v>
      </c>
      <c r="Q14" s="34" t="s">
        <v>700</v>
      </c>
      <c r="R14" s="43">
        <v>0.5</v>
      </c>
      <c r="S14" s="48">
        <f t="shared" si="0"/>
        <v>3</v>
      </c>
      <c r="T14" s="191">
        <v>8</v>
      </c>
    </row>
    <row r="15" spans="1:20" ht="245.25" customHeight="1">
      <c r="A15" s="3" t="s">
        <v>25</v>
      </c>
      <c r="B15" s="3" t="s">
        <v>28</v>
      </c>
      <c r="C15" s="3" t="s">
        <v>117</v>
      </c>
      <c r="D15" s="3" t="s">
        <v>118</v>
      </c>
      <c r="E15" s="2" t="s">
        <v>119</v>
      </c>
      <c r="F15" s="2" t="s">
        <v>120</v>
      </c>
      <c r="G15" s="3" t="s">
        <v>121</v>
      </c>
      <c r="H15" s="3">
        <v>1</v>
      </c>
      <c r="I15" s="3" t="s">
        <v>394</v>
      </c>
      <c r="J15" s="4">
        <v>43101</v>
      </c>
      <c r="K15" s="4">
        <v>43464</v>
      </c>
      <c r="L15" s="5"/>
      <c r="M15" s="5"/>
      <c r="N15" s="5"/>
      <c r="O15" s="34" t="s">
        <v>701</v>
      </c>
      <c r="P15" s="34" t="s">
        <v>702</v>
      </c>
      <c r="Q15" s="34" t="s">
        <v>703</v>
      </c>
      <c r="R15" s="203">
        <v>0.6</v>
      </c>
      <c r="S15" s="48">
        <f t="shared" si="0"/>
        <v>3</v>
      </c>
      <c r="T15" s="191">
        <v>9</v>
      </c>
    </row>
    <row r="16" spans="1:20" ht="99.75">
      <c r="A16" s="3" t="s">
        <v>25</v>
      </c>
      <c r="B16" s="3" t="s">
        <v>28</v>
      </c>
      <c r="C16" s="3" t="s">
        <v>122</v>
      </c>
      <c r="D16" s="3" t="s">
        <v>123</v>
      </c>
      <c r="E16" s="2" t="s">
        <v>126</v>
      </c>
      <c r="F16" s="2" t="s">
        <v>124</v>
      </c>
      <c r="G16" s="3" t="s">
        <v>125</v>
      </c>
      <c r="H16" s="3">
        <v>200</v>
      </c>
      <c r="I16" s="3" t="s">
        <v>431</v>
      </c>
      <c r="J16" s="4">
        <v>43101</v>
      </c>
      <c r="K16" s="4">
        <v>43464</v>
      </c>
      <c r="L16" s="5"/>
      <c r="M16" s="5"/>
      <c r="N16" s="5"/>
      <c r="O16" s="34">
        <v>22</v>
      </c>
      <c r="P16" s="34" t="s">
        <v>673</v>
      </c>
      <c r="Q16" s="34" t="s">
        <v>674</v>
      </c>
      <c r="R16" s="204">
        <f>+O16/H16</f>
        <v>0.11</v>
      </c>
      <c r="S16" s="6">
        <f t="shared" si="0"/>
        <v>1</v>
      </c>
      <c r="T16" s="191">
        <v>10</v>
      </c>
    </row>
    <row r="17" spans="1:21" ht="185.25">
      <c r="A17" s="3" t="s">
        <v>25</v>
      </c>
      <c r="B17" s="3" t="s">
        <v>37</v>
      </c>
      <c r="C17" s="3" t="s">
        <v>38</v>
      </c>
      <c r="D17" s="3" t="s">
        <v>30</v>
      </c>
      <c r="E17" s="2" t="s">
        <v>39</v>
      </c>
      <c r="F17" s="2" t="s">
        <v>40</v>
      </c>
      <c r="G17" s="3" t="s">
        <v>41</v>
      </c>
      <c r="H17" s="3">
        <v>2</v>
      </c>
      <c r="I17" s="3" t="s">
        <v>395</v>
      </c>
      <c r="J17" s="4">
        <v>43101</v>
      </c>
      <c r="K17" s="4">
        <v>43464</v>
      </c>
      <c r="L17" s="5"/>
      <c r="M17" s="5"/>
      <c r="N17" s="5"/>
      <c r="O17" s="34"/>
      <c r="P17" s="34" t="s">
        <v>675</v>
      </c>
      <c r="Q17" s="34" t="s">
        <v>722</v>
      </c>
      <c r="R17" s="43">
        <v>0.25</v>
      </c>
      <c r="S17" s="6">
        <f t="shared" si="0"/>
        <v>1</v>
      </c>
      <c r="T17" s="191">
        <v>11</v>
      </c>
    </row>
    <row r="18" spans="1:21" ht="85.5">
      <c r="A18" s="3" t="s">
        <v>25</v>
      </c>
      <c r="B18" s="3" t="s">
        <v>37</v>
      </c>
      <c r="C18" s="3" t="s">
        <v>42</v>
      </c>
      <c r="D18" s="3" t="s">
        <v>30</v>
      </c>
      <c r="E18" s="2" t="s">
        <v>43</v>
      </c>
      <c r="F18" s="2" t="s">
        <v>44</v>
      </c>
      <c r="G18" s="3" t="s">
        <v>88</v>
      </c>
      <c r="H18" s="3">
        <v>1</v>
      </c>
      <c r="I18" s="3" t="s">
        <v>396</v>
      </c>
      <c r="J18" s="4">
        <v>43101</v>
      </c>
      <c r="K18" s="4">
        <v>43464</v>
      </c>
      <c r="L18" s="5"/>
      <c r="M18" s="5"/>
      <c r="N18" s="5"/>
      <c r="O18" s="34"/>
      <c r="P18" s="34" t="s">
        <v>676</v>
      </c>
      <c r="Q18" s="34" t="s">
        <v>677</v>
      </c>
      <c r="R18" s="43">
        <v>0.5</v>
      </c>
      <c r="S18" s="48">
        <f t="shared" si="0"/>
        <v>3</v>
      </c>
      <c r="T18" s="191">
        <v>12</v>
      </c>
    </row>
    <row r="19" spans="1:21" ht="114">
      <c r="A19" s="3" t="s">
        <v>25</v>
      </c>
      <c r="B19" s="3" t="s">
        <v>37</v>
      </c>
      <c r="C19" s="3" t="s">
        <v>42</v>
      </c>
      <c r="D19" s="3" t="s">
        <v>30</v>
      </c>
      <c r="E19" s="2" t="s">
        <v>45</v>
      </c>
      <c r="F19" s="2" t="s">
        <v>46</v>
      </c>
      <c r="G19" s="3" t="s">
        <v>47</v>
      </c>
      <c r="H19" s="3">
        <v>2</v>
      </c>
      <c r="I19" s="3" t="s">
        <v>397</v>
      </c>
      <c r="J19" s="4">
        <v>43101</v>
      </c>
      <c r="K19" s="4">
        <v>43464</v>
      </c>
      <c r="L19" s="5"/>
      <c r="M19" s="5"/>
      <c r="N19" s="5"/>
      <c r="O19" s="34">
        <v>1</v>
      </c>
      <c r="P19" s="34" t="s">
        <v>678</v>
      </c>
      <c r="Q19" s="34" t="s">
        <v>679</v>
      </c>
      <c r="R19" s="204">
        <f>+O19/H19</f>
        <v>0.5</v>
      </c>
      <c r="S19" s="48">
        <f t="shared" si="0"/>
        <v>3</v>
      </c>
      <c r="T19" s="191">
        <v>13</v>
      </c>
    </row>
    <row r="20" spans="1:21" ht="71.25">
      <c r="A20" s="3" t="s">
        <v>25</v>
      </c>
      <c r="B20" s="3" t="s">
        <v>37</v>
      </c>
      <c r="C20" s="3" t="s">
        <v>48</v>
      </c>
      <c r="D20" s="3" t="s">
        <v>49</v>
      </c>
      <c r="E20" s="2" t="s">
        <v>50</v>
      </c>
      <c r="F20" s="2" t="s">
        <v>51</v>
      </c>
      <c r="G20" s="3" t="s">
        <v>52</v>
      </c>
      <c r="H20" s="3">
        <v>5</v>
      </c>
      <c r="I20" s="3" t="s">
        <v>53</v>
      </c>
      <c r="J20" s="4">
        <v>43101</v>
      </c>
      <c r="K20" s="4">
        <v>43464</v>
      </c>
      <c r="L20" s="5"/>
      <c r="M20" s="5"/>
      <c r="N20" s="5"/>
      <c r="O20" s="34"/>
      <c r="P20" s="34" t="s">
        <v>680</v>
      </c>
      <c r="Q20" s="34" t="s">
        <v>681</v>
      </c>
      <c r="R20" s="204">
        <v>0.3</v>
      </c>
      <c r="S20" s="6">
        <f t="shared" si="0"/>
        <v>1</v>
      </c>
      <c r="T20" s="191">
        <v>14</v>
      </c>
    </row>
    <row r="21" spans="1:21" ht="128.25">
      <c r="A21" s="3" t="s">
        <v>25</v>
      </c>
      <c r="B21" s="3" t="s">
        <v>37</v>
      </c>
      <c r="C21" s="3" t="s">
        <v>48</v>
      </c>
      <c r="D21" s="3" t="s">
        <v>49</v>
      </c>
      <c r="E21" s="2" t="s">
        <v>50</v>
      </c>
      <c r="F21" s="2" t="s">
        <v>54</v>
      </c>
      <c r="G21" s="3" t="s">
        <v>55</v>
      </c>
      <c r="H21" s="3">
        <v>5</v>
      </c>
      <c r="I21" s="3" t="s">
        <v>398</v>
      </c>
      <c r="J21" s="4">
        <v>43101</v>
      </c>
      <c r="K21" s="4">
        <v>43464</v>
      </c>
      <c r="L21" s="5"/>
      <c r="M21" s="5"/>
      <c r="N21" s="5"/>
      <c r="O21" s="34"/>
      <c r="P21" s="34" t="s">
        <v>704</v>
      </c>
      <c r="Q21" s="34" t="s">
        <v>705</v>
      </c>
      <c r="R21" s="43">
        <v>0.5</v>
      </c>
      <c r="S21" s="48">
        <f t="shared" si="0"/>
        <v>3</v>
      </c>
      <c r="T21" s="191">
        <v>15</v>
      </c>
    </row>
    <row r="22" spans="1:21" ht="99.75">
      <c r="A22" s="3" t="s">
        <v>25</v>
      </c>
      <c r="B22" s="3" t="s">
        <v>37</v>
      </c>
      <c r="C22" s="3" t="s">
        <v>48</v>
      </c>
      <c r="D22" s="3" t="s">
        <v>49</v>
      </c>
      <c r="E22" s="2" t="s">
        <v>50</v>
      </c>
      <c r="F22" s="2" t="s">
        <v>56</v>
      </c>
      <c r="G22" s="3" t="s">
        <v>57</v>
      </c>
      <c r="H22" s="3">
        <v>2</v>
      </c>
      <c r="I22" s="3" t="s">
        <v>58</v>
      </c>
      <c r="J22" s="4">
        <v>43101</v>
      </c>
      <c r="K22" s="4">
        <v>43464</v>
      </c>
      <c r="L22" s="5"/>
      <c r="M22" s="5"/>
      <c r="N22" s="5"/>
      <c r="O22" s="34">
        <v>2</v>
      </c>
      <c r="P22" s="34"/>
      <c r="Q22" s="34" t="s">
        <v>706</v>
      </c>
      <c r="R22" s="43">
        <v>1</v>
      </c>
      <c r="S22" s="214" t="b">
        <f t="shared" si="0"/>
        <v>0</v>
      </c>
      <c r="T22" s="191">
        <v>16</v>
      </c>
    </row>
    <row r="23" spans="1:21" ht="156.75">
      <c r="A23" s="3" t="s">
        <v>25</v>
      </c>
      <c r="B23" s="3" t="s">
        <v>37</v>
      </c>
      <c r="C23" s="3" t="s">
        <v>48</v>
      </c>
      <c r="D23" s="3" t="s">
        <v>49</v>
      </c>
      <c r="E23" s="2" t="s">
        <v>50</v>
      </c>
      <c r="F23" s="2" t="s">
        <v>89</v>
      </c>
      <c r="G23" s="3" t="s">
        <v>90</v>
      </c>
      <c r="H23" s="3">
        <v>5</v>
      </c>
      <c r="I23" s="3" t="s">
        <v>58</v>
      </c>
      <c r="J23" s="4">
        <v>43101</v>
      </c>
      <c r="K23" s="4">
        <v>43464</v>
      </c>
      <c r="L23" s="5"/>
      <c r="M23" s="5"/>
      <c r="N23" s="5"/>
      <c r="O23" s="34">
        <v>2</v>
      </c>
      <c r="P23" s="34" t="s">
        <v>729</v>
      </c>
      <c r="Q23" s="34" t="s">
        <v>728</v>
      </c>
      <c r="R23" s="43">
        <v>0.2</v>
      </c>
      <c r="S23" s="6">
        <f t="shared" si="0"/>
        <v>1</v>
      </c>
      <c r="T23" s="191">
        <v>17</v>
      </c>
    </row>
    <row r="24" spans="1:21" ht="71.25">
      <c r="A24" s="3" t="s">
        <v>25</v>
      </c>
      <c r="B24" s="3" t="s">
        <v>37</v>
      </c>
      <c r="C24" s="3" t="s">
        <v>48</v>
      </c>
      <c r="D24" s="3" t="s">
        <v>49</v>
      </c>
      <c r="E24" s="2" t="s">
        <v>92</v>
      </c>
      <c r="F24" s="2" t="s">
        <v>91</v>
      </c>
      <c r="G24" s="3" t="s">
        <v>93</v>
      </c>
      <c r="H24" s="3">
        <v>4</v>
      </c>
      <c r="I24" s="3" t="s">
        <v>58</v>
      </c>
      <c r="J24" s="4">
        <v>43101</v>
      </c>
      <c r="K24" s="4">
        <v>43464</v>
      </c>
      <c r="L24" s="5"/>
      <c r="M24" s="5"/>
      <c r="N24" s="5"/>
      <c r="O24" s="2"/>
      <c r="P24" s="2"/>
      <c r="Q24" s="2" t="s">
        <v>723</v>
      </c>
      <c r="R24" s="202">
        <v>0.2</v>
      </c>
      <c r="S24" s="6">
        <f t="shared" si="0"/>
        <v>1</v>
      </c>
      <c r="T24" s="191">
        <v>18</v>
      </c>
    </row>
    <row r="25" spans="1:21" ht="114">
      <c r="A25" s="3" t="s">
        <v>25</v>
      </c>
      <c r="B25" s="3" t="s">
        <v>127</v>
      </c>
      <c r="C25" s="3" t="s">
        <v>128</v>
      </c>
      <c r="D25" s="3" t="s">
        <v>130</v>
      </c>
      <c r="E25" s="2" t="s">
        <v>133</v>
      </c>
      <c r="F25" s="2" t="s">
        <v>136</v>
      </c>
      <c r="G25" s="3" t="s">
        <v>141</v>
      </c>
      <c r="H25" s="3">
        <v>2</v>
      </c>
      <c r="I25" s="3" t="s">
        <v>399</v>
      </c>
      <c r="J25" s="4">
        <v>43101</v>
      </c>
      <c r="K25" s="4">
        <v>43464</v>
      </c>
      <c r="L25" s="5"/>
      <c r="M25" s="5"/>
      <c r="N25" s="5"/>
      <c r="O25" s="34">
        <v>2</v>
      </c>
      <c r="P25" s="34" t="s">
        <v>707</v>
      </c>
      <c r="Q25" s="34" t="s">
        <v>708</v>
      </c>
      <c r="R25" s="43">
        <v>0.7</v>
      </c>
      <c r="S25" s="48">
        <f t="shared" si="0"/>
        <v>3</v>
      </c>
      <c r="T25" s="191">
        <v>19</v>
      </c>
    </row>
    <row r="26" spans="1:21" ht="213.75">
      <c r="A26" s="3" t="s">
        <v>25</v>
      </c>
      <c r="B26" s="3" t="s">
        <v>127</v>
      </c>
      <c r="C26" s="3" t="s">
        <v>129</v>
      </c>
      <c r="D26" s="3" t="s">
        <v>131</v>
      </c>
      <c r="E26" s="2" t="s">
        <v>134</v>
      </c>
      <c r="F26" s="2" t="s">
        <v>137</v>
      </c>
      <c r="G26" s="3" t="s">
        <v>142</v>
      </c>
      <c r="H26" s="3">
        <v>15</v>
      </c>
      <c r="I26" s="3" t="s">
        <v>399</v>
      </c>
      <c r="J26" s="4">
        <v>43101</v>
      </c>
      <c r="K26" s="4">
        <v>43464</v>
      </c>
      <c r="L26" s="5"/>
      <c r="M26" s="5"/>
      <c r="N26" s="5"/>
      <c r="O26" s="34">
        <v>50</v>
      </c>
      <c r="P26" s="34" t="s">
        <v>726</v>
      </c>
      <c r="Q26" s="34" t="s">
        <v>727</v>
      </c>
      <c r="R26" s="204">
        <f>+O26/H26</f>
        <v>3.3333333333333335</v>
      </c>
      <c r="S26" s="214" t="b">
        <f t="shared" si="0"/>
        <v>0</v>
      </c>
      <c r="T26" s="191">
        <v>20</v>
      </c>
    </row>
    <row r="27" spans="1:21" ht="142.5">
      <c r="A27" s="3" t="s">
        <v>25</v>
      </c>
      <c r="B27" s="3" t="s">
        <v>127</v>
      </c>
      <c r="C27" s="3" t="s">
        <v>129</v>
      </c>
      <c r="D27" s="3" t="s">
        <v>131</v>
      </c>
      <c r="E27" s="2" t="s">
        <v>134</v>
      </c>
      <c r="F27" s="2" t="s">
        <v>138</v>
      </c>
      <c r="G27" s="3" t="s">
        <v>143</v>
      </c>
      <c r="H27" s="3">
        <v>10</v>
      </c>
      <c r="I27" s="3" t="s">
        <v>399</v>
      </c>
      <c r="J27" s="4">
        <v>43101</v>
      </c>
      <c r="K27" s="4">
        <v>43464</v>
      </c>
      <c r="L27" s="5"/>
      <c r="M27" s="5"/>
      <c r="N27" s="5"/>
      <c r="O27" s="34">
        <v>8</v>
      </c>
      <c r="P27" s="34" t="s">
        <v>709</v>
      </c>
      <c r="Q27" s="34" t="s">
        <v>710</v>
      </c>
      <c r="R27" s="43">
        <v>0.75</v>
      </c>
      <c r="S27" s="48">
        <f t="shared" si="0"/>
        <v>3</v>
      </c>
      <c r="T27" s="191">
        <v>21</v>
      </c>
    </row>
    <row r="28" spans="1:21" ht="142.5">
      <c r="A28" s="3" t="s">
        <v>25</v>
      </c>
      <c r="B28" s="3" t="s">
        <v>127</v>
      </c>
      <c r="C28" s="3" t="s">
        <v>129</v>
      </c>
      <c r="D28" s="3" t="s">
        <v>131</v>
      </c>
      <c r="E28" s="2" t="s">
        <v>134</v>
      </c>
      <c r="F28" s="2" t="s">
        <v>139</v>
      </c>
      <c r="G28" s="3" t="s">
        <v>144</v>
      </c>
      <c r="H28" s="3">
        <v>50</v>
      </c>
      <c r="I28" s="3" t="s">
        <v>399</v>
      </c>
      <c r="J28" s="4">
        <v>43101</v>
      </c>
      <c r="K28" s="4">
        <v>43464</v>
      </c>
      <c r="L28" s="5"/>
      <c r="M28" s="5"/>
      <c r="N28" s="5"/>
      <c r="O28" s="34">
        <v>30</v>
      </c>
      <c r="P28" s="34" t="s">
        <v>711</v>
      </c>
      <c r="Q28" s="34" t="s">
        <v>712</v>
      </c>
      <c r="R28" s="43">
        <v>0.6</v>
      </c>
      <c r="S28" s="48">
        <f t="shared" si="0"/>
        <v>3</v>
      </c>
      <c r="T28" s="191">
        <v>22</v>
      </c>
    </row>
    <row r="29" spans="1:21" ht="99" customHeight="1">
      <c r="A29" s="3" t="s">
        <v>25</v>
      </c>
      <c r="B29" s="3" t="s">
        <v>127</v>
      </c>
      <c r="C29" s="3" t="s">
        <v>129</v>
      </c>
      <c r="D29" s="3" t="s">
        <v>132</v>
      </c>
      <c r="E29" s="2" t="s">
        <v>135</v>
      </c>
      <c r="F29" s="2" t="s">
        <v>140</v>
      </c>
      <c r="G29" s="3" t="s">
        <v>145</v>
      </c>
      <c r="H29" s="3">
        <v>6</v>
      </c>
      <c r="I29" s="3" t="s">
        <v>399</v>
      </c>
      <c r="J29" s="4">
        <v>43101</v>
      </c>
      <c r="K29" s="4">
        <v>43464</v>
      </c>
      <c r="L29" s="5"/>
      <c r="M29" s="5"/>
      <c r="N29" s="5"/>
      <c r="O29" s="34"/>
      <c r="P29" s="34"/>
      <c r="Q29" s="34" t="s">
        <v>713</v>
      </c>
      <c r="R29" s="43">
        <v>0</v>
      </c>
      <c r="S29" s="6">
        <f t="shared" si="0"/>
        <v>1</v>
      </c>
      <c r="T29" s="191">
        <v>23</v>
      </c>
    </row>
    <row r="30" spans="1:21" ht="120.75" customHeight="1">
      <c r="A30" s="3" t="s">
        <v>25</v>
      </c>
      <c r="B30" s="3" t="s">
        <v>127</v>
      </c>
      <c r="C30" s="3" t="s">
        <v>129</v>
      </c>
      <c r="D30" s="3" t="s">
        <v>146</v>
      </c>
      <c r="E30" s="2" t="s">
        <v>147</v>
      </c>
      <c r="F30" s="2" t="s">
        <v>148</v>
      </c>
      <c r="G30" s="3" t="s">
        <v>149</v>
      </c>
      <c r="H30" s="3">
        <v>25</v>
      </c>
      <c r="I30" s="3" t="s">
        <v>401</v>
      </c>
      <c r="J30" s="4">
        <v>43101</v>
      </c>
      <c r="K30" s="4">
        <v>43464</v>
      </c>
      <c r="L30" s="5"/>
      <c r="M30" s="5"/>
      <c r="N30" s="5"/>
      <c r="O30" s="2"/>
      <c r="P30" s="2"/>
      <c r="Q30" s="2" t="s">
        <v>716</v>
      </c>
      <c r="R30" s="43">
        <v>0</v>
      </c>
      <c r="S30" s="6">
        <f t="shared" si="0"/>
        <v>1</v>
      </c>
      <c r="T30" s="191">
        <v>24</v>
      </c>
    </row>
    <row r="31" spans="1:21" ht="185.25">
      <c r="A31" s="3" t="s">
        <v>25</v>
      </c>
      <c r="B31" s="3" t="s">
        <v>150</v>
      </c>
      <c r="C31" s="3" t="s">
        <v>151</v>
      </c>
      <c r="D31" s="3" t="s">
        <v>152</v>
      </c>
      <c r="E31" s="2" t="s">
        <v>155</v>
      </c>
      <c r="F31" s="2" t="s">
        <v>160</v>
      </c>
      <c r="G31" s="3" t="s">
        <v>164</v>
      </c>
      <c r="H31" s="3">
        <v>710</v>
      </c>
      <c r="I31" s="3" t="s">
        <v>386</v>
      </c>
      <c r="J31" s="4">
        <v>43101</v>
      </c>
      <c r="K31" s="4">
        <v>43464</v>
      </c>
      <c r="L31" s="5"/>
      <c r="M31" s="5"/>
      <c r="N31" s="5"/>
      <c r="O31" s="2"/>
      <c r="P31" s="2" t="s">
        <v>608</v>
      </c>
      <c r="Q31" s="2" t="s">
        <v>609</v>
      </c>
      <c r="R31" s="202">
        <v>0.316</v>
      </c>
      <c r="S31" s="6">
        <f t="shared" si="0"/>
        <v>1</v>
      </c>
      <c r="T31" s="191">
        <v>25</v>
      </c>
    </row>
    <row r="32" spans="1:21" ht="185.25">
      <c r="A32" s="3" t="s">
        <v>25</v>
      </c>
      <c r="B32" s="3" t="s">
        <v>150</v>
      </c>
      <c r="C32" s="3" t="s">
        <v>151</v>
      </c>
      <c r="D32" s="3" t="s">
        <v>153</v>
      </c>
      <c r="E32" s="2" t="s">
        <v>156</v>
      </c>
      <c r="F32" s="2" t="s">
        <v>161</v>
      </c>
      <c r="G32" s="3" t="s">
        <v>165</v>
      </c>
      <c r="H32" s="3">
        <v>500</v>
      </c>
      <c r="I32" s="3" t="s">
        <v>432</v>
      </c>
      <c r="J32" s="4">
        <v>43101</v>
      </c>
      <c r="K32" s="4">
        <v>43464</v>
      </c>
      <c r="L32" s="5"/>
      <c r="M32" s="5"/>
      <c r="N32" s="5"/>
      <c r="O32" s="2"/>
      <c r="P32" s="2"/>
      <c r="Q32" s="2" t="s">
        <v>695</v>
      </c>
      <c r="R32" s="201">
        <f>200/H32</f>
        <v>0.4</v>
      </c>
      <c r="S32" s="48">
        <f t="shared" si="0"/>
        <v>3</v>
      </c>
      <c r="T32" s="191">
        <v>26</v>
      </c>
      <c r="U32" s="36" t="s">
        <v>610</v>
      </c>
    </row>
    <row r="33" spans="1:20" ht="185.25">
      <c r="A33" s="3" t="s">
        <v>25</v>
      </c>
      <c r="B33" s="3" t="s">
        <v>150</v>
      </c>
      <c r="C33" s="3" t="s">
        <v>151</v>
      </c>
      <c r="D33" s="3" t="s">
        <v>154</v>
      </c>
      <c r="E33" s="2" t="s">
        <v>157</v>
      </c>
      <c r="F33" s="2" t="s">
        <v>162</v>
      </c>
      <c r="G33" s="3" t="s">
        <v>166</v>
      </c>
      <c r="H33" s="3">
        <v>120</v>
      </c>
      <c r="I33" s="3" t="s">
        <v>432</v>
      </c>
      <c r="J33" s="4">
        <v>43101</v>
      </c>
      <c r="K33" s="4">
        <v>43464</v>
      </c>
      <c r="L33" s="5"/>
      <c r="M33" s="5"/>
      <c r="N33" s="5"/>
      <c r="O33" s="2"/>
      <c r="P33" s="2"/>
      <c r="Q33" s="2" t="s">
        <v>611</v>
      </c>
      <c r="R33" s="202">
        <v>0.1</v>
      </c>
      <c r="S33" s="6">
        <f t="shared" si="0"/>
        <v>1</v>
      </c>
      <c r="T33" s="191">
        <v>27</v>
      </c>
    </row>
    <row r="34" spans="1:20" ht="185.25">
      <c r="A34" s="3" t="s">
        <v>25</v>
      </c>
      <c r="B34" s="3" t="s">
        <v>150</v>
      </c>
      <c r="C34" s="3" t="s">
        <v>151</v>
      </c>
      <c r="D34" s="3" t="s">
        <v>158</v>
      </c>
      <c r="E34" s="2" t="s">
        <v>159</v>
      </c>
      <c r="F34" s="2" t="s">
        <v>163</v>
      </c>
      <c r="G34" s="3" t="s">
        <v>167</v>
      </c>
      <c r="H34" s="3">
        <v>50</v>
      </c>
      <c r="I34" s="3" t="s">
        <v>432</v>
      </c>
      <c r="J34" s="4">
        <v>43101</v>
      </c>
      <c r="K34" s="4">
        <v>43464</v>
      </c>
      <c r="L34" s="5"/>
      <c r="M34" s="5"/>
      <c r="N34" s="5"/>
      <c r="O34" s="2"/>
      <c r="P34" s="2"/>
      <c r="Q34" s="2" t="s">
        <v>612</v>
      </c>
      <c r="R34" s="202">
        <v>0.05</v>
      </c>
      <c r="S34" s="6">
        <f t="shared" si="0"/>
        <v>1</v>
      </c>
      <c r="T34" s="191">
        <v>28</v>
      </c>
    </row>
    <row r="35" spans="1:20" ht="185.25">
      <c r="A35" s="3" t="s">
        <v>25</v>
      </c>
      <c r="B35" s="3" t="s">
        <v>150</v>
      </c>
      <c r="C35" s="3" t="s">
        <v>168</v>
      </c>
      <c r="D35" s="3" t="s">
        <v>169</v>
      </c>
      <c r="E35" s="2" t="s">
        <v>170</v>
      </c>
      <c r="F35" s="2" t="s">
        <v>171</v>
      </c>
      <c r="G35" s="3" t="s">
        <v>173</v>
      </c>
      <c r="H35" s="3">
        <v>5</v>
      </c>
      <c r="I35" s="3" t="s">
        <v>400</v>
      </c>
      <c r="J35" s="4">
        <v>43101</v>
      </c>
      <c r="K35" s="4">
        <v>43464</v>
      </c>
      <c r="L35" s="5"/>
      <c r="M35" s="5"/>
      <c r="N35" s="5"/>
      <c r="O35" s="2"/>
      <c r="P35" s="2"/>
      <c r="Q35" s="2"/>
      <c r="R35" s="2"/>
      <c r="S35" s="6">
        <f t="shared" si="0"/>
        <v>1</v>
      </c>
      <c r="T35" s="191">
        <v>29</v>
      </c>
    </row>
    <row r="36" spans="1:20" ht="103.5" customHeight="1">
      <c r="A36" s="3" t="s">
        <v>25</v>
      </c>
      <c r="B36" s="3" t="s">
        <v>150</v>
      </c>
      <c r="C36" s="3" t="s">
        <v>168</v>
      </c>
      <c r="D36" s="3" t="s">
        <v>169</v>
      </c>
      <c r="E36" s="2" t="s">
        <v>170</v>
      </c>
      <c r="F36" s="2" t="s">
        <v>172</v>
      </c>
      <c r="G36" s="3" t="s">
        <v>174</v>
      </c>
      <c r="H36" s="3">
        <v>2</v>
      </c>
      <c r="I36" s="3" t="s">
        <v>402</v>
      </c>
      <c r="J36" s="4">
        <v>43101</v>
      </c>
      <c r="K36" s="4">
        <v>43464</v>
      </c>
      <c r="L36" s="5"/>
      <c r="M36" s="5"/>
      <c r="N36" s="5"/>
      <c r="O36" s="2"/>
      <c r="P36" s="2"/>
      <c r="Q36" s="2" t="s">
        <v>716</v>
      </c>
      <c r="R36" s="201">
        <f>+O36/H36</f>
        <v>0</v>
      </c>
      <c r="S36" s="6">
        <f t="shared" si="0"/>
        <v>1</v>
      </c>
      <c r="T36" s="191">
        <v>30</v>
      </c>
    </row>
    <row r="37" spans="1:20" ht="185.25">
      <c r="A37" s="3" t="s">
        <v>25</v>
      </c>
      <c r="B37" s="3" t="s">
        <v>150</v>
      </c>
      <c r="C37" s="3" t="s">
        <v>168</v>
      </c>
      <c r="D37" s="3" t="s">
        <v>169</v>
      </c>
      <c r="E37" s="2" t="s">
        <v>170</v>
      </c>
      <c r="F37" s="2" t="s">
        <v>176</v>
      </c>
      <c r="G37" s="3" t="s">
        <v>177</v>
      </c>
      <c r="H37" s="3">
        <v>1</v>
      </c>
      <c r="I37" s="3" t="s">
        <v>403</v>
      </c>
      <c r="J37" s="4">
        <v>43101</v>
      </c>
      <c r="K37" s="4">
        <v>43464</v>
      </c>
      <c r="L37" s="5"/>
      <c r="M37" s="5"/>
      <c r="N37" s="5"/>
      <c r="O37" s="2"/>
      <c r="P37" s="2"/>
      <c r="Q37" s="2" t="s">
        <v>730</v>
      </c>
      <c r="R37" s="201">
        <f>+O37/H37</f>
        <v>0</v>
      </c>
      <c r="S37" s="6">
        <f t="shared" si="0"/>
        <v>1</v>
      </c>
      <c r="T37" s="191">
        <v>31</v>
      </c>
    </row>
    <row r="38" spans="1:20" ht="116.25" customHeight="1">
      <c r="A38" s="3" t="s">
        <v>25</v>
      </c>
      <c r="B38" s="3" t="s">
        <v>150</v>
      </c>
      <c r="C38" s="3" t="s">
        <v>168</v>
      </c>
      <c r="D38" s="3" t="s">
        <v>169</v>
      </c>
      <c r="E38" s="2" t="s">
        <v>170</v>
      </c>
      <c r="F38" s="2" t="s">
        <v>175</v>
      </c>
      <c r="G38" s="3" t="s">
        <v>178</v>
      </c>
      <c r="H38" s="3">
        <v>1</v>
      </c>
      <c r="I38" s="3" t="s">
        <v>403</v>
      </c>
      <c r="J38" s="4">
        <v>43101</v>
      </c>
      <c r="K38" s="4">
        <v>43464</v>
      </c>
      <c r="L38" s="5"/>
      <c r="M38" s="5"/>
      <c r="N38" s="5"/>
      <c r="O38" s="2"/>
      <c r="P38" s="2"/>
      <c r="Q38" s="2" t="s">
        <v>716</v>
      </c>
      <c r="R38" s="201">
        <f>+O38/H38</f>
        <v>0</v>
      </c>
      <c r="S38" s="6">
        <f t="shared" si="0"/>
        <v>1</v>
      </c>
      <c r="T38" s="191">
        <v>32</v>
      </c>
    </row>
    <row r="39" spans="1:20" ht="71.25">
      <c r="A39" s="3" t="s">
        <v>25</v>
      </c>
      <c r="B39" s="3" t="s">
        <v>179</v>
      </c>
      <c r="C39" s="3" t="s">
        <v>180</v>
      </c>
      <c r="D39" s="3" t="s">
        <v>183</v>
      </c>
      <c r="E39" s="2" t="s">
        <v>181</v>
      </c>
      <c r="F39" s="2" t="s">
        <v>182</v>
      </c>
      <c r="G39" s="3" t="s">
        <v>186</v>
      </c>
      <c r="H39" s="3">
        <v>10</v>
      </c>
      <c r="I39" s="3" t="s">
        <v>399</v>
      </c>
      <c r="J39" s="4">
        <v>43101</v>
      </c>
      <c r="K39" s="4">
        <v>43464</v>
      </c>
      <c r="L39" s="5"/>
      <c r="M39" s="5"/>
      <c r="N39" s="5"/>
      <c r="O39" s="2"/>
      <c r="P39" s="34" t="s">
        <v>704</v>
      </c>
      <c r="Q39" s="34" t="s">
        <v>714</v>
      </c>
      <c r="R39" s="43">
        <v>0.2</v>
      </c>
      <c r="S39" s="6">
        <f t="shared" si="0"/>
        <v>1</v>
      </c>
      <c r="T39" s="191">
        <v>33</v>
      </c>
    </row>
    <row r="40" spans="1:20" ht="42.75">
      <c r="A40" s="3" t="s">
        <v>25</v>
      </c>
      <c r="B40" s="3" t="s">
        <v>179</v>
      </c>
      <c r="C40" s="3" t="s">
        <v>180</v>
      </c>
      <c r="D40" s="3" t="s">
        <v>183</v>
      </c>
      <c r="E40" s="2" t="s">
        <v>181</v>
      </c>
      <c r="F40" s="2" t="s">
        <v>184</v>
      </c>
      <c r="G40" s="3" t="s">
        <v>185</v>
      </c>
      <c r="H40" s="3">
        <v>2</v>
      </c>
      <c r="I40" s="3" t="s">
        <v>399</v>
      </c>
      <c r="J40" s="4">
        <v>43101</v>
      </c>
      <c r="K40" s="4">
        <v>43464</v>
      </c>
      <c r="L40" s="5"/>
      <c r="M40" s="5"/>
      <c r="N40" s="5"/>
      <c r="O40" s="2"/>
      <c r="P40" s="34" t="s">
        <v>731</v>
      </c>
      <c r="Q40" s="34" t="s">
        <v>715</v>
      </c>
      <c r="R40" s="43">
        <v>0.5</v>
      </c>
      <c r="S40" s="48">
        <f t="shared" si="0"/>
        <v>3</v>
      </c>
      <c r="T40" s="191">
        <v>34</v>
      </c>
    </row>
    <row r="41" spans="1:20" ht="57">
      <c r="A41" s="3" t="s">
        <v>25</v>
      </c>
      <c r="B41" s="3" t="s">
        <v>179</v>
      </c>
      <c r="C41" s="3" t="s">
        <v>180</v>
      </c>
      <c r="D41" s="3" t="s">
        <v>194</v>
      </c>
      <c r="E41" s="2" t="s">
        <v>192</v>
      </c>
      <c r="F41" s="2" t="s">
        <v>193</v>
      </c>
      <c r="G41" s="3" t="s">
        <v>195</v>
      </c>
      <c r="H41" s="3">
        <v>20</v>
      </c>
      <c r="I41" s="3" t="s">
        <v>404</v>
      </c>
      <c r="J41" s="4">
        <v>43101</v>
      </c>
      <c r="K41" s="4">
        <v>43464</v>
      </c>
      <c r="L41" s="5"/>
      <c r="M41" s="5"/>
      <c r="N41" s="5"/>
      <c r="O41" s="2">
        <v>61</v>
      </c>
      <c r="P41" s="2" t="s">
        <v>734</v>
      </c>
      <c r="Q41" s="2"/>
      <c r="R41" s="201">
        <f>+O41/H41</f>
        <v>3.05</v>
      </c>
      <c r="S41" s="214" t="b">
        <f t="shared" si="0"/>
        <v>0</v>
      </c>
      <c r="T41" s="191">
        <v>35</v>
      </c>
    </row>
    <row r="42" spans="1:20" ht="106.5" customHeight="1">
      <c r="A42" s="3" t="s">
        <v>25</v>
      </c>
      <c r="B42" s="3" t="s">
        <v>179</v>
      </c>
      <c r="C42" s="3" t="s">
        <v>180</v>
      </c>
      <c r="D42" s="3" t="s">
        <v>196</v>
      </c>
      <c r="E42" s="2" t="s">
        <v>197</v>
      </c>
      <c r="F42" s="2" t="s">
        <v>198</v>
      </c>
      <c r="G42" s="3" t="s">
        <v>199</v>
      </c>
      <c r="H42" s="3">
        <v>1</v>
      </c>
      <c r="I42" s="3" t="s">
        <v>405</v>
      </c>
      <c r="J42" s="4">
        <v>43101</v>
      </c>
      <c r="K42" s="4">
        <v>43464</v>
      </c>
      <c r="L42" s="5"/>
      <c r="M42" s="5"/>
      <c r="N42" s="5"/>
      <c r="O42" s="2">
        <v>1</v>
      </c>
      <c r="P42" s="2" t="s">
        <v>732</v>
      </c>
      <c r="Q42" s="2" t="s">
        <v>733</v>
      </c>
      <c r="R42" s="202">
        <v>1</v>
      </c>
      <c r="S42" s="214" t="b">
        <f t="shared" si="0"/>
        <v>0</v>
      </c>
      <c r="T42" s="191">
        <v>36</v>
      </c>
    </row>
    <row r="43" spans="1:20" ht="78.75" customHeight="1">
      <c r="A43" s="3" t="s">
        <v>25</v>
      </c>
      <c r="B43" s="3" t="s">
        <v>179</v>
      </c>
      <c r="C43" s="3" t="s">
        <v>187</v>
      </c>
      <c r="D43" s="3" t="s">
        <v>188</v>
      </c>
      <c r="E43" s="2" t="s">
        <v>189</v>
      </c>
      <c r="F43" s="2" t="s">
        <v>190</v>
      </c>
      <c r="G43" s="3" t="s">
        <v>191</v>
      </c>
      <c r="H43" s="3">
        <v>1</v>
      </c>
      <c r="I43" s="3" t="s">
        <v>412</v>
      </c>
      <c r="J43" s="4">
        <v>43101</v>
      </c>
      <c r="K43" s="4">
        <v>43464</v>
      </c>
      <c r="L43" s="5"/>
      <c r="M43" s="5"/>
      <c r="N43" s="5"/>
      <c r="O43" s="2"/>
      <c r="P43" s="2"/>
      <c r="Q43" s="34" t="s">
        <v>716</v>
      </c>
      <c r="R43" s="43">
        <v>0</v>
      </c>
      <c r="S43" s="6">
        <f t="shared" si="0"/>
        <v>1</v>
      </c>
      <c r="T43" s="191">
        <v>37</v>
      </c>
    </row>
    <row r="44" spans="1:20" ht="99.75">
      <c r="A44" s="3" t="s">
        <v>25</v>
      </c>
      <c r="B44" s="3" t="s">
        <v>200</v>
      </c>
      <c r="C44" s="3" t="s">
        <v>201</v>
      </c>
      <c r="D44" s="3" t="s">
        <v>203</v>
      </c>
      <c r="E44" s="2" t="s">
        <v>205</v>
      </c>
      <c r="F44" s="2" t="s">
        <v>215</v>
      </c>
      <c r="G44" s="3" t="s">
        <v>206</v>
      </c>
      <c r="H44" s="3">
        <v>1</v>
      </c>
      <c r="I44" s="3" t="s">
        <v>406</v>
      </c>
      <c r="J44" s="4">
        <v>43101</v>
      </c>
      <c r="K44" s="4">
        <v>43464</v>
      </c>
      <c r="L44" s="5"/>
      <c r="M44" s="5"/>
      <c r="N44" s="5"/>
      <c r="O44" s="2"/>
      <c r="P44" s="34" t="s">
        <v>682</v>
      </c>
      <c r="Q44" s="34" t="s">
        <v>683</v>
      </c>
      <c r="R44" s="202">
        <v>0.5</v>
      </c>
      <c r="S44" s="48">
        <f t="shared" si="0"/>
        <v>3</v>
      </c>
      <c r="T44" s="191">
        <v>38</v>
      </c>
    </row>
    <row r="45" spans="1:20" ht="128.25">
      <c r="A45" s="3" t="s">
        <v>25</v>
      </c>
      <c r="B45" s="3" t="s">
        <v>200</v>
      </c>
      <c r="C45" s="3" t="s">
        <v>202</v>
      </c>
      <c r="D45" s="3" t="s">
        <v>204</v>
      </c>
      <c r="E45" s="2" t="s">
        <v>413</v>
      </c>
      <c r="F45" s="2" t="s">
        <v>414</v>
      </c>
      <c r="G45" s="3" t="s">
        <v>216</v>
      </c>
      <c r="H45" s="3">
        <v>30</v>
      </c>
      <c r="I45" s="3" t="s">
        <v>407</v>
      </c>
      <c r="J45" s="4">
        <v>43101</v>
      </c>
      <c r="K45" s="4">
        <v>43464</v>
      </c>
      <c r="L45" s="5"/>
      <c r="M45" s="5"/>
      <c r="N45" s="5"/>
      <c r="O45" s="2"/>
      <c r="P45" s="2"/>
      <c r="Q45" s="34" t="s">
        <v>716</v>
      </c>
      <c r="R45" s="43">
        <v>0</v>
      </c>
      <c r="S45" s="6">
        <f t="shared" si="0"/>
        <v>1</v>
      </c>
      <c r="T45" s="191">
        <v>39</v>
      </c>
    </row>
    <row r="46" spans="1:20" ht="113.25" customHeight="1">
      <c r="A46" s="3" t="s">
        <v>25</v>
      </c>
      <c r="B46" s="3" t="s">
        <v>207</v>
      </c>
      <c r="C46" s="3" t="s">
        <v>208</v>
      </c>
      <c r="D46" s="3" t="s">
        <v>209</v>
      </c>
      <c r="E46" s="2" t="s">
        <v>211</v>
      </c>
      <c r="F46" s="2" t="s">
        <v>212</v>
      </c>
      <c r="G46" s="3" t="s">
        <v>217</v>
      </c>
      <c r="H46" s="3">
        <v>50</v>
      </c>
      <c r="I46" s="3" t="s">
        <v>406</v>
      </c>
      <c r="J46" s="4">
        <v>43101</v>
      </c>
      <c r="K46" s="4">
        <v>43464</v>
      </c>
      <c r="L46" s="5"/>
      <c r="M46" s="5"/>
      <c r="N46" s="5"/>
      <c r="O46" s="38">
        <f>2+19</f>
        <v>21</v>
      </c>
      <c r="P46" s="34" t="s">
        <v>739</v>
      </c>
      <c r="Q46" s="34"/>
      <c r="R46" s="204">
        <f>+O46/H46</f>
        <v>0.42</v>
      </c>
      <c r="S46" s="48">
        <f t="shared" si="0"/>
        <v>3</v>
      </c>
      <c r="T46" s="191">
        <v>40</v>
      </c>
    </row>
    <row r="47" spans="1:20" ht="114" customHeight="1">
      <c r="A47" s="3" t="s">
        <v>25</v>
      </c>
      <c r="B47" s="3" t="s">
        <v>207</v>
      </c>
      <c r="C47" s="3" t="s">
        <v>208</v>
      </c>
      <c r="D47" s="3" t="s">
        <v>210</v>
      </c>
      <c r="E47" s="2" t="s">
        <v>213</v>
      </c>
      <c r="F47" s="2" t="s">
        <v>214</v>
      </c>
      <c r="G47" s="3" t="s">
        <v>218</v>
      </c>
      <c r="H47" s="3">
        <v>15</v>
      </c>
      <c r="I47" s="3" t="s">
        <v>406</v>
      </c>
      <c r="J47" s="4">
        <v>43101</v>
      </c>
      <c r="K47" s="4">
        <v>43464</v>
      </c>
      <c r="L47" s="5"/>
      <c r="M47" s="5"/>
      <c r="N47" s="5"/>
      <c r="O47" s="38">
        <v>44</v>
      </c>
      <c r="P47" s="34" t="s">
        <v>740</v>
      </c>
      <c r="Q47" s="34"/>
      <c r="R47" s="204">
        <f>+O47/H47</f>
        <v>2.9333333333333331</v>
      </c>
      <c r="S47" s="214" t="b">
        <f t="shared" si="0"/>
        <v>0</v>
      </c>
      <c r="T47" s="191">
        <v>41</v>
      </c>
    </row>
    <row r="48" spans="1:20" ht="114.75" customHeight="1">
      <c r="A48" s="3" t="s">
        <v>25</v>
      </c>
      <c r="B48" s="3" t="s">
        <v>207</v>
      </c>
      <c r="C48" s="3" t="s">
        <v>208</v>
      </c>
      <c r="D48" s="3" t="s">
        <v>210</v>
      </c>
      <c r="E48" s="2" t="s">
        <v>219</v>
      </c>
      <c r="F48" s="2" t="s">
        <v>220</v>
      </c>
      <c r="G48" s="3" t="s">
        <v>221</v>
      </c>
      <c r="H48" s="3">
        <v>15</v>
      </c>
      <c r="I48" s="3" t="s">
        <v>408</v>
      </c>
      <c r="J48" s="4">
        <v>43101</v>
      </c>
      <c r="K48" s="4">
        <v>43464</v>
      </c>
      <c r="L48" s="5"/>
      <c r="M48" s="5"/>
      <c r="N48" s="5"/>
      <c r="O48" s="34">
        <v>8</v>
      </c>
      <c r="P48" s="34" t="s">
        <v>741</v>
      </c>
      <c r="Q48" s="34" t="s">
        <v>684</v>
      </c>
      <c r="R48" s="34"/>
      <c r="S48" s="6">
        <f t="shared" si="0"/>
        <v>1</v>
      </c>
      <c r="T48" s="191">
        <v>42</v>
      </c>
    </row>
    <row r="49" spans="1:20" ht="114.75" customHeight="1">
      <c r="A49" s="3" t="s">
        <v>25</v>
      </c>
      <c r="B49" s="3" t="s">
        <v>207</v>
      </c>
      <c r="C49" s="3" t="s">
        <v>208</v>
      </c>
      <c r="D49" s="3" t="s">
        <v>259</v>
      </c>
      <c r="E49" s="2" t="s">
        <v>260</v>
      </c>
      <c r="F49" s="2" t="s">
        <v>261</v>
      </c>
      <c r="G49" s="3" t="s">
        <v>262</v>
      </c>
      <c r="H49" s="3">
        <v>10</v>
      </c>
      <c r="I49" s="3" t="s">
        <v>409</v>
      </c>
      <c r="J49" s="4">
        <v>43101</v>
      </c>
      <c r="K49" s="4">
        <v>43464</v>
      </c>
      <c r="L49" s="5"/>
      <c r="M49" s="5"/>
      <c r="N49" s="5"/>
      <c r="O49" s="38">
        <v>1</v>
      </c>
      <c r="P49" s="34" t="s">
        <v>742</v>
      </c>
      <c r="Q49" s="34" t="s">
        <v>743</v>
      </c>
      <c r="R49" s="204">
        <f t="shared" ref="R49:R53" si="1">+O49/H49</f>
        <v>0.1</v>
      </c>
      <c r="S49" s="6">
        <f t="shared" si="0"/>
        <v>1</v>
      </c>
      <c r="T49" s="191">
        <v>43</v>
      </c>
    </row>
    <row r="50" spans="1:20" ht="114.75" customHeight="1">
      <c r="A50" s="3" t="s">
        <v>25</v>
      </c>
      <c r="B50" s="3" t="s">
        <v>207</v>
      </c>
      <c r="C50" s="3" t="s">
        <v>208</v>
      </c>
      <c r="D50" s="3" t="s">
        <v>263</v>
      </c>
      <c r="E50" s="2" t="s">
        <v>264</v>
      </c>
      <c r="F50" s="2" t="s">
        <v>265</v>
      </c>
      <c r="G50" s="3" t="s">
        <v>266</v>
      </c>
      <c r="H50" s="3">
        <v>5</v>
      </c>
      <c r="I50" s="3" t="s">
        <v>410</v>
      </c>
      <c r="J50" s="4">
        <v>43101</v>
      </c>
      <c r="K50" s="4">
        <v>43464</v>
      </c>
      <c r="L50" s="5"/>
      <c r="M50" s="5"/>
      <c r="N50" s="5"/>
      <c r="O50" s="38">
        <v>1</v>
      </c>
      <c r="P50" s="34" t="s">
        <v>744</v>
      </c>
      <c r="Q50" s="34" t="s">
        <v>745</v>
      </c>
      <c r="R50" s="204">
        <f t="shared" si="1"/>
        <v>0.2</v>
      </c>
      <c r="S50" s="6">
        <f t="shared" si="0"/>
        <v>1</v>
      </c>
      <c r="T50" s="191">
        <v>44</v>
      </c>
    </row>
    <row r="51" spans="1:20" ht="58.5" customHeight="1">
      <c r="A51" s="3" t="s">
        <v>25</v>
      </c>
      <c r="B51" s="3" t="s">
        <v>207</v>
      </c>
      <c r="C51" s="3" t="s">
        <v>222</v>
      </c>
      <c r="D51" s="3" t="s">
        <v>223</v>
      </c>
      <c r="E51" s="2" t="s">
        <v>224</v>
      </c>
      <c r="F51" s="2" t="s">
        <v>225</v>
      </c>
      <c r="G51" s="3" t="s">
        <v>227</v>
      </c>
      <c r="H51" s="3">
        <v>1</v>
      </c>
      <c r="I51" s="3" t="s">
        <v>406</v>
      </c>
      <c r="J51" s="4">
        <v>43101</v>
      </c>
      <c r="K51" s="4">
        <v>43464</v>
      </c>
      <c r="L51" s="5"/>
      <c r="M51" s="5"/>
      <c r="N51" s="5"/>
      <c r="O51" s="38"/>
      <c r="P51" s="34"/>
      <c r="Q51" s="34"/>
      <c r="R51" s="204"/>
      <c r="S51" s="6">
        <f t="shared" si="0"/>
        <v>1</v>
      </c>
      <c r="T51" s="191">
        <v>45</v>
      </c>
    </row>
    <row r="52" spans="1:20" ht="71.25">
      <c r="A52" s="3" t="s">
        <v>25</v>
      </c>
      <c r="B52" s="3" t="s">
        <v>207</v>
      </c>
      <c r="C52" s="3" t="s">
        <v>222</v>
      </c>
      <c r="D52" s="3" t="s">
        <v>223</v>
      </c>
      <c r="E52" s="2" t="s">
        <v>224</v>
      </c>
      <c r="F52" s="2" t="s">
        <v>226</v>
      </c>
      <c r="G52" s="3" t="s">
        <v>228</v>
      </c>
      <c r="H52" s="3">
        <v>50</v>
      </c>
      <c r="I52" s="3" t="s">
        <v>406</v>
      </c>
      <c r="J52" s="4">
        <v>43101</v>
      </c>
      <c r="K52" s="4">
        <v>43464</v>
      </c>
      <c r="L52" s="5"/>
      <c r="M52" s="5"/>
      <c r="N52" s="5"/>
      <c r="O52" s="38">
        <v>0</v>
      </c>
      <c r="P52" s="34"/>
      <c r="Q52" s="34" t="s">
        <v>716</v>
      </c>
      <c r="R52" s="204">
        <f t="shared" si="1"/>
        <v>0</v>
      </c>
      <c r="S52" s="6">
        <f t="shared" si="0"/>
        <v>1</v>
      </c>
      <c r="T52" s="191">
        <v>46</v>
      </c>
    </row>
    <row r="53" spans="1:20" ht="138" customHeight="1">
      <c r="A53" s="3" t="s">
        <v>25</v>
      </c>
      <c r="B53" s="3" t="s">
        <v>207</v>
      </c>
      <c r="C53" s="3" t="s">
        <v>222</v>
      </c>
      <c r="D53" s="3" t="s">
        <v>223</v>
      </c>
      <c r="E53" s="2" t="s">
        <v>267</v>
      </c>
      <c r="F53" s="2" t="s">
        <v>268</v>
      </c>
      <c r="G53" s="3" t="s">
        <v>269</v>
      </c>
      <c r="H53" s="3">
        <v>40</v>
      </c>
      <c r="I53" s="3" t="s">
        <v>411</v>
      </c>
      <c r="J53" s="4">
        <v>43101</v>
      </c>
      <c r="K53" s="4">
        <v>43464</v>
      </c>
      <c r="L53" s="5"/>
      <c r="M53" s="5"/>
      <c r="N53" s="5"/>
      <c r="O53" s="38">
        <v>0</v>
      </c>
      <c r="P53" s="34"/>
      <c r="Q53" s="34" t="s">
        <v>716</v>
      </c>
      <c r="R53" s="204">
        <f t="shared" si="1"/>
        <v>0</v>
      </c>
      <c r="S53" s="6">
        <f t="shared" si="0"/>
        <v>1</v>
      </c>
      <c r="T53" s="191">
        <v>47</v>
      </c>
    </row>
    <row r="54" spans="1:20">
      <c r="F54" s="17"/>
    </row>
    <row r="55" spans="1:20">
      <c r="A55" s="10" t="s">
        <v>11</v>
      </c>
      <c r="B55" s="11" t="s">
        <v>59</v>
      </c>
    </row>
    <row r="56" spans="1:20">
      <c r="A56" s="10" t="s">
        <v>13</v>
      </c>
      <c r="B56" s="11" t="s">
        <v>60</v>
      </c>
    </row>
    <row r="59" spans="1:20">
      <c r="A59" s="7" t="s">
        <v>393</v>
      </c>
    </row>
    <row r="60" spans="1:20">
      <c r="A60" s="7" t="s">
        <v>1039</v>
      </c>
    </row>
  </sheetData>
  <sheetProtection algorithmName="SHA-512" hashValue="S9Uwt2S0fERh1djMicK+flxtweaAQBOdoKyhj4HeIJyV2v/G4A912FXccxywXF5RrLfur6MEY9z0JGAIt3O1Fg==" saltValue="C4Z6RTPVOoNFg3LnOgyH7w==" spinCount="100000" sheet="1" objects="1" scenarios="1"/>
  <autoFilter ref="A6:S53"/>
  <mergeCells count="8">
    <mergeCell ref="O5:S5"/>
    <mergeCell ref="A1:A4"/>
    <mergeCell ref="B1:Q2"/>
    <mergeCell ref="R1:S1"/>
    <mergeCell ref="R2:S2"/>
    <mergeCell ref="B3:Q4"/>
    <mergeCell ref="R3:S3"/>
    <mergeCell ref="R4:S4"/>
  </mergeCells>
  <conditionalFormatting sqref="S7:S53">
    <cfRule type="cellIs" dxfId="197" priority="4" stopIfTrue="1" operator="between">
      <formula>3</formula>
      <formula>4</formula>
    </cfRule>
  </conditionalFormatting>
  <conditionalFormatting sqref="S7:S53">
    <cfRule type="cellIs" dxfId="196" priority="1" stopIfTrue="1" operator="greaterThan">
      <formula>3</formula>
    </cfRule>
    <cfRule type="cellIs" dxfId="195" priority="2" stopIfTrue="1" operator="between">
      <formula>1</formula>
      <formula>1</formula>
    </cfRule>
    <cfRule type="cellIs" dxfId="194" priority="3" stopIfTrue="1" operator="between">
      <formula>3</formula>
      <formula>3</formula>
    </cfRule>
  </conditionalFormatting>
  <pageMargins left="0.70866141732283472" right="0.70866141732283472" top="0.74803149606299213" bottom="0.74803149606299213" header="0.31496062992125984" footer="0.31496062992125984"/>
  <pageSetup paperSize="5" scale="55" orientation="landscape" r:id="rId1"/>
  <colBreaks count="1" manualBreakCount="1">
    <brk id="20" max="1048575"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8"/>
  <sheetViews>
    <sheetView topLeftCell="M1" zoomScale="70" zoomScaleNormal="70" workbookViewId="0">
      <selection activeCell="N35" sqref="N35"/>
    </sheetView>
  </sheetViews>
  <sheetFormatPr baseColWidth="10" defaultColWidth="11.28515625" defaultRowHeight="20.100000000000001" customHeight="1"/>
  <cols>
    <col min="1" max="1" width="19.140625" style="7" hidden="1" customWidth="1"/>
    <col min="2" max="2" width="27.42578125" style="7" hidden="1" customWidth="1"/>
    <col min="3" max="3" width="22" style="8" hidden="1" customWidth="1"/>
    <col min="4" max="5" width="19.42578125" style="9" hidden="1" customWidth="1"/>
    <col min="6" max="6" width="43.42578125" style="9" hidden="1" customWidth="1"/>
    <col min="7" max="7" width="19.42578125" style="53" hidden="1" customWidth="1"/>
    <col min="8" max="8" width="22.140625" style="9" hidden="1" customWidth="1"/>
    <col min="9" max="9" width="51.140625" style="7" hidden="1" customWidth="1"/>
    <col min="10" max="10" width="20.5703125" style="7" hidden="1" customWidth="1"/>
    <col min="11" max="11" width="28.140625" style="7" hidden="1" customWidth="1"/>
    <col min="12" max="12" width="15" style="7" hidden="1" customWidth="1"/>
    <col min="13" max="13" width="70.28515625" style="7" customWidth="1"/>
    <col min="14" max="14" width="17.28515625" style="7" bestFit="1" customWidth="1"/>
    <col min="15" max="15" width="16.42578125" style="7" customWidth="1"/>
    <col min="16" max="16" width="16.5703125" style="7" customWidth="1"/>
    <col min="17" max="16384" width="11.28515625" style="7"/>
  </cols>
  <sheetData>
    <row r="1" spans="1:16" ht="20.100000000000001" customHeight="1">
      <c r="M1" s="215" t="s">
        <v>660</v>
      </c>
      <c r="N1" s="215"/>
      <c r="O1" s="215"/>
      <c r="P1" s="215"/>
    </row>
    <row r="2" spans="1:16" ht="20.100000000000001" customHeight="1">
      <c r="M2" s="215" t="s">
        <v>1042</v>
      </c>
      <c r="N2" s="215"/>
      <c r="O2" s="215"/>
      <c r="P2" s="215"/>
    </row>
    <row r="5" spans="1:16" ht="20.100000000000001" customHeight="1" thickBot="1">
      <c r="M5" s="54" t="s">
        <v>753</v>
      </c>
      <c r="N5" s="54" t="s">
        <v>662</v>
      </c>
      <c r="O5" s="55" t="s">
        <v>23</v>
      </c>
      <c r="P5" s="55" t="s">
        <v>24</v>
      </c>
    </row>
    <row r="6" spans="1:16" ht="20.100000000000001" customHeight="1">
      <c r="A6" s="56"/>
      <c r="B6" s="239" t="s">
        <v>754</v>
      </c>
      <c r="C6" s="240"/>
      <c r="D6" s="240"/>
      <c r="E6" s="240"/>
      <c r="F6" s="240"/>
      <c r="G6" s="241"/>
      <c r="H6" s="245" t="s">
        <v>2</v>
      </c>
      <c r="I6" s="246"/>
      <c r="M6" s="57" t="s">
        <v>26</v>
      </c>
      <c r="N6" s="58" t="s">
        <v>755</v>
      </c>
      <c r="O6" s="59">
        <f>AVERAGE('EXCELENCIA ACADÉMICA'!R7:R9)</f>
        <v>0.35333333333333333</v>
      </c>
      <c r="P6" s="62">
        <f>IF(O6&lt;=33%,1,IF(O6&lt;76%,3,IF(O6&lt;100%,4,)))</f>
        <v>3</v>
      </c>
    </row>
    <row r="7" spans="1:16" ht="20.100000000000001" customHeight="1" thickBot="1">
      <c r="A7" s="61"/>
      <c r="B7" s="242"/>
      <c r="C7" s="243"/>
      <c r="D7" s="243"/>
      <c r="E7" s="243"/>
      <c r="F7" s="243"/>
      <c r="G7" s="244"/>
      <c r="H7" s="247"/>
      <c r="I7" s="248"/>
      <c r="M7" s="57" t="s">
        <v>28</v>
      </c>
      <c r="N7" s="58" t="s">
        <v>756</v>
      </c>
      <c r="O7" s="59">
        <f>AVERAGE('EXCELENCIA ACADÉMICA'!R10:R16)</f>
        <v>0.38</v>
      </c>
      <c r="P7" s="62">
        <f>IF(O7&lt;=33%,1,IF(O7&lt;76%,3,IF(O7&lt;100%,4,IF(O7=101%,5))))</f>
        <v>3</v>
      </c>
    </row>
    <row r="8" spans="1:16" ht="20.100000000000001" customHeight="1">
      <c r="A8" s="61"/>
      <c r="B8" s="249" t="s">
        <v>757</v>
      </c>
      <c r="C8" s="250"/>
      <c r="D8" s="250"/>
      <c r="E8" s="250"/>
      <c r="F8" s="250"/>
      <c r="G8" s="251"/>
      <c r="H8" s="245" t="s">
        <v>758</v>
      </c>
      <c r="I8" s="246"/>
      <c r="M8" s="57" t="s">
        <v>37</v>
      </c>
      <c r="N8" s="58" t="s">
        <v>759</v>
      </c>
      <c r="O8" s="59">
        <f>AVERAGE('EXCELENCIA ACADÉMICA'!R17:R24)</f>
        <v>0.43125000000000002</v>
      </c>
      <c r="P8" s="62">
        <f>IF(O8&lt;=33%,1,IF(O8&lt;76%,3,IF(O8&lt;100%,4,IF(O8=101%,5))))</f>
        <v>3</v>
      </c>
    </row>
    <row r="9" spans="1:16" ht="20.100000000000001" customHeight="1" thickBot="1">
      <c r="A9" s="63"/>
      <c r="B9" s="252"/>
      <c r="C9" s="253"/>
      <c r="D9" s="253"/>
      <c r="E9" s="253"/>
      <c r="F9" s="253"/>
      <c r="G9" s="254"/>
      <c r="H9" s="247"/>
      <c r="I9" s="248"/>
      <c r="M9" s="57" t="s">
        <v>127</v>
      </c>
      <c r="N9" s="58" t="s">
        <v>760</v>
      </c>
      <c r="O9" s="59">
        <f>AVERAGE('EXCELENCIA ACADÉMICA'!R25:R30)</f>
        <v>0.89722222222222214</v>
      </c>
      <c r="P9" s="62">
        <f>IF(O9&lt;=33%,1,IF(O9&lt;76%,3,IF(O9&lt;100%,4,IF(O9=101%,5))))</f>
        <v>4</v>
      </c>
    </row>
    <row r="10" spans="1:16" s="70" customFormat="1" ht="30" customHeight="1" thickBot="1">
      <c r="A10" s="64" t="s">
        <v>5</v>
      </c>
      <c r="B10" s="64" t="s">
        <v>6</v>
      </c>
      <c r="C10" s="64" t="s">
        <v>7</v>
      </c>
      <c r="D10" s="64" t="s">
        <v>9</v>
      </c>
      <c r="E10" s="65" t="s">
        <v>761</v>
      </c>
      <c r="F10" s="64" t="s">
        <v>10</v>
      </c>
      <c r="G10" s="64" t="s">
        <v>762</v>
      </c>
      <c r="H10" s="64" t="s">
        <v>12</v>
      </c>
      <c r="I10" s="66" t="s">
        <v>14</v>
      </c>
      <c r="J10" s="67" t="s">
        <v>763</v>
      </c>
      <c r="K10" s="42" t="s">
        <v>23</v>
      </c>
      <c r="L10" s="42" t="s">
        <v>24</v>
      </c>
      <c r="M10" s="68" t="s">
        <v>150</v>
      </c>
      <c r="N10" s="69" t="s">
        <v>764</v>
      </c>
      <c r="O10" s="59">
        <f>AVERAGE('EXCELENCIA ACADÉMICA'!R31:R38)</f>
        <v>0.12371428571428571</v>
      </c>
      <c r="P10" s="60">
        <f>IF(O10&lt;=33%,1,IF(O10&lt;76%,3,IF(O10&lt;100%,4,IF(O10=101%,5))))</f>
        <v>1</v>
      </c>
    </row>
    <row r="11" spans="1:16" ht="21" customHeight="1">
      <c r="A11" s="255" t="s">
        <v>765</v>
      </c>
      <c r="B11" s="257" t="s">
        <v>26</v>
      </c>
      <c r="C11" s="71" t="s">
        <v>766</v>
      </c>
      <c r="D11" s="72" t="s">
        <v>767</v>
      </c>
      <c r="E11" s="73">
        <v>1</v>
      </c>
      <c r="F11" s="74" t="s">
        <v>768</v>
      </c>
      <c r="G11" s="75">
        <v>1</v>
      </c>
      <c r="H11" s="72" t="s">
        <v>769</v>
      </c>
      <c r="I11" s="260" t="s">
        <v>770</v>
      </c>
      <c r="J11" s="58">
        <v>1</v>
      </c>
      <c r="K11" s="76">
        <v>1</v>
      </c>
      <c r="L11" s="62" t="b">
        <f>IF(K11&lt;=33%,1,IF(K11&lt;76%,3,IF(K11&lt;100%,4,IF(K11=101%,5))))</f>
        <v>0</v>
      </c>
      <c r="M11" s="57" t="s">
        <v>179</v>
      </c>
      <c r="N11" s="58" t="s">
        <v>771</v>
      </c>
      <c r="O11" s="59">
        <f>AVERAGE('EXCELENCIA ACADÉMICA'!R39:R43)</f>
        <v>0.95</v>
      </c>
      <c r="P11" s="180">
        <f>IF(O11&lt;=33%,1,IF(O11&lt;76%,3,IF(O11&lt;100%,4,)))</f>
        <v>4</v>
      </c>
    </row>
    <row r="12" spans="1:16" ht="21" customHeight="1">
      <c r="A12" s="256"/>
      <c r="B12" s="258"/>
      <c r="C12" s="78" t="s">
        <v>27</v>
      </c>
      <c r="D12" s="79" t="s">
        <v>772</v>
      </c>
      <c r="E12" s="73">
        <v>2</v>
      </c>
      <c r="F12" s="80" t="s">
        <v>773</v>
      </c>
      <c r="G12" s="81">
        <v>122</v>
      </c>
      <c r="H12" s="79" t="s">
        <v>774</v>
      </c>
      <c r="I12" s="260"/>
      <c r="J12" s="58">
        <v>78</v>
      </c>
      <c r="K12" s="76">
        <f>+J12/G12</f>
        <v>0.63934426229508201</v>
      </c>
      <c r="L12" s="62">
        <f t="shared" ref="L12:L57" si="0">IF(K12&lt;=33%,1,IF(K12&lt;76%,3,IF(K12&lt;100%,4,IF(K12=101%,5))))</f>
        <v>3</v>
      </c>
      <c r="M12" s="57" t="s">
        <v>200</v>
      </c>
      <c r="N12" s="58" t="s">
        <v>775</v>
      </c>
      <c r="O12" s="59">
        <f>AVERAGE('EXCELENCIA ACADÉMICA'!R44:R45)</f>
        <v>0.25</v>
      </c>
      <c r="P12" s="82">
        <f>IF(O12&lt;=33%,1,IF(O12&lt;76%,3,IF(O12&lt;100%,4,)))</f>
        <v>1</v>
      </c>
    </row>
    <row r="13" spans="1:16" ht="21" customHeight="1">
      <c r="A13" s="256"/>
      <c r="B13" s="258"/>
      <c r="C13" s="262"/>
      <c r="D13" s="83"/>
      <c r="E13" s="84"/>
      <c r="F13" s="85"/>
      <c r="G13" s="86">
        <v>10</v>
      </c>
      <c r="H13" s="79" t="s">
        <v>776</v>
      </c>
      <c r="I13" s="260"/>
      <c r="J13" s="58">
        <v>9</v>
      </c>
      <c r="K13" s="76">
        <f>+J13/G13</f>
        <v>0.9</v>
      </c>
      <c r="L13" s="62">
        <f t="shared" si="0"/>
        <v>4</v>
      </c>
      <c r="M13" s="57" t="s">
        <v>207</v>
      </c>
      <c r="N13" s="58" t="s">
        <v>777</v>
      </c>
      <c r="O13" s="59">
        <f>AVERAGE('EXCELENCIA ACADÉMICA'!R46:R53)</f>
        <v>0.60888888888888892</v>
      </c>
      <c r="P13" s="87">
        <f>IF(O13&lt;=33%,1,IF(O13&lt;76%,3,IF(O13&lt;100%,4,)))</f>
        <v>3</v>
      </c>
    </row>
    <row r="14" spans="1:16" ht="21" customHeight="1">
      <c r="A14" s="256"/>
      <c r="B14" s="259"/>
      <c r="C14" s="262"/>
      <c r="D14" s="79" t="s">
        <v>778</v>
      </c>
      <c r="E14" s="73">
        <v>4</v>
      </c>
      <c r="F14" s="88" t="s">
        <v>779</v>
      </c>
      <c r="G14" s="86">
        <v>10</v>
      </c>
      <c r="H14" s="79" t="s">
        <v>780</v>
      </c>
      <c r="I14" s="261"/>
      <c r="J14" s="58">
        <v>4</v>
      </c>
      <c r="K14" s="76">
        <f>+J14/G14</f>
        <v>0.4</v>
      </c>
      <c r="L14" s="62">
        <f t="shared" si="0"/>
        <v>3</v>
      </c>
      <c r="M14" s="45" t="s">
        <v>668</v>
      </c>
      <c r="O14" s="89">
        <f>AVERAGE(O6:O13)</f>
        <v>0.49930109126984124</v>
      </c>
    </row>
    <row r="15" spans="1:16" ht="21" customHeight="1">
      <c r="A15" s="256"/>
      <c r="B15" s="262" t="s">
        <v>28</v>
      </c>
      <c r="C15" s="78" t="s">
        <v>781</v>
      </c>
      <c r="D15" s="79" t="s">
        <v>782</v>
      </c>
      <c r="E15" s="73">
        <v>5</v>
      </c>
      <c r="F15" s="88" t="s">
        <v>783</v>
      </c>
      <c r="G15" s="86">
        <v>20</v>
      </c>
      <c r="H15" s="79" t="s">
        <v>784</v>
      </c>
      <c r="I15" s="263" t="s">
        <v>785</v>
      </c>
      <c r="J15" s="58">
        <v>0</v>
      </c>
      <c r="K15" s="76">
        <f>+J15/G15</f>
        <v>0</v>
      </c>
      <c r="L15" s="60">
        <f t="shared" si="0"/>
        <v>1</v>
      </c>
    </row>
    <row r="16" spans="1:16" ht="21" customHeight="1">
      <c r="A16" s="256"/>
      <c r="B16" s="262"/>
      <c r="C16" s="264" t="s">
        <v>786</v>
      </c>
      <c r="D16" s="79" t="s">
        <v>787</v>
      </c>
      <c r="E16" s="73">
        <v>6</v>
      </c>
      <c r="F16" s="88" t="s">
        <v>788</v>
      </c>
      <c r="G16" s="86">
        <v>20</v>
      </c>
      <c r="H16" s="79" t="s">
        <v>789</v>
      </c>
      <c r="I16" s="261"/>
      <c r="J16" s="58">
        <v>0</v>
      </c>
      <c r="K16" s="76">
        <f>+J16/G16</f>
        <v>0</v>
      </c>
      <c r="L16" s="60">
        <f t="shared" si="0"/>
        <v>1</v>
      </c>
    </row>
    <row r="17" spans="1:12" ht="21" customHeight="1">
      <c r="A17" s="256"/>
      <c r="B17" s="262"/>
      <c r="C17" s="259"/>
      <c r="D17" s="79" t="s">
        <v>790</v>
      </c>
      <c r="E17" s="73">
        <v>7</v>
      </c>
      <c r="F17" s="90" t="s">
        <v>791</v>
      </c>
      <c r="G17" s="91">
        <v>6</v>
      </c>
      <c r="H17" s="79" t="s">
        <v>792</v>
      </c>
      <c r="I17" s="92" t="s">
        <v>793</v>
      </c>
      <c r="J17" s="58">
        <v>0</v>
      </c>
      <c r="K17" s="76">
        <f t="shared" ref="K17:K56" si="1">+J17/G17</f>
        <v>0</v>
      </c>
      <c r="L17" s="60">
        <f t="shared" si="0"/>
        <v>1</v>
      </c>
    </row>
    <row r="18" spans="1:12" ht="21" customHeight="1">
      <c r="A18" s="256"/>
      <c r="B18" s="262"/>
      <c r="C18" s="78" t="s">
        <v>34</v>
      </c>
      <c r="D18" s="79" t="s">
        <v>794</v>
      </c>
      <c r="E18" s="73">
        <v>8</v>
      </c>
      <c r="F18" s="93" t="s">
        <v>795</v>
      </c>
      <c r="G18" s="86">
        <v>5</v>
      </c>
      <c r="H18" s="79" t="s">
        <v>796</v>
      </c>
      <c r="I18" s="92" t="s">
        <v>797</v>
      </c>
      <c r="J18" s="58">
        <v>1</v>
      </c>
      <c r="K18" s="76">
        <f t="shared" si="1"/>
        <v>0.2</v>
      </c>
      <c r="L18" s="60">
        <f t="shared" si="0"/>
        <v>1</v>
      </c>
    </row>
    <row r="19" spans="1:12" ht="21" customHeight="1">
      <c r="A19" s="256"/>
      <c r="B19" s="262"/>
      <c r="C19" s="94" t="s">
        <v>122</v>
      </c>
      <c r="D19" s="79" t="s">
        <v>798</v>
      </c>
      <c r="E19" s="73">
        <v>9</v>
      </c>
      <c r="F19" s="88" t="s">
        <v>799</v>
      </c>
      <c r="G19" s="86">
        <v>70</v>
      </c>
      <c r="H19" s="79" t="s">
        <v>800</v>
      </c>
      <c r="I19" s="92" t="s">
        <v>801</v>
      </c>
      <c r="J19" s="58">
        <v>29</v>
      </c>
      <c r="K19" s="76">
        <f t="shared" si="1"/>
        <v>0.41428571428571431</v>
      </c>
      <c r="L19" s="62">
        <f t="shared" si="0"/>
        <v>3</v>
      </c>
    </row>
    <row r="20" spans="1:12" ht="21" customHeight="1">
      <c r="A20" s="256"/>
      <c r="B20" s="265" t="s">
        <v>37</v>
      </c>
      <c r="C20" s="95" t="s">
        <v>802</v>
      </c>
      <c r="D20" s="96" t="s">
        <v>803</v>
      </c>
      <c r="E20" s="73">
        <v>10</v>
      </c>
      <c r="F20" s="38" t="s">
        <v>804</v>
      </c>
      <c r="G20" s="86">
        <v>1</v>
      </c>
      <c r="H20" s="79" t="s">
        <v>805</v>
      </c>
      <c r="I20" s="263" t="s">
        <v>806</v>
      </c>
      <c r="J20" s="58">
        <v>0</v>
      </c>
      <c r="K20" s="76">
        <f t="shared" si="1"/>
        <v>0</v>
      </c>
      <c r="L20" s="60">
        <f t="shared" si="0"/>
        <v>1</v>
      </c>
    </row>
    <row r="21" spans="1:12" ht="21" customHeight="1">
      <c r="A21" s="256"/>
      <c r="B21" s="266"/>
      <c r="C21" s="95" t="s">
        <v>807</v>
      </c>
      <c r="D21" s="96" t="s">
        <v>808</v>
      </c>
      <c r="E21" s="73">
        <v>11</v>
      </c>
      <c r="F21" s="38" t="s">
        <v>809</v>
      </c>
      <c r="G21" s="86">
        <v>1</v>
      </c>
      <c r="H21" s="79" t="s">
        <v>810</v>
      </c>
      <c r="I21" s="260"/>
      <c r="J21" s="58">
        <v>0</v>
      </c>
      <c r="K21" s="76">
        <f t="shared" si="1"/>
        <v>0</v>
      </c>
      <c r="L21" s="60">
        <f t="shared" si="0"/>
        <v>1</v>
      </c>
    </row>
    <row r="22" spans="1:12" ht="21" customHeight="1">
      <c r="A22" s="256"/>
      <c r="B22" s="266"/>
      <c r="C22" s="97" t="s">
        <v>811</v>
      </c>
      <c r="D22" s="96" t="s">
        <v>812</v>
      </c>
      <c r="E22" s="73">
        <v>12</v>
      </c>
      <c r="F22" s="38" t="s">
        <v>813</v>
      </c>
      <c r="G22" s="86">
        <v>17</v>
      </c>
      <c r="H22" s="79" t="s">
        <v>814</v>
      </c>
      <c r="I22" s="261"/>
      <c r="J22" s="58">
        <v>5</v>
      </c>
      <c r="K22" s="76">
        <f t="shared" si="1"/>
        <v>0.29411764705882354</v>
      </c>
      <c r="L22" s="60">
        <f t="shared" si="0"/>
        <v>1</v>
      </c>
    </row>
    <row r="23" spans="1:12" ht="21" customHeight="1">
      <c r="A23" s="256"/>
      <c r="B23" s="266"/>
      <c r="C23" s="95" t="s">
        <v>815</v>
      </c>
      <c r="D23" s="96" t="s">
        <v>816</v>
      </c>
      <c r="E23" s="73">
        <v>13</v>
      </c>
      <c r="F23" s="38" t="s">
        <v>817</v>
      </c>
      <c r="G23" s="86">
        <v>14</v>
      </c>
      <c r="H23" s="79" t="s">
        <v>818</v>
      </c>
      <c r="I23" s="92" t="s">
        <v>819</v>
      </c>
      <c r="J23" s="58">
        <v>0</v>
      </c>
      <c r="K23" s="76">
        <f t="shared" si="1"/>
        <v>0</v>
      </c>
      <c r="L23" s="60">
        <f t="shared" si="0"/>
        <v>1</v>
      </c>
    </row>
    <row r="24" spans="1:12" ht="21" customHeight="1">
      <c r="A24" s="256"/>
      <c r="B24" s="266"/>
      <c r="C24" s="97" t="s">
        <v>820</v>
      </c>
      <c r="D24" s="96" t="s">
        <v>821</v>
      </c>
      <c r="E24" s="73">
        <v>14</v>
      </c>
      <c r="F24" s="38" t="s">
        <v>822</v>
      </c>
      <c r="G24" s="86">
        <v>15</v>
      </c>
      <c r="H24" s="79" t="s">
        <v>823</v>
      </c>
      <c r="I24" s="92" t="s">
        <v>824</v>
      </c>
      <c r="J24" s="58">
        <v>2</v>
      </c>
      <c r="K24" s="76">
        <f t="shared" si="1"/>
        <v>0.13333333333333333</v>
      </c>
      <c r="L24" s="60">
        <f t="shared" si="0"/>
        <v>1</v>
      </c>
    </row>
    <row r="25" spans="1:12" ht="21" customHeight="1">
      <c r="A25" s="256"/>
      <c r="B25" s="266"/>
      <c r="C25" s="95" t="s">
        <v>825</v>
      </c>
      <c r="D25" s="96" t="s">
        <v>826</v>
      </c>
      <c r="E25" s="73">
        <v>15</v>
      </c>
      <c r="F25" s="38" t="s">
        <v>827</v>
      </c>
      <c r="G25" s="86">
        <v>3</v>
      </c>
      <c r="H25" s="79" t="s">
        <v>828</v>
      </c>
      <c r="I25" s="92" t="s">
        <v>829</v>
      </c>
      <c r="J25" s="58">
        <v>2</v>
      </c>
      <c r="K25" s="76">
        <f t="shared" si="1"/>
        <v>0.66666666666666663</v>
      </c>
      <c r="L25" s="62">
        <f t="shared" si="0"/>
        <v>3</v>
      </c>
    </row>
    <row r="26" spans="1:12" ht="21" customHeight="1">
      <c r="A26" s="256"/>
      <c r="B26" s="266"/>
      <c r="C26" s="95" t="s">
        <v>830</v>
      </c>
      <c r="D26" s="96" t="s">
        <v>831</v>
      </c>
      <c r="E26" s="73">
        <v>16</v>
      </c>
      <c r="F26" s="38" t="s">
        <v>832</v>
      </c>
      <c r="G26" s="86">
        <v>6</v>
      </c>
      <c r="H26" s="79" t="s">
        <v>833</v>
      </c>
      <c r="I26" s="92" t="s">
        <v>806</v>
      </c>
      <c r="J26" s="58">
        <v>2</v>
      </c>
      <c r="K26" s="76">
        <f t="shared" si="1"/>
        <v>0.33333333333333331</v>
      </c>
      <c r="L26" s="62">
        <f t="shared" si="0"/>
        <v>3</v>
      </c>
    </row>
    <row r="27" spans="1:12" ht="21" customHeight="1">
      <c r="A27" s="256"/>
      <c r="B27" s="267"/>
      <c r="C27" s="95" t="s">
        <v>834</v>
      </c>
      <c r="D27" s="96" t="s">
        <v>835</v>
      </c>
      <c r="E27" s="73">
        <v>17</v>
      </c>
      <c r="F27" s="98" t="s">
        <v>836</v>
      </c>
      <c r="G27" s="91">
        <v>1</v>
      </c>
      <c r="H27" s="79" t="s">
        <v>837</v>
      </c>
      <c r="I27" s="92" t="s">
        <v>838</v>
      </c>
      <c r="J27" s="58">
        <v>0</v>
      </c>
      <c r="K27" s="76">
        <f t="shared" si="1"/>
        <v>0</v>
      </c>
      <c r="L27" s="60">
        <f t="shared" si="0"/>
        <v>1</v>
      </c>
    </row>
    <row r="28" spans="1:12" ht="21" customHeight="1">
      <c r="A28" s="256"/>
      <c r="B28" s="265" t="s">
        <v>127</v>
      </c>
      <c r="C28" s="99" t="s">
        <v>839</v>
      </c>
      <c r="D28" s="100" t="s">
        <v>840</v>
      </c>
      <c r="E28" s="73">
        <v>18</v>
      </c>
      <c r="F28" s="101" t="s">
        <v>841</v>
      </c>
      <c r="G28" s="86">
        <v>0</v>
      </c>
      <c r="H28" s="79" t="s">
        <v>842</v>
      </c>
      <c r="I28" s="263" t="s">
        <v>843</v>
      </c>
      <c r="J28" s="58">
        <v>0</v>
      </c>
      <c r="K28" s="76">
        <v>0</v>
      </c>
      <c r="L28" s="60">
        <f t="shared" si="0"/>
        <v>1</v>
      </c>
    </row>
    <row r="29" spans="1:12" ht="21" customHeight="1">
      <c r="A29" s="256"/>
      <c r="B29" s="266"/>
      <c r="C29" s="268" t="s">
        <v>844</v>
      </c>
      <c r="D29" s="269" t="s">
        <v>134</v>
      </c>
      <c r="E29" s="73">
        <v>19</v>
      </c>
      <c r="F29" s="101" t="s">
        <v>845</v>
      </c>
      <c r="G29" s="86">
        <v>6</v>
      </c>
      <c r="H29" s="79" t="s">
        <v>846</v>
      </c>
      <c r="I29" s="260"/>
      <c r="J29" s="58">
        <v>0</v>
      </c>
      <c r="K29" s="76">
        <f t="shared" si="1"/>
        <v>0</v>
      </c>
      <c r="L29" s="60">
        <f t="shared" si="0"/>
        <v>1</v>
      </c>
    </row>
    <row r="30" spans="1:12" ht="21" customHeight="1">
      <c r="A30" s="256"/>
      <c r="B30" s="266"/>
      <c r="C30" s="268"/>
      <c r="D30" s="269"/>
      <c r="E30" s="73">
        <v>20</v>
      </c>
      <c r="F30" s="101" t="s">
        <v>847</v>
      </c>
      <c r="G30" s="86">
        <v>37</v>
      </c>
      <c r="H30" s="79" t="s">
        <v>848</v>
      </c>
      <c r="I30" s="260"/>
      <c r="J30" s="58">
        <v>47</v>
      </c>
      <c r="K30" s="76">
        <f t="shared" si="1"/>
        <v>1.2702702702702702</v>
      </c>
      <c r="L30" s="62" t="b">
        <f t="shared" si="0"/>
        <v>0</v>
      </c>
    </row>
    <row r="31" spans="1:12" ht="21" customHeight="1">
      <c r="A31" s="256"/>
      <c r="B31" s="266"/>
      <c r="C31" s="268"/>
      <c r="D31" s="269"/>
      <c r="E31" s="73">
        <v>21</v>
      </c>
      <c r="F31" s="88" t="s">
        <v>849</v>
      </c>
      <c r="G31" s="86">
        <v>27</v>
      </c>
      <c r="H31" s="79" t="s">
        <v>850</v>
      </c>
      <c r="I31" s="260"/>
      <c r="J31" s="58">
        <v>13</v>
      </c>
      <c r="K31" s="76">
        <f t="shared" si="1"/>
        <v>0.48148148148148145</v>
      </c>
      <c r="L31" s="62">
        <f t="shared" si="0"/>
        <v>3</v>
      </c>
    </row>
    <row r="32" spans="1:12" ht="21" customHeight="1">
      <c r="A32" s="256"/>
      <c r="B32" s="267"/>
      <c r="C32" s="268"/>
      <c r="D32" s="270"/>
      <c r="E32" s="73">
        <v>22</v>
      </c>
      <c r="F32" s="88" t="s">
        <v>851</v>
      </c>
      <c r="G32" s="102">
        <v>190</v>
      </c>
      <c r="H32" s="103" t="s">
        <v>852</v>
      </c>
      <c r="I32" s="261"/>
      <c r="J32" s="58">
        <v>175</v>
      </c>
      <c r="K32" s="76">
        <f t="shared" si="1"/>
        <v>0.92105263157894735</v>
      </c>
      <c r="L32" s="62">
        <f t="shared" si="0"/>
        <v>4</v>
      </c>
    </row>
    <row r="33" spans="1:12" ht="21" customHeight="1">
      <c r="A33" s="256"/>
      <c r="B33" s="265" t="s">
        <v>150</v>
      </c>
      <c r="C33" s="271" t="s">
        <v>151</v>
      </c>
      <c r="D33" s="270" t="s">
        <v>170</v>
      </c>
      <c r="E33" s="73">
        <v>23</v>
      </c>
      <c r="F33" s="38" t="s">
        <v>853</v>
      </c>
      <c r="G33" s="86">
        <v>2000</v>
      </c>
      <c r="H33" s="79" t="s">
        <v>854</v>
      </c>
      <c r="I33" s="263" t="s">
        <v>855</v>
      </c>
      <c r="J33" s="58">
        <v>730</v>
      </c>
      <c r="K33" s="76">
        <f t="shared" si="1"/>
        <v>0.36499999999999999</v>
      </c>
      <c r="L33" s="62">
        <f t="shared" si="0"/>
        <v>3</v>
      </c>
    </row>
    <row r="34" spans="1:12" ht="21" customHeight="1">
      <c r="A34" s="256"/>
      <c r="B34" s="266"/>
      <c r="C34" s="272"/>
      <c r="D34" s="274"/>
      <c r="E34" s="73">
        <v>24</v>
      </c>
      <c r="F34" s="38" t="s">
        <v>856</v>
      </c>
      <c r="G34" s="86">
        <v>2</v>
      </c>
      <c r="H34" s="79" t="s">
        <v>857</v>
      </c>
      <c r="I34" s="260"/>
      <c r="J34" s="58">
        <v>0</v>
      </c>
      <c r="K34" s="76">
        <f t="shared" si="1"/>
        <v>0</v>
      </c>
      <c r="L34" s="60">
        <f t="shared" si="0"/>
        <v>1</v>
      </c>
    </row>
    <row r="35" spans="1:12" ht="21" customHeight="1">
      <c r="A35" s="256"/>
      <c r="B35" s="266"/>
      <c r="C35" s="272"/>
      <c r="D35" s="274"/>
      <c r="E35" s="73">
        <v>25</v>
      </c>
      <c r="F35" s="38" t="s">
        <v>858</v>
      </c>
      <c r="G35" s="104">
        <v>0.3</v>
      </c>
      <c r="H35" s="79" t="s">
        <v>859</v>
      </c>
      <c r="I35" s="260"/>
      <c r="J35" s="105">
        <v>0.125</v>
      </c>
      <c r="K35" s="76">
        <f t="shared" si="1"/>
        <v>0.41666666666666669</v>
      </c>
      <c r="L35" s="62">
        <f t="shared" si="0"/>
        <v>3</v>
      </c>
    </row>
    <row r="36" spans="1:12" ht="21" customHeight="1">
      <c r="A36" s="256"/>
      <c r="B36" s="266"/>
      <c r="C36" s="272"/>
      <c r="D36" s="274"/>
      <c r="E36" s="73">
        <v>26</v>
      </c>
      <c r="F36" s="38" t="s">
        <v>860</v>
      </c>
      <c r="G36" s="86">
        <v>667</v>
      </c>
      <c r="H36" s="79" t="s">
        <v>861</v>
      </c>
      <c r="I36" s="260"/>
      <c r="J36" s="58">
        <v>0</v>
      </c>
      <c r="K36" s="76">
        <f t="shared" si="1"/>
        <v>0</v>
      </c>
      <c r="L36" s="60">
        <f t="shared" si="0"/>
        <v>1</v>
      </c>
    </row>
    <row r="37" spans="1:12" ht="21" customHeight="1">
      <c r="A37" s="256"/>
      <c r="B37" s="266"/>
      <c r="C37" s="272"/>
      <c r="D37" s="274"/>
      <c r="E37" s="73">
        <v>27</v>
      </c>
      <c r="F37" s="38" t="s">
        <v>862</v>
      </c>
      <c r="G37" s="86">
        <v>20</v>
      </c>
      <c r="H37" s="79" t="s">
        <v>863</v>
      </c>
      <c r="I37" s="260"/>
      <c r="J37" s="58">
        <v>28</v>
      </c>
      <c r="K37" s="76">
        <f t="shared" si="1"/>
        <v>1.4</v>
      </c>
      <c r="L37" s="106">
        <f>IF(K37&lt;=33%,1,IF(K37&lt;76%,3,IF(K37&lt;100%,4,)))</f>
        <v>0</v>
      </c>
    </row>
    <row r="38" spans="1:12" ht="21" customHeight="1">
      <c r="A38" s="256"/>
      <c r="B38" s="266"/>
      <c r="C38" s="273"/>
      <c r="D38" s="275"/>
      <c r="E38" s="73">
        <v>28</v>
      </c>
      <c r="F38" s="38" t="s">
        <v>864</v>
      </c>
      <c r="G38" s="86">
        <v>3</v>
      </c>
      <c r="H38" s="79" t="s">
        <v>865</v>
      </c>
      <c r="I38" s="261"/>
      <c r="J38" s="58">
        <v>0</v>
      </c>
      <c r="K38" s="76">
        <f t="shared" si="1"/>
        <v>0</v>
      </c>
      <c r="L38" s="60">
        <f t="shared" si="0"/>
        <v>1</v>
      </c>
    </row>
    <row r="39" spans="1:12" ht="21" customHeight="1">
      <c r="A39" s="256"/>
      <c r="B39" s="266"/>
      <c r="C39" s="271" t="s">
        <v>168</v>
      </c>
      <c r="D39" s="270" t="s">
        <v>170</v>
      </c>
      <c r="E39" s="73">
        <v>29</v>
      </c>
      <c r="F39" s="38" t="s">
        <v>866</v>
      </c>
      <c r="G39" s="86">
        <v>1</v>
      </c>
      <c r="H39" s="79" t="s">
        <v>867</v>
      </c>
      <c r="I39" s="263" t="s">
        <v>868</v>
      </c>
      <c r="J39" s="58">
        <v>0</v>
      </c>
      <c r="K39" s="76">
        <f t="shared" si="1"/>
        <v>0</v>
      </c>
      <c r="L39" s="60">
        <f t="shared" si="0"/>
        <v>1</v>
      </c>
    </row>
    <row r="40" spans="1:12" ht="21" customHeight="1">
      <c r="A40" s="256"/>
      <c r="B40" s="266"/>
      <c r="C40" s="272"/>
      <c r="D40" s="274"/>
      <c r="E40" s="73">
        <v>30</v>
      </c>
      <c r="F40" s="38" t="s">
        <v>869</v>
      </c>
      <c r="G40" s="86">
        <v>1</v>
      </c>
      <c r="H40" s="79" t="s">
        <v>870</v>
      </c>
      <c r="I40" s="260"/>
      <c r="J40" s="58">
        <v>0</v>
      </c>
      <c r="K40" s="76">
        <f t="shared" si="1"/>
        <v>0</v>
      </c>
      <c r="L40" s="60">
        <f t="shared" si="0"/>
        <v>1</v>
      </c>
    </row>
    <row r="41" spans="1:12" ht="21" customHeight="1">
      <c r="A41" s="256"/>
      <c r="B41" s="266"/>
      <c r="C41" s="272"/>
      <c r="D41" s="274"/>
      <c r="E41" s="73">
        <v>31</v>
      </c>
      <c r="F41" s="38" t="s">
        <v>871</v>
      </c>
      <c r="G41" s="86">
        <v>2</v>
      </c>
      <c r="H41" s="79" t="s">
        <v>872</v>
      </c>
      <c r="I41" s="260"/>
      <c r="J41" s="58">
        <v>0</v>
      </c>
      <c r="K41" s="76">
        <f t="shared" si="1"/>
        <v>0</v>
      </c>
      <c r="L41" s="60">
        <f t="shared" si="0"/>
        <v>1</v>
      </c>
    </row>
    <row r="42" spans="1:12" ht="21" customHeight="1">
      <c r="A42" s="256"/>
      <c r="B42" s="266"/>
      <c r="C42" s="272"/>
      <c r="D42" s="274"/>
      <c r="E42" s="73">
        <v>32</v>
      </c>
      <c r="F42" s="38" t="s">
        <v>873</v>
      </c>
      <c r="G42" s="86">
        <v>1</v>
      </c>
      <c r="H42" s="79" t="s">
        <v>874</v>
      </c>
      <c r="I42" s="260"/>
      <c r="J42" s="58">
        <v>0</v>
      </c>
      <c r="K42" s="76">
        <f t="shared" si="1"/>
        <v>0</v>
      </c>
      <c r="L42" s="60">
        <f t="shared" si="0"/>
        <v>1</v>
      </c>
    </row>
    <row r="43" spans="1:12" ht="21" customHeight="1">
      <c r="A43" s="256"/>
      <c r="B43" s="267"/>
      <c r="C43" s="273"/>
      <c r="D43" s="275"/>
      <c r="E43" s="73">
        <v>33</v>
      </c>
      <c r="F43" s="38" t="s">
        <v>875</v>
      </c>
      <c r="G43" s="86">
        <v>4</v>
      </c>
      <c r="H43" s="79" t="s">
        <v>876</v>
      </c>
      <c r="I43" s="261"/>
      <c r="J43" s="58">
        <v>0</v>
      </c>
      <c r="K43" s="76">
        <f t="shared" si="1"/>
        <v>0</v>
      </c>
      <c r="L43" s="60">
        <f t="shared" si="0"/>
        <v>1</v>
      </c>
    </row>
    <row r="44" spans="1:12" ht="21" customHeight="1">
      <c r="A44" s="256"/>
      <c r="B44" s="265" t="s">
        <v>179</v>
      </c>
      <c r="C44" s="95" t="s">
        <v>877</v>
      </c>
      <c r="D44" s="107" t="s">
        <v>878</v>
      </c>
      <c r="E44" s="108">
        <v>34</v>
      </c>
      <c r="F44" s="80" t="s">
        <v>879</v>
      </c>
      <c r="G44" s="102">
        <v>8</v>
      </c>
      <c r="H44" s="109" t="s">
        <v>880</v>
      </c>
      <c r="I44" s="263" t="s">
        <v>881</v>
      </c>
      <c r="J44" s="58">
        <v>7</v>
      </c>
      <c r="K44" s="76">
        <f t="shared" si="1"/>
        <v>0.875</v>
      </c>
      <c r="L44" s="62">
        <f t="shared" si="0"/>
        <v>4</v>
      </c>
    </row>
    <row r="45" spans="1:12" ht="21" customHeight="1">
      <c r="A45" s="256"/>
      <c r="B45" s="266"/>
      <c r="C45" s="271" t="s">
        <v>882</v>
      </c>
      <c r="D45" s="269" t="s">
        <v>192</v>
      </c>
      <c r="E45" s="73">
        <v>35</v>
      </c>
      <c r="F45" s="88" t="s">
        <v>883</v>
      </c>
      <c r="G45" s="86">
        <v>20</v>
      </c>
      <c r="H45" s="110" t="s">
        <v>884</v>
      </c>
      <c r="I45" s="260"/>
      <c r="J45" s="58">
        <v>15</v>
      </c>
      <c r="K45" s="76">
        <f t="shared" si="1"/>
        <v>0.75</v>
      </c>
      <c r="L45" s="62">
        <f t="shared" si="0"/>
        <v>3</v>
      </c>
    </row>
    <row r="46" spans="1:12" ht="21" customHeight="1">
      <c r="A46" s="256"/>
      <c r="B46" s="266"/>
      <c r="C46" s="272"/>
      <c r="D46" s="269"/>
      <c r="E46" s="73">
        <v>36</v>
      </c>
      <c r="F46" s="38" t="s">
        <v>885</v>
      </c>
      <c r="G46" s="86">
        <v>60</v>
      </c>
      <c r="H46" s="96" t="s">
        <v>886</v>
      </c>
      <c r="I46" s="260"/>
      <c r="J46" s="58">
        <v>62</v>
      </c>
      <c r="K46" s="76">
        <f t="shared" si="1"/>
        <v>1.0333333333333334</v>
      </c>
      <c r="L46" s="106">
        <f>IF(K46&lt;=33%,1,IF(K46&lt;76%,3,IF(K46&lt;100%,4,)))</f>
        <v>0</v>
      </c>
    </row>
    <row r="47" spans="1:12" ht="21" customHeight="1">
      <c r="A47" s="256"/>
      <c r="B47" s="266"/>
      <c r="C47" s="272"/>
      <c r="D47" s="269"/>
      <c r="E47" s="73">
        <v>37</v>
      </c>
      <c r="F47" s="38" t="s">
        <v>887</v>
      </c>
      <c r="G47" s="86">
        <v>2</v>
      </c>
      <c r="H47" s="96" t="s">
        <v>888</v>
      </c>
      <c r="I47" s="260"/>
      <c r="J47" s="58">
        <v>0</v>
      </c>
      <c r="K47" s="76">
        <f t="shared" si="1"/>
        <v>0</v>
      </c>
      <c r="L47" s="60">
        <f t="shared" si="0"/>
        <v>1</v>
      </c>
    </row>
    <row r="48" spans="1:12" ht="21" customHeight="1">
      <c r="A48" s="256"/>
      <c r="B48" s="266"/>
      <c r="C48" s="273"/>
      <c r="D48" s="269"/>
      <c r="E48" s="73">
        <v>38</v>
      </c>
      <c r="F48" s="38" t="s">
        <v>889</v>
      </c>
      <c r="G48" s="86">
        <v>99</v>
      </c>
      <c r="H48" s="96" t="s">
        <v>890</v>
      </c>
      <c r="I48" s="260"/>
      <c r="J48" s="58">
        <v>44</v>
      </c>
      <c r="K48" s="76">
        <f t="shared" si="1"/>
        <v>0.44444444444444442</v>
      </c>
      <c r="L48" s="62">
        <f t="shared" si="0"/>
        <v>3</v>
      </c>
    </row>
    <row r="49" spans="1:12" ht="21" customHeight="1">
      <c r="A49" s="256"/>
      <c r="B49" s="267"/>
      <c r="C49" s="111" t="s">
        <v>891</v>
      </c>
      <c r="D49" s="109" t="s">
        <v>892</v>
      </c>
      <c r="E49" s="73">
        <v>39</v>
      </c>
      <c r="F49" s="38" t="s">
        <v>893</v>
      </c>
      <c r="G49" s="102">
        <v>20</v>
      </c>
      <c r="H49" s="96" t="s">
        <v>894</v>
      </c>
      <c r="I49" s="261"/>
      <c r="J49" s="58">
        <v>8</v>
      </c>
      <c r="K49" s="76">
        <f t="shared" si="1"/>
        <v>0.4</v>
      </c>
      <c r="L49" s="62">
        <f t="shared" si="0"/>
        <v>3</v>
      </c>
    </row>
    <row r="50" spans="1:12" ht="21" customHeight="1">
      <c r="A50" s="256"/>
      <c r="B50" s="265" t="s">
        <v>200</v>
      </c>
      <c r="C50" s="271" t="s">
        <v>895</v>
      </c>
      <c r="D50" s="270" t="s">
        <v>205</v>
      </c>
      <c r="E50" s="73">
        <v>40</v>
      </c>
      <c r="F50" s="34" t="s">
        <v>896</v>
      </c>
      <c r="G50" s="86">
        <v>4</v>
      </c>
      <c r="H50" s="79" t="s">
        <v>897</v>
      </c>
      <c r="I50" s="263" t="s">
        <v>868</v>
      </c>
      <c r="J50" s="58">
        <v>0</v>
      </c>
      <c r="K50" s="76">
        <f t="shared" si="1"/>
        <v>0</v>
      </c>
      <c r="L50" s="60">
        <f t="shared" si="0"/>
        <v>1</v>
      </c>
    </row>
    <row r="51" spans="1:12" ht="21" customHeight="1">
      <c r="A51" s="256"/>
      <c r="B51" s="266"/>
      <c r="C51" s="273"/>
      <c r="D51" s="275"/>
      <c r="E51" s="73">
        <v>41</v>
      </c>
      <c r="F51" s="34" t="s">
        <v>898</v>
      </c>
      <c r="G51" s="86">
        <v>1</v>
      </c>
      <c r="H51" s="79" t="s">
        <v>899</v>
      </c>
      <c r="I51" s="261"/>
      <c r="J51" s="58">
        <v>0</v>
      </c>
      <c r="K51" s="76">
        <f t="shared" si="1"/>
        <v>0</v>
      </c>
      <c r="L51" s="60">
        <f t="shared" si="0"/>
        <v>1</v>
      </c>
    </row>
    <row r="52" spans="1:12" ht="21" customHeight="1">
      <c r="A52" s="256"/>
      <c r="B52" s="267"/>
      <c r="C52" s="99" t="s">
        <v>900</v>
      </c>
      <c r="D52" s="112" t="s">
        <v>901</v>
      </c>
      <c r="E52" s="73">
        <v>42</v>
      </c>
      <c r="F52" s="38" t="s">
        <v>902</v>
      </c>
      <c r="G52" s="113">
        <v>20</v>
      </c>
      <c r="H52" s="100" t="s">
        <v>903</v>
      </c>
      <c r="I52" s="92" t="s">
        <v>904</v>
      </c>
      <c r="J52" s="58">
        <v>140</v>
      </c>
      <c r="K52" s="76">
        <f t="shared" si="1"/>
        <v>7</v>
      </c>
      <c r="L52" s="106">
        <f>IF(K52&lt;=33%,1,IF(K52&lt;76%,3,IF(K52&lt;100%,4,)))</f>
        <v>0</v>
      </c>
    </row>
    <row r="53" spans="1:12" ht="21" customHeight="1">
      <c r="A53" s="256"/>
      <c r="B53" s="265" t="s">
        <v>207</v>
      </c>
      <c r="C53" s="268" t="s">
        <v>208</v>
      </c>
      <c r="D53" s="270" t="s">
        <v>905</v>
      </c>
      <c r="E53" s="73">
        <v>43</v>
      </c>
      <c r="F53" s="38" t="s">
        <v>906</v>
      </c>
      <c r="G53" s="86">
        <v>150</v>
      </c>
      <c r="H53" s="79" t="s">
        <v>907</v>
      </c>
      <c r="I53" s="92" t="s">
        <v>908</v>
      </c>
      <c r="J53" s="58">
        <v>216</v>
      </c>
      <c r="K53" s="76">
        <f t="shared" si="1"/>
        <v>1.44</v>
      </c>
      <c r="L53" s="106">
        <f>IF(K53&lt;=33%,1,IF(K53&lt;76%,3,IF(K53&lt;100%,4,)))</f>
        <v>0</v>
      </c>
    </row>
    <row r="54" spans="1:12" ht="21" customHeight="1">
      <c r="A54" s="256"/>
      <c r="B54" s="266"/>
      <c r="C54" s="268"/>
      <c r="D54" s="274"/>
      <c r="E54" s="73">
        <v>44</v>
      </c>
      <c r="F54" s="38" t="s">
        <v>909</v>
      </c>
      <c r="G54" s="86">
        <v>100</v>
      </c>
      <c r="H54" s="79" t="s">
        <v>910</v>
      </c>
      <c r="I54" s="92" t="s">
        <v>801</v>
      </c>
      <c r="J54" s="58">
        <v>125</v>
      </c>
      <c r="K54" s="76">
        <f t="shared" si="1"/>
        <v>1.25</v>
      </c>
      <c r="L54" s="106">
        <f>IF(K54&lt;=33%,1,IF(K54&lt;76%,3,IF(K54&lt;100%,4,)))</f>
        <v>0</v>
      </c>
    </row>
    <row r="55" spans="1:12" ht="21" customHeight="1">
      <c r="A55" s="256"/>
      <c r="B55" s="266"/>
      <c r="C55" s="276" t="s">
        <v>911</v>
      </c>
      <c r="D55" s="274"/>
      <c r="E55" s="73">
        <v>45</v>
      </c>
      <c r="F55" s="38" t="s">
        <v>912</v>
      </c>
      <c r="G55" s="86">
        <v>10</v>
      </c>
      <c r="H55" s="79" t="s">
        <v>913</v>
      </c>
      <c r="I55" s="92" t="s">
        <v>914</v>
      </c>
      <c r="J55" s="58">
        <v>0</v>
      </c>
      <c r="K55" s="76">
        <f t="shared" si="1"/>
        <v>0</v>
      </c>
      <c r="L55" s="60">
        <f t="shared" si="0"/>
        <v>1</v>
      </c>
    </row>
    <row r="56" spans="1:12" ht="21" customHeight="1">
      <c r="A56" s="256"/>
      <c r="B56" s="267"/>
      <c r="C56" s="276"/>
      <c r="D56" s="275"/>
      <c r="E56" s="73">
        <v>46</v>
      </c>
      <c r="F56" s="38" t="s">
        <v>915</v>
      </c>
      <c r="G56" s="86">
        <v>15</v>
      </c>
      <c r="H56" s="79" t="s">
        <v>916</v>
      </c>
      <c r="I56" s="92" t="s">
        <v>914</v>
      </c>
      <c r="J56" s="58">
        <v>0</v>
      </c>
      <c r="K56" s="76">
        <f t="shared" si="1"/>
        <v>0</v>
      </c>
      <c r="L56" s="60">
        <f t="shared" si="0"/>
        <v>1</v>
      </c>
    </row>
    <row r="57" spans="1:12" ht="21" customHeight="1">
      <c r="K57" s="114">
        <f>AVERAGE(K11:K56)</f>
        <v>0.50061586488582821</v>
      </c>
      <c r="L57" s="115">
        <f t="shared" si="0"/>
        <v>3</v>
      </c>
    </row>
    <row r="58" spans="1:12" ht="20.100000000000001" customHeight="1" thickBot="1">
      <c r="A58" s="116" t="s">
        <v>917</v>
      </c>
    </row>
  </sheetData>
  <sheetProtection algorithmName="SHA-512" hashValue="bZ/j8FcCL3hgI1+ZHVV2WmuKWLIzbxFplZuWzWuyY0G80dng9A+iyfwUmis2L7pqPVuAD9wdjQ7uqdc7U8w5nQ==" saltValue="XSTaC8gdDIXUvDrjx3hatA==" spinCount="100000" sheet="1" objects="1" scenarios="1" selectLockedCells="1" selectUnlockedCells="1"/>
  <mergeCells count="38">
    <mergeCell ref="B53:B56"/>
    <mergeCell ref="C53:C54"/>
    <mergeCell ref="D53:D56"/>
    <mergeCell ref="C55:C56"/>
    <mergeCell ref="I33:I38"/>
    <mergeCell ref="C39:C43"/>
    <mergeCell ref="D39:D43"/>
    <mergeCell ref="I39:I43"/>
    <mergeCell ref="I44:I49"/>
    <mergeCell ref="C45:C48"/>
    <mergeCell ref="D45:D48"/>
    <mergeCell ref="B44:B49"/>
    <mergeCell ref="B50:B52"/>
    <mergeCell ref="C50:C51"/>
    <mergeCell ref="D50:D51"/>
    <mergeCell ref="I50:I51"/>
    <mergeCell ref="A11:A56"/>
    <mergeCell ref="B11:B14"/>
    <mergeCell ref="I11:I14"/>
    <mergeCell ref="C13:C14"/>
    <mergeCell ref="B15:B19"/>
    <mergeCell ref="I15:I16"/>
    <mergeCell ref="C16:C17"/>
    <mergeCell ref="B20:B27"/>
    <mergeCell ref="I20:I22"/>
    <mergeCell ref="B28:B32"/>
    <mergeCell ref="I28:I32"/>
    <mergeCell ref="C29:C32"/>
    <mergeCell ref="D29:D32"/>
    <mergeCell ref="B33:B43"/>
    <mergeCell ref="C33:C38"/>
    <mergeCell ref="D33:D38"/>
    <mergeCell ref="M1:P1"/>
    <mergeCell ref="M2:P2"/>
    <mergeCell ref="B6:G7"/>
    <mergeCell ref="H6:I7"/>
    <mergeCell ref="B8:G9"/>
    <mergeCell ref="H8:I9"/>
  </mergeCells>
  <conditionalFormatting sqref="L11">
    <cfRule type="cellIs" dxfId="193" priority="44" stopIfTrue="1" operator="between">
      <formula>3</formula>
      <formula>4</formula>
    </cfRule>
  </conditionalFormatting>
  <conditionalFormatting sqref="L11">
    <cfRule type="cellIs" dxfId="192" priority="41" stopIfTrue="1" operator="greaterThan">
      <formula>3</formula>
    </cfRule>
    <cfRule type="cellIs" dxfId="191" priority="42" stopIfTrue="1" operator="between">
      <formula>1</formula>
      <formula>1</formula>
    </cfRule>
    <cfRule type="cellIs" dxfId="190" priority="43" stopIfTrue="1" operator="between">
      <formula>3</formula>
      <formula>3</formula>
    </cfRule>
  </conditionalFormatting>
  <conditionalFormatting sqref="L38:L45 L47:L51 L55:L56 L12:L36">
    <cfRule type="cellIs" dxfId="189" priority="40" stopIfTrue="1" operator="between">
      <formula>3</formula>
      <formula>4</formula>
    </cfRule>
  </conditionalFormatting>
  <conditionalFormatting sqref="L38:L45 L47:L51 L55:L56 L12:L36">
    <cfRule type="cellIs" dxfId="188" priority="37" stopIfTrue="1" operator="greaterThan">
      <formula>3</formula>
    </cfRule>
    <cfRule type="cellIs" dxfId="187" priority="38" stopIfTrue="1" operator="between">
      <formula>1</formula>
      <formula>1</formula>
    </cfRule>
    <cfRule type="cellIs" dxfId="186" priority="39" stopIfTrue="1" operator="between">
      <formula>3</formula>
      <formula>3</formula>
    </cfRule>
  </conditionalFormatting>
  <conditionalFormatting sqref="L37">
    <cfRule type="cellIs" dxfId="185" priority="34" stopIfTrue="1" operator="between">
      <formula>1</formula>
      <formula>1</formula>
    </cfRule>
    <cfRule type="cellIs" dxfId="184" priority="35" stopIfTrue="1" operator="between">
      <formula>3</formula>
      <formula>3</formula>
    </cfRule>
    <cfRule type="cellIs" dxfId="183" priority="36" stopIfTrue="1" operator="between">
      <formula>3</formula>
      <formula>4</formula>
    </cfRule>
  </conditionalFormatting>
  <conditionalFormatting sqref="L46">
    <cfRule type="cellIs" dxfId="182" priority="31" stopIfTrue="1" operator="between">
      <formula>1</formula>
      <formula>1</formula>
    </cfRule>
    <cfRule type="cellIs" dxfId="181" priority="32" stopIfTrue="1" operator="between">
      <formula>3</formula>
      <formula>3</formula>
    </cfRule>
    <cfRule type="cellIs" dxfId="180" priority="33" stopIfTrue="1" operator="between">
      <formula>3</formula>
      <formula>4</formula>
    </cfRule>
  </conditionalFormatting>
  <conditionalFormatting sqref="L52">
    <cfRule type="cellIs" dxfId="179" priority="28" stopIfTrue="1" operator="between">
      <formula>1</formula>
      <formula>1</formula>
    </cfRule>
    <cfRule type="cellIs" dxfId="178" priority="29" stopIfTrue="1" operator="between">
      <formula>3</formula>
      <formula>3</formula>
    </cfRule>
    <cfRule type="cellIs" dxfId="177" priority="30" stopIfTrue="1" operator="between">
      <formula>3</formula>
      <formula>4</formula>
    </cfRule>
  </conditionalFormatting>
  <conditionalFormatting sqref="L53">
    <cfRule type="cellIs" dxfId="176" priority="25" stopIfTrue="1" operator="between">
      <formula>1</formula>
      <formula>1</formula>
    </cfRule>
    <cfRule type="cellIs" dxfId="175" priority="26" stopIfTrue="1" operator="between">
      <formula>3</formula>
      <formula>3</formula>
    </cfRule>
    <cfRule type="cellIs" dxfId="174" priority="27" stopIfTrue="1" operator="between">
      <formula>3</formula>
      <formula>4</formula>
    </cfRule>
  </conditionalFormatting>
  <conditionalFormatting sqref="L54">
    <cfRule type="cellIs" dxfId="173" priority="22" stopIfTrue="1" operator="between">
      <formula>1</formula>
      <formula>1</formula>
    </cfRule>
    <cfRule type="cellIs" dxfId="172" priority="23" stopIfTrue="1" operator="between">
      <formula>3</formula>
      <formula>3</formula>
    </cfRule>
    <cfRule type="cellIs" dxfId="171" priority="24" stopIfTrue="1" operator="between">
      <formula>3</formula>
      <formula>4</formula>
    </cfRule>
  </conditionalFormatting>
  <conditionalFormatting sqref="L57">
    <cfRule type="cellIs" dxfId="170" priority="21" stopIfTrue="1" operator="between">
      <formula>3</formula>
      <formula>4</formula>
    </cfRule>
  </conditionalFormatting>
  <conditionalFormatting sqref="L57">
    <cfRule type="cellIs" dxfId="169" priority="18" stopIfTrue="1" operator="greaterThan">
      <formula>3</formula>
    </cfRule>
    <cfRule type="cellIs" dxfId="168" priority="19" stopIfTrue="1" operator="between">
      <formula>1</formula>
      <formula>1</formula>
    </cfRule>
    <cfRule type="cellIs" dxfId="167" priority="20" stopIfTrue="1" operator="between">
      <formula>3</formula>
      <formula>3</formula>
    </cfRule>
  </conditionalFormatting>
  <conditionalFormatting sqref="P7:P10">
    <cfRule type="cellIs" dxfId="166" priority="17" stopIfTrue="1" operator="between">
      <formula>3</formula>
      <formula>4</formula>
    </cfRule>
  </conditionalFormatting>
  <conditionalFormatting sqref="P7:P10">
    <cfRule type="cellIs" dxfId="165" priority="14" stopIfTrue="1" operator="greaterThan">
      <formula>3</formula>
    </cfRule>
    <cfRule type="cellIs" dxfId="164" priority="15" stopIfTrue="1" operator="between">
      <formula>1</formula>
      <formula>1</formula>
    </cfRule>
    <cfRule type="cellIs" dxfId="163" priority="16" stopIfTrue="1" operator="between">
      <formula>3</formula>
      <formula>3</formula>
    </cfRule>
  </conditionalFormatting>
  <conditionalFormatting sqref="P12">
    <cfRule type="cellIs" dxfId="162" priority="11" stopIfTrue="1" operator="between">
      <formula>1</formula>
      <formula>1</formula>
    </cfRule>
    <cfRule type="cellIs" dxfId="161" priority="12" stopIfTrue="1" operator="between">
      <formula>3</formula>
      <formula>3</formula>
    </cfRule>
    <cfRule type="cellIs" dxfId="160" priority="13" stopIfTrue="1" operator="between">
      <formula>3</formula>
      <formula>4</formula>
    </cfRule>
  </conditionalFormatting>
  <conditionalFormatting sqref="P13">
    <cfRule type="cellIs" dxfId="159" priority="8" stopIfTrue="1" operator="between">
      <formula>1</formula>
      <formula>1</formula>
    </cfRule>
    <cfRule type="cellIs" dxfId="158" priority="9" stopIfTrue="1" operator="between">
      <formula>3</formula>
      <formula>3</formula>
    </cfRule>
    <cfRule type="cellIs" dxfId="157" priority="10" stopIfTrue="1" operator="between">
      <formula>3</formula>
      <formula>4</formula>
    </cfRule>
  </conditionalFormatting>
  <conditionalFormatting sqref="P11">
    <cfRule type="cellIs" dxfId="156" priority="5" stopIfTrue="1" operator="between">
      <formula>1</formula>
      <formula>1</formula>
    </cfRule>
    <cfRule type="cellIs" dxfId="155" priority="6" stopIfTrue="1" operator="between">
      <formula>3</formula>
      <formula>3</formula>
    </cfRule>
    <cfRule type="cellIs" dxfId="154" priority="7" stopIfTrue="1" operator="between">
      <formula>3</formula>
      <formula>4</formula>
    </cfRule>
  </conditionalFormatting>
  <conditionalFormatting sqref="P6">
    <cfRule type="cellIs" dxfId="153" priority="4" stopIfTrue="1" operator="between">
      <formula>3</formula>
      <formula>4</formula>
    </cfRule>
  </conditionalFormatting>
  <conditionalFormatting sqref="P6">
    <cfRule type="cellIs" dxfId="152" priority="1" stopIfTrue="1" operator="greaterThan">
      <formula>3</formula>
    </cfRule>
    <cfRule type="cellIs" dxfId="151" priority="2" stopIfTrue="1" operator="between">
      <formula>1</formula>
      <formula>1</formula>
    </cfRule>
    <cfRule type="cellIs" dxfId="150" priority="3" stopIfTrue="1" operator="between">
      <formula>3</formula>
      <formula>3</formula>
    </cfRule>
  </conditionalFormatting>
  <printOptions horizontalCentered="1"/>
  <pageMargins left="0.70866141732283472" right="0.70866141732283472" top="0.74803149606299213" bottom="0.74803149606299213" header="0.51181102362204722" footer="0.51181102362204722"/>
  <pageSetup scale="51" orientation="portrait" useFirstPageNumber="1" horizontalDpi="300" verticalDpi="300" r:id="rId1"/>
  <headerFooter alignWithMargins="0"/>
  <drawing r:id="rId2"/>
  <legacyDrawing r:id="rId3"/>
  <oleObjects>
    <mc:AlternateContent xmlns:mc="http://schemas.openxmlformats.org/markup-compatibility/2006">
      <mc:Choice Requires="x14">
        <oleObject progId="Visio.Drawing.11" shapeId="6145" r:id="rId4">
          <objectPr defaultSize="0" autoPict="0" r:id="rId5">
            <anchor moveWithCells="1" sizeWithCells="1">
              <from>
                <xdr:col>0</xdr:col>
                <xdr:colOff>0</xdr:colOff>
                <xdr:row>5</xdr:row>
                <xdr:rowOff>85725</xdr:rowOff>
              </from>
              <to>
                <xdr:col>0</xdr:col>
                <xdr:colOff>0</xdr:colOff>
                <xdr:row>8</xdr:row>
                <xdr:rowOff>219075</xdr:rowOff>
              </to>
            </anchor>
          </objectPr>
        </oleObject>
      </mc:Choice>
      <mc:Fallback>
        <oleObject progId="Visio.Drawing.11" shapeId="6145" r:id="rId4"/>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2"/>
  <sheetViews>
    <sheetView topLeftCell="L1" zoomScale="59" zoomScaleNormal="59" workbookViewId="0">
      <selection activeCell="L25" sqref="L25"/>
    </sheetView>
  </sheetViews>
  <sheetFormatPr baseColWidth="10" defaultColWidth="11.28515625" defaultRowHeight="20.100000000000001" customHeight="1"/>
  <cols>
    <col min="1" max="1" width="19.140625" style="7" hidden="1" customWidth="1"/>
    <col min="2" max="2" width="27.42578125" style="7" hidden="1" customWidth="1"/>
    <col min="3" max="4" width="19.42578125" style="9" hidden="1" customWidth="1"/>
    <col min="5" max="5" width="43.42578125" style="9" hidden="1" customWidth="1"/>
    <col min="6" max="6" width="19.42578125" style="53" hidden="1" customWidth="1"/>
    <col min="7" max="7" width="22.140625" style="9" hidden="1" customWidth="1"/>
    <col min="8" max="8" width="51.140625" style="7" hidden="1" customWidth="1"/>
    <col min="9" max="9" width="20.5703125" style="7" hidden="1" customWidth="1"/>
    <col min="10" max="10" width="28.140625" style="7" hidden="1" customWidth="1"/>
    <col min="11" max="11" width="15" style="7" hidden="1" customWidth="1"/>
    <col min="12" max="12" width="100.5703125" style="7" customWidth="1"/>
    <col min="13" max="13" width="17.28515625" style="7" bestFit="1" customWidth="1"/>
    <col min="14" max="14" width="20.42578125" style="7" customWidth="1"/>
    <col min="15" max="15" width="18.28515625" style="7" customWidth="1"/>
    <col min="16" max="16384" width="11.28515625" style="7"/>
  </cols>
  <sheetData>
    <row r="1" spans="1:15" ht="20.100000000000001" customHeight="1">
      <c r="C1" s="7"/>
      <c r="D1" s="7"/>
      <c r="E1" s="7"/>
      <c r="F1" s="7"/>
      <c r="L1" s="215" t="s">
        <v>660</v>
      </c>
      <c r="M1" s="215"/>
      <c r="N1" s="215"/>
      <c r="O1" s="215"/>
    </row>
    <row r="2" spans="1:15" ht="20.100000000000001" customHeight="1" thickBot="1">
      <c r="C2" s="7"/>
      <c r="D2" s="7"/>
      <c r="E2" s="7"/>
      <c r="F2" s="7"/>
      <c r="L2" s="215" t="s">
        <v>1043</v>
      </c>
      <c r="M2" s="215"/>
      <c r="N2" s="215"/>
      <c r="O2" s="215"/>
    </row>
    <row r="3" spans="1:15" ht="20.100000000000001" customHeight="1">
      <c r="A3" s="56"/>
      <c r="C3" s="7"/>
      <c r="D3" s="7"/>
      <c r="E3" s="7"/>
      <c r="F3" s="7"/>
      <c r="G3" s="245" t="s">
        <v>2</v>
      </c>
      <c r="H3" s="246"/>
    </row>
    <row r="4" spans="1:15" ht="20.100000000000001" customHeight="1" thickBot="1">
      <c r="A4" s="61"/>
      <c r="C4" s="7"/>
      <c r="D4" s="7"/>
      <c r="E4" s="7"/>
      <c r="F4" s="7"/>
      <c r="G4" s="247"/>
      <c r="H4" s="248"/>
      <c r="L4" s="117" t="s">
        <v>918</v>
      </c>
      <c r="M4" s="54" t="s">
        <v>662</v>
      </c>
      <c r="N4" s="55" t="s">
        <v>23</v>
      </c>
      <c r="O4" s="55" t="s">
        <v>24</v>
      </c>
    </row>
    <row r="5" spans="1:15" ht="20.100000000000001" customHeight="1" thickBot="1">
      <c r="A5" s="63"/>
      <c r="C5" s="7"/>
      <c r="D5" s="7"/>
      <c r="E5" s="7"/>
      <c r="F5" s="7"/>
      <c r="G5" s="247"/>
      <c r="H5" s="248"/>
      <c r="L5" s="118" t="s">
        <v>27</v>
      </c>
      <c r="M5" s="119" t="s">
        <v>919</v>
      </c>
      <c r="N5" s="59">
        <f>AVERAGE('EXCELENCIA ACADÉMICA'!R7)</f>
        <v>0</v>
      </c>
      <c r="O5" s="60">
        <f t="shared" ref="O5:O24" si="0">IF(N5&lt;=33%,1,IF(N5&lt;76%,3,IF(N5&lt;100%,4,IF(N5=101%,5))))</f>
        <v>1</v>
      </c>
    </row>
    <row r="6" spans="1:15" s="70" customFormat="1" ht="30" customHeight="1" thickBot="1">
      <c r="A6" s="64" t="s">
        <v>5</v>
      </c>
      <c r="B6" s="64" t="s">
        <v>6</v>
      </c>
      <c r="C6" s="64" t="s">
        <v>9</v>
      </c>
      <c r="D6" s="65" t="s">
        <v>761</v>
      </c>
      <c r="E6" s="64" t="s">
        <v>10</v>
      </c>
      <c r="F6" s="64" t="s">
        <v>762</v>
      </c>
      <c r="G6" s="64" t="s">
        <v>12</v>
      </c>
      <c r="H6" s="66" t="s">
        <v>14</v>
      </c>
      <c r="I6" s="67" t="s">
        <v>763</v>
      </c>
      <c r="J6" s="42" t="s">
        <v>23</v>
      </c>
      <c r="K6" s="42" t="s">
        <v>24</v>
      </c>
      <c r="L6" s="118" t="s">
        <v>98</v>
      </c>
      <c r="M6" s="119" t="s">
        <v>920</v>
      </c>
      <c r="N6" s="59">
        <f>AVERAGE('EXCELENCIA ACADÉMICA'!R8:R9)</f>
        <v>0.53</v>
      </c>
      <c r="O6" s="62">
        <f t="shared" si="0"/>
        <v>3</v>
      </c>
    </row>
    <row r="7" spans="1:15" ht="39.950000000000003" customHeight="1">
      <c r="A7" s="255" t="s">
        <v>765</v>
      </c>
      <c r="B7" s="257" t="s">
        <v>26</v>
      </c>
      <c r="C7" s="72" t="s">
        <v>767</v>
      </c>
      <c r="D7" s="73">
        <v>1</v>
      </c>
      <c r="E7" s="74" t="s">
        <v>768</v>
      </c>
      <c r="F7" s="75">
        <v>1</v>
      </c>
      <c r="G7" s="72" t="s">
        <v>769</v>
      </c>
      <c r="H7" s="277" t="s">
        <v>770</v>
      </c>
      <c r="I7" s="58">
        <v>1</v>
      </c>
      <c r="J7" s="76">
        <v>1</v>
      </c>
      <c r="K7" s="62" t="b">
        <f>IF(J7&lt;=33%,1,IF(J7&lt;76%,3,IF(J7&lt;100%,4,IF(J7=101%,5))))</f>
        <v>0</v>
      </c>
      <c r="L7" s="118" t="s">
        <v>106</v>
      </c>
      <c r="M7" s="119" t="s">
        <v>921</v>
      </c>
      <c r="N7" s="59">
        <f>AVERAGE('EXCELENCIA ACADÉMICA'!R10)</f>
        <v>0.65</v>
      </c>
      <c r="O7" s="62">
        <f t="shared" si="0"/>
        <v>3</v>
      </c>
    </row>
    <row r="8" spans="1:15" ht="50.25" customHeight="1">
      <c r="A8" s="256"/>
      <c r="B8" s="258"/>
      <c r="C8" s="79" t="s">
        <v>772</v>
      </c>
      <c r="D8" s="73">
        <v>2</v>
      </c>
      <c r="E8" s="80" t="s">
        <v>773</v>
      </c>
      <c r="F8" s="81">
        <v>122</v>
      </c>
      <c r="G8" s="79" t="s">
        <v>774</v>
      </c>
      <c r="H8" s="278"/>
      <c r="I8" s="58">
        <v>78</v>
      </c>
      <c r="J8" s="76">
        <f>+I8/F8</f>
        <v>0.63934426229508201</v>
      </c>
      <c r="K8" s="62">
        <f t="shared" ref="K8:K51" si="1">IF(J8&lt;=33%,1,IF(J8&lt;76%,3,IF(J8&lt;100%,4,IF(J8=101%,5))))</f>
        <v>3</v>
      </c>
      <c r="L8" s="118" t="s">
        <v>786</v>
      </c>
      <c r="M8" s="119" t="s">
        <v>922</v>
      </c>
      <c r="N8" s="59">
        <f>AVERAGE('EXCELENCIA ACADÉMICA'!R11:R13)</f>
        <v>0.26666666666666666</v>
      </c>
      <c r="O8" s="60">
        <f t="shared" si="0"/>
        <v>1</v>
      </c>
    </row>
    <row r="9" spans="1:15" ht="39.950000000000003" customHeight="1">
      <c r="A9" s="256"/>
      <c r="B9" s="258"/>
      <c r="C9" s="279" t="s">
        <v>924</v>
      </c>
      <c r="D9" s="281">
        <v>3</v>
      </c>
      <c r="E9" s="283" t="s">
        <v>925</v>
      </c>
      <c r="F9" s="86">
        <v>0</v>
      </c>
      <c r="G9" s="79" t="s">
        <v>926</v>
      </c>
      <c r="H9" s="278"/>
      <c r="I9" s="58" t="s">
        <v>927</v>
      </c>
      <c r="J9" s="76" t="s">
        <v>927</v>
      </c>
      <c r="K9" s="76" t="s">
        <v>927</v>
      </c>
      <c r="L9" s="118" t="s">
        <v>34</v>
      </c>
      <c r="M9" s="119" t="s">
        <v>923</v>
      </c>
      <c r="N9" s="59">
        <f>AVERAGE('EXCELENCIA ACADÉMICA'!R14)</f>
        <v>0.5</v>
      </c>
      <c r="O9" s="62">
        <f t="shared" si="0"/>
        <v>3</v>
      </c>
    </row>
    <row r="10" spans="1:15" ht="39.950000000000003" customHeight="1">
      <c r="A10" s="256"/>
      <c r="B10" s="258"/>
      <c r="C10" s="280"/>
      <c r="D10" s="282"/>
      <c r="E10" s="284"/>
      <c r="F10" s="86"/>
      <c r="G10" s="79"/>
      <c r="H10" s="278"/>
      <c r="I10" s="58"/>
      <c r="J10" s="76"/>
      <c r="K10" s="76"/>
      <c r="L10" s="118" t="s">
        <v>38</v>
      </c>
      <c r="M10" s="119" t="s">
        <v>928</v>
      </c>
      <c r="N10" s="59">
        <f>AVERAGE('EXCELENCIA ACADÉMICA'!R17)</f>
        <v>0.25</v>
      </c>
      <c r="O10" s="60">
        <f t="shared" si="0"/>
        <v>1</v>
      </c>
    </row>
    <row r="11" spans="1:15" ht="39.950000000000003" customHeight="1">
      <c r="A11" s="256"/>
      <c r="B11" s="258"/>
      <c r="C11" s="280"/>
      <c r="D11" s="282"/>
      <c r="E11" s="284"/>
      <c r="F11" s="86"/>
      <c r="G11" s="79"/>
      <c r="H11" s="278"/>
      <c r="I11" s="58"/>
      <c r="J11" s="76"/>
      <c r="K11" s="76"/>
      <c r="L11" s="118" t="s">
        <v>48</v>
      </c>
      <c r="M11" s="119" t="s">
        <v>929</v>
      </c>
      <c r="N11" s="59">
        <f>AVERAGE('EXCELENCIA ACADÉMICA'!R20:R24)</f>
        <v>0.44000000000000006</v>
      </c>
      <c r="O11" s="62">
        <f t="shared" si="0"/>
        <v>3</v>
      </c>
    </row>
    <row r="12" spans="1:15" ht="39.950000000000003" customHeight="1">
      <c r="A12" s="256"/>
      <c r="B12" s="258"/>
      <c r="C12" s="280"/>
      <c r="D12" s="282"/>
      <c r="E12" s="284"/>
      <c r="F12" s="86"/>
      <c r="G12" s="79"/>
      <c r="H12" s="278"/>
      <c r="I12" s="58"/>
      <c r="J12" s="76"/>
      <c r="K12" s="76"/>
      <c r="L12" s="118" t="s">
        <v>934</v>
      </c>
      <c r="M12" s="119" t="s">
        <v>930</v>
      </c>
      <c r="N12" s="59">
        <f>AVERAGE('EXCELENCIA ACADÉMICA'!R18:R19)</f>
        <v>0.5</v>
      </c>
      <c r="O12" s="62">
        <f t="shared" si="0"/>
        <v>3</v>
      </c>
    </row>
    <row r="13" spans="1:15" ht="39.950000000000003" customHeight="1">
      <c r="A13" s="256"/>
      <c r="B13" s="258"/>
      <c r="C13" s="280"/>
      <c r="D13" s="282"/>
      <c r="E13" s="284"/>
      <c r="F13" s="86"/>
      <c r="G13" s="79"/>
      <c r="H13" s="278"/>
      <c r="I13" s="58"/>
      <c r="J13" s="76"/>
      <c r="K13" s="76"/>
      <c r="L13" s="118" t="s">
        <v>122</v>
      </c>
      <c r="M13" s="119" t="s">
        <v>931</v>
      </c>
      <c r="N13" s="59">
        <f>AVERAGE('EXCELENCIA ACADÉMICA'!R16)</f>
        <v>0.11</v>
      </c>
      <c r="O13" s="60">
        <f t="shared" si="0"/>
        <v>1</v>
      </c>
    </row>
    <row r="14" spans="1:15" ht="39.950000000000003" customHeight="1">
      <c r="A14" s="256"/>
      <c r="B14" s="258"/>
      <c r="C14" s="280"/>
      <c r="D14" s="282"/>
      <c r="E14" s="284"/>
      <c r="F14" s="86"/>
      <c r="G14" s="79"/>
      <c r="H14" s="278"/>
      <c r="I14" s="58"/>
      <c r="J14" s="76"/>
      <c r="K14" s="76"/>
      <c r="L14" s="118" t="s">
        <v>128</v>
      </c>
      <c r="M14" s="119" t="s">
        <v>932</v>
      </c>
      <c r="N14" s="59">
        <f>AVERAGE('EXCELENCIA ACADÉMICA'!R25)</f>
        <v>0.7</v>
      </c>
      <c r="O14" s="62">
        <f t="shared" si="0"/>
        <v>3</v>
      </c>
    </row>
    <row r="15" spans="1:15" ht="39.950000000000003" customHeight="1">
      <c r="A15" s="256"/>
      <c r="B15" s="258"/>
      <c r="C15" s="280"/>
      <c r="D15" s="282"/>
      <c r="E15" s="284"/>
      <c r="F15" s="86"/>
      <c r="G15" s="79"/>
      <c r="H15" s="278"/>
      <c r="I15" s="58"/>
      <c r="J15" s="76"/>
      <c r="K15" s="76"/>
      <c r="L15" s="118" t="s">
        <v>129</v>
      </c>
      <c r="M15" s="119" t="s">
        <v>933</v>
      </c>
      <c r="N15" s="59">
        <f>AVERAGE('EXCELENCIA ACADÉMICA'!R26:R30)</f>
        <v>0.93666666666666676</v>
      </c>
      <c r="O15" s="60">
        <f t="shared" si="0"/>
        <v>4</v>
      </c>
    </row>
    <row r="16" spans="1:15" ht="39.950000000000003" customHeight="1">
      <c r="A16" s="256"/>
      <c r="B16" s="258"/>
      <c r="C16" s="280"/>
      <c r="D16" s="282"/>
      <c r="E16" s="284"/>
      <c r="F16" s="86"/>
      <c r="G16" s="79"/>
      <c r="H16" s="278"/>
      <c r="I16" s="58"/>
      <c r="J16" s="76"/>
      <c r="K16" s="76"/>
      <c r="L16" s="118" t="s">
        <v>151</v>
      </c>
      <c r="M16" s="119" t="s">
        <v>935</v>
      </c>
      <c r="N16" s="59">
        <f>AVERAGE('EXCELENCIA ACADÉMICA'!R31:R34)</f>
        <v>0.2165</v>
      </c>
      <c r="O16" s="60">
        <f t="shared" si="0"/>
        <v>1</v>
      </c>
    </row>
    <row r="17" spans="1:15" ht="39.950000000000003" customHeight="1">
      <c r="A17" s="256"/>
      <c r="B17" s="258"/>
      <c r="C17" s="280"/>
      <c r="D17" s="282"/>
      <c r="E17" s="284"/>
      <c r="F17" s="86"/>
      <c r="G17" s="79"/>
      <c r="H17" s="278"/>
      <c r="I17" s="58"/>
      <c r="J17" s="76"/>
      <c r="K17" s="76"/>
      <c r="L17" s="118" t="s">
        <v>168</v>
      </c>
      <c r="M17" s="119" t="s">
        <v>936</v>
      </c>
      <c r="N17" s="59">
        <f>AVERAGE('EXCELENCIA ACADÉMICA'!R35:R38)</f>
        <v>0</v>
      </c>
      <c r="O17" s="60">
        <f t="shared" si="0"/>
        <v>1</v>
      </c>
    </row>
    <row r="18" spans="1:15" ht="39.950000000000003" customHeight="1">
      <c r="A18" s="256"/>
      <c r="B18" s="258"/>
      <c r="C18" s="280"/>
      <c r="D18" s="282"/>
      <c r="E18" s="284"/>
      <c r="F18" s="86"/>
      <c r="G18" s="79"/>
      <c r="H18" s="278"/>
      <c r="I18" s="58"/>
      <c r="J18" s="76"/>
      <c r="K18" s="76"/>
      <c r="L18" s="118" t="s">
        <v>180</v>
      </c>
      <c r="M18" s="119" t="s">
        <v>937</v>
      </c>
      <c r="N18" s="59">
        <f>AVERAGE('EXCELENCIA ACADÉMICA'!R39:R42)</f>
        <v>1.1875</v>
      </c>
      <c r="O18" s="181"/>
    </row>
    <row r="19" spans="1:15" ht="39.950000000000003" customHeight="1">
      <c r="A19" s="256"/>
      <c r="B19" s="258"/>
      <c r="C19" s="280"/>
      <c r="D19" s="282"/>
      <c r="E19" s="284"/>
      <c r="F19" s="86"/>
      <c r="G19" s="79"/>
      <c r="H19" s="278"/>
      <c r="I19" s="58"/>
      <c r="J19" s="76"/>
      <c r="K19" s="76"/>
      <c r="L19" s="118" t="s">
        <v>187</v>
      </c>
      <c r="M19" s="119" t="s">
        <v>938</v>
      </c>
      <c r="N19" s="59">
        <f>AVERAGE('EXCELENCIA ACADÉMICA'!R40:R43)</f>
        <v>1.1375</v>
      </c>
      <c r="O19" s="181"/>
    </row>
    <row r="20" spans="1:15" ht="39.950000000000003" customHeight="1">
      <c r="A20" s="256"/>
      <c r="B20" s="258"/>
      <c r="C20" s="280"/>
      <c r="D20" s="282"/>
      <c r="E20" s="284"/>
      <c r="F20" s="86"/>
      <c r="G20" s="79"/>
      <c r="H20" s="278"/>
      <c r="I20" s="58"/>
      <c r="J20" s="76"/>
      <c r="K20" s="76"/>
      <c r="L20" s="118" t="s">
        <v>201</v>
      </c>
      <c r="M20" s="119" t="s">
        <v>939</v>
      </c>
      <c r="N20" s="59">
        <f>AVERAGE('EXCELENCIA ACADÉMICA'!R44)</f>
        <v>0.5</v>
      </c>
      <c r="O20" s="62">
        <f t="shared" si="0"/>
        <v>3</v>
      </c>
    </row>
    <row r="21" spans="1:15" ht="39.950000000000003" customHeight="1">
      <c r="A21" s="256"/>
      <c r="B21" s="258"/>
      <c r="C21" s="280"/>
      <c r="D21" s="282"/>
      <c r="E21" s="284"/>
      <c r="F21" s="86"/>
      <c r="G21" s="79"/>
      <c r="H21" s="278"/>
      <c r="I21" s="58"/>
      <c r="J21" s="76"/>
      <c r="K21" s="76"/>
      <c r="L21" s="118" t="s">
        <v>1033</v>
      </c>
      <c r="M21" s="119" t="s">
        <v>940</v>
      </c>
      <c r="N21" s="59">
        <f>AVERAGE('EXCELENCIA ACADÉMICA'!R45)</f>
        <v>0</v>
      </c>
      <c r="O21" s="60">
        <f t="shared" si="0"/>
        <v>1</v>
      </c>
    </row>
    <row r="22" spans="1:15" ht="39.950000000000003" customHeight="1">
      <c r="A22" s="256"/>
      <c r="B22" s="258"/>
      <c r="C22" s="280"/>
      <c r="D22" s="282"/>
      <c r="E22" s="284"/>
      <c r="F22" s="86"/>
      <c r="G22" s="79"/>
      <c r="H22" s="278"/>
      <c r="I22" s="58"/>
      <c r="J22" s="76"/>
      <c r="K22" s="76"/>
      <c r="L22" s="118" t="s">
        <v>208</v>
      </c>
      <c r="M22" s="119" t="s">
        <v>941</v>
      </c>
      <c r="N22" s="59">
        <f>AVERAGE('EXCELENCIA ACADÉMICA'!R46:R50)</f>
        <v>0.91333333333333333</v>
      </c>
      <c r="O22" s="60">
        <f t="shared" si="0"/>
        <v>4</v>
      </c>
    </row>
    <row r="23" spans="1:15" ht="39.950000000000003" customHeight="1">
      <c r="A23" s="256"/>
      <c r="B23" s="258"/>
      <c r="C23" s="280"/>
      <c r="D23" s="282"/>
      <c r="E23" s="284"/>
      <c r="F23" s="86"/>
      <c r="G23" s="79"/>
      <c r="H23" s="278"/>
      <c r="I23" s="58"/>
      <c r="J23" s="76"/>
      <c r="K23" s="76"/>
      <c r="L23" s="118" t="s">
        <v>911</v>
      </c>
      <c r="M23" s="119" t="s">
        <v>942</v>
      </c>
      <c r="N23" s="59">
        <f>AVERAGE('EXCELENCIA ACADÉMICA'!R51:R53)</f>
        <v>0</v>
      </c>
      <c r="O23" s="60">
        <f t="shared" si="0"/>
        <v>1</v>
      </c>
    </row>
    <row r="24" spans="1:15" ht="39.950000000000003" customHeight="1">
      <c r="A24" s="256"/>
      <c r="B24" s="258"/>
      <c r="C24" s="280"/>
      <c r="D24" s="282"/>
      <c r="E24" s="284"/>
      <c r="F24" s="86"/>
      <c r="G24" s="79"/>
      <c r="H24" s="278"/>
      <c r="I24" s="58"/>
      <c r="J24" s="76"/>
      <c r="K24" s="76"/>
      <c r="L24" s="118" t="s">
        <v>117</v>
      </c>
      <c r="M24" s="119" t="s">
        <v>943</v>
      </c>
      <c r="N24" s="59">
        <f>AVERAGE('EXCELENCIA ACADÉMICA'!R15)</f>
        <v>0.6</v>
      </c>
      <c r="O24" s="62">
        <f t="shared" si="0"/>
        <v>3</v>
      </c>
    </row>
    <row r="25" spans="1:15" ht="39.950000000000003" customHeight="1">
      <c r="A25" s="256"/>
      <c r="B25" s="258"/>
      <c r="C25" s="280"/>
      <c r="D25" s="282"/>
      <c r="E25" s="284"/>
      <c r="F25" s="86"/>
      <c r="G25" s="79"/>
      <c r="H25" s="278"/>
      <c r="I25" s="58"/>
      <c r="J25" s="76"/>
      <c r="K25" s="76"/>
      <c r="L25" s="45" t="s">
        <v>668</v>
      </c>
    </row>
    <row r="26" spans="1:15" ht="39.950000000000003" customHeight="1">
      <c r="A26" s="256"/>
      <c r="B26" s="258"/>
      <c r="C26" s="280"/>
      <c r="D26" s="282"/>
      <c r="E26" s="284"/>
      <c r="F26" s="86"/>
      <c r="G26" s="79"/>
      <c r="H26" s="278"/>
      <c r="I26" s="58"/>
      <c r="J26" s="76"/>
      <c r="K26" s="76"/>
    </row>
    <row r="27" spans="1:15" ht="39.950000000000003" customHeight="1">
      <c r="A27" s="256"/>
      <c r="B27" s="176"/>
      <c r="C27" s="182"/>
      <c r="D27" s="73">
        <v>21</v>
      </c>
      <c r="E27" s="88" t="s">
        <v>849</v>
      </c>
      <c r="F27" s="86">
        <v>27</v>
      </c>
      <c r="G27" s="79" t="s">
        <v>850</v>
      </c>
      <c r="H27" s="175"/>
      <c r="I27" s="58">
        <v>13</v>
      </c>
      <c r="J27" s="76">
        <f t="shared" ref="J27:J50" si="2">+I27/F27</f>
        <v>0.48148148148148145</v>
      </c>
      <c r="K27" s="62">
        <f t="shared" si="1"/>
        <v>3</v>
      </c>
    </row>
    <row r="28" spans="1:15" ht="39.950000000000003" customHeight="1">
      <c r="A28" s="256"/>
      <c r="B28" s="266"/>
      <c r="C28" s="291"/>
      <c r="D28" s="73">
        <v>24</v>
      </c>
      <c r="E28" s="38" t="s">
        <v>856</v>
      </c>
      <c r="F28" s="86">
        <v>2</v>
      </c>
      <c r="G28" s="79" t="s">
        <v>857</v>
      </c>
      <c r="H28" s="278"/>
      <c r="I28" s="58">
        <v>0</v>
      </c>
      <c r="J28" s="76">
        <f t="shared" si="2"/>
        <v>0</v>
      </c>
      <c r="K28" s="60">
        <f t="shared" si="1"/>
        <v>1</v>
      </c>
    </row>
    <row r="29" spans="1:15" ht="39.950000000000003" customHeight="1">
      <c r="A29" s="256"/>
      <c r="B29" s="266"/>
      <c r="C29" s="291"/>
      <c r="D29" s="73">
        <v>25</v>
      </c>
      <c r="E29" s="38" t="s">
        <v>858</v>
      </c>
      <c r="F29" s="104">
        <v>0.3</v>
      </c>
      <c r="G29" s="79" t="s">
        <v>859</v>
      </c>
      <c r="H29" s="278"/>
      <c r="I29" s="105">
        <v>0.125</v>
      </c>
      <c r="J29" s="76">
        <f t="shared" si="2"/>
        <v>0.41666666666666669</v>
      </c>
      <c r="K29" s="62">
        <f t="shared" si="1"/>
        <v>3</v>
      </c>
    </row>
    <row r="30" spans="1:15" ht="39.950000000000003" customHeight="1">
      <c r="A30" s="256"/>
      <c r="B30" s="266"/>
      <c r="C30" s="291"/>
      <c r="D30" s="73">
        <v>26</v>
      </c>
      <c r="E30" s="38" t="s">
        <v>860</v>
      </c>
      <c r="F30" s="86">
        <v>667</v>
      </c>
      <c r="G30" s="79" t="s">
        <v>861</v>
      </c>
      <c r="H30" s="278"/>
      <c r="I30" s="58">
        <v>0</v>
      </c>
      <c r="J30" s="76">
        <f t="shared" si="2"/>
        <v>0</v>
      </c>
      <c r="K30" s="60">
        <f t="shared" si="1"/>
        <v>1</v>
      </c>
    </row>
    <row r="31" spans="1:15" ht="39.950000000000003" customHeight="1">
      <c r="A31" s="256"/>
      <c r="B31" s="266"/>
      <c r="C31" s="291"/>
      <c r="D31" s="73">
        <v>27</v>
      </c>
      <c r="E31" s="38" t="s">
        <v>862</v>
      </c>
      <c r="F31" s="86">
        <v>20</v>
      </c>
      <c r="G31" s="79" t="s">
        <v>863</v>
      </c>
      <c r="H31" s="278"/>
      <c r="I31" s="58">
        <v>28</v>
      </c>
      <c r="J31" s="76">
        <f t="shared" si="2"/>
        <v>1.4</v>
      </c>
      <c r="K31" s="106">
        <f>IF(J31&lt;=33%,1,IF(J31&lt;76%,3,IF(J31&lt;100%,4,)))</f>
        <v>0</v>
      </c>
    </row>
    <row r="32" spans="1:15" ht="39.950000000000003" customHeight="1">
      <c r="A32" s="256"/>
      <c r="B32" s="266"/>
      <c r="C32" s="292"/>
      <c r="D32" s="73">
        <v>28</v>
      </c>
      <c r="E32" s="38" t="s">
        <v>864</v>
      </c>
      <c r="F32" s="86">
        <v>3</v>
      </c>
      <c r="G32" s="79" t="s">
        <v>865</v>
      </c>
      <c r="H32" s="289"/>
      <c r="I32" s="58">
        <v>0</v>
      </c>
      <c r="J32" s="76">
        <f t="shared" si="2"/>
        <v>0</v>
      </c>
      <c r="K32" s="60">
        <f t="shared" si="1"/>
        <v>1</v>
      </c>
    </row>
    <row r="33" spans="1:11" ht="39.950000000000003" customHeight="1">
      <c r="A33" s="256"/>
      <c r="B33" s="266"/>
      <c r="C33" s="290" t="s">
        <v>170</v>
      </c>
      <c r="D33" s="73">
        <v>29</v>
      </c>
      <c r="E33" s="38" t="s">
        <v>866</v>
      </c>
      <c r="F33" s="86">
        <v>1</v>
      </c>
      <c r="G33" s="79" t="s">
        <v>867</v>
      </c>
      <c r="H33" s="288" t="s">
        <v>868</v>
      </c>
      <c r="I33" s="58">
        <v>0</v>
      </c>
      <c r="J33" s="76">
        <f t="shared" si="2"/>
        <v>0</v>
      </c>
      <c r="K33" s="60">
        <f t="shared" si="1"/>
        <v>1</v>
      </c>
    </row>
    <row r="34" spans="1:11" ht="39.950000000000003" customHeight="1">
      <c r="A34" s="256"/>
      <c r="B34" s="266"/>
      <c r="C34" s="291"/>
      <c r="D34" s="73">
        <v>30</v>
      </c>
      <c r="E34" s="38" t="s">
        <v>869</v>
      </c>
      <c r="F34" s="86">
        <v>1</v>
      </c>
      <c r="G34" s="79" t="s">
        <v>870</v>
      </c>
      <c r="H34" s="278"/>
      <c r="I34" s="58">
        <v>0</v>
      </c>
      <c r="J34" s="76">
        <f t="shared" si="2"/>
        <v>0</v>
      </c>
      <c r="K34" s="60">
        <f t="shared" si="1"/>
        <v>1</v>
      </c>
    </row>
    <row r="35" spans="1:11" ht="39.950000000000003" customHeight="1">
      <c r="A35" s="256"/>
      <c r="B35" s="266"/>
      <c r="C35" s="291"/>
      <c r="D35" s="73">
        <v>31</v>
      </c>
      <c r="E35" s="38" t="s">
        <v>871</v>
      </c>
      <c r="F35" s="86">
        <v>2</v>
      </c>
      <c r="G35" s="79" t="s">
        <v>872</v>
      </c>
      <c r="H35" s="278"/>
      <c r="I35" s="58">
        <v>0</v>
      </c>
      <c r="J35" s="76">
        <f t="shared" si="2"/>
        <v>0</v>
      </c>
      <c r="K35" s="60">
        <f t="shared" si="1"/>
        <v>1</v>
      </c>
    </row>
    <row r="36" spans="1:11" ht="39.950000000000003" customHeight="1">
      <c r="A36" s="256"/>
      <c r="B36" s="266"/>
      <c r="C36" s="291"/>
      <c r="D36" s="73">
        <v>32</v>
      </c>
      <c r="E36" s="38" t="s">
        <v>873</v>
      </c>
      <c r="F36" s="86">
        <v>1</v>
      </c>
      <c r="G36" s="79" t="s">
        <v>874</v>
      </c>
      <c r="H36" s="278"/>
      <c r="I36" s="58">
        <v>0</v>
      </c>
      <c r="J36" s="76">
        <f t="shared" si="2"/>
        <v>0</v>
      </c>
      <c r="K36" s="60">
        <f t="shared" si="1"/>
        <v>1</v>
      </c>
    </row>
    <row r="37" spans="1:11" ht="39.950000000000003" customHeight="1">
      <c r="A37" s="256"/>
      <c r="B37" s="267"/>
      <c r="C37" s="292"/>
      <c r="D37" s="73">
        <v>33</v>
      </c>
      <c r="E37" s="38" t="s">
        <v>875</v>
      </c>
      <c r="F37" s="86">
        <v>4</v>
      </c>
      <c r="G37" s="79" t="s">
        <v>876</v>
      </c>
      <c r="H37" s="289"/>
      <c r="I37" s="58">
        <v>0</v>
      </c>
      <c r="J37" s="76">
        <f t="shared" si="2"/>
        <v>0</v>
      </c>
      <c r="K37" s="60">
        <f t="shared" si="1"/>
        <v>1</v>
      </c>
    </row>
    <row r="38" spans="1:11" ht="39.950000000000003" customHeight="1">
      <c r="A38" s="256"/>
      <c r="B38" s="285" t="s">
        <v>179</v>
      </c>
      <c r="C38" s="107" t="s">
        <v>878</v>
      </c>
      <c r="D38" s="108">
        <v>34</v>
      </c>
      <c r="E38" s="80" t="s">
        <v>879</v>
      </c>
      <c r="F38" s="102">
        <v>8</v>
      </c>
      <c r="G38" s="109" t="s">
        <v>880</v>
      </c>
      <c r="H38" s="288" t="s">
        <v>881</v>
      </c>
      <c r="I38" s="58">
        <v>7</v>
      </c>
      <c r="J38" s="76">
        <f t="shared" si="2"/>
        <v>0.875</v>
      </c>
      <c r="K38" s="62">
        <f t="shared" si="1"/>
        <v>4</v>
      </c>
    </row>
    <row r="39" spans="1:11" ht="39.950000000000003" customHeight="1">
      <c r="A39" s="256"/>
      <c r="B39" s="286"/>
      <c r="C39" s="290" t="s">
        <v>192</v>
      </c>
      <c r="D39" s="73">
        <v>35</v>
      </c>
      <c r="E39" s="88" t="s">
        <v>883</v>
      </c>
      <c r="F39" s="86">
        <v>20</v>
      </c>
      <c r="G39" s="110" t="s">
        <v>884</v>
      </c>
      <c r="H39" s="278"/>
      <c r="I39" s="58">
        <v>15</v>
      </c>
      <c r="J39" s="76">
        <f t="shared" si="2"/>
        <v>0.75</v>
      </c>
      <c r="K39" s="62">
        <f t="shared" si="1"/>
        <v>3</v>
      </c>
    </row>
    <row r="40" spans="1:11" ht="39.950000000000003" customHeight="1">
      <c r="A40" s="256"/>
      <c r="B40" s="286"/>
      <c r="C40" s="291"/>
      <c r="D40" s="73">
        <v>36</v>
      </c>
      <c r="E40" s="38" t="s">
        <v>885</v>
      </c>
      <c r="F40" s="86">
        <v>60</v>
      </c>
      <c r="G40" s="96" t="s">
        <v>886</v>
      </c>
      <c r="H40" s="278"/>
      <c r="I40" s="58">
        <v>62</v>
      </c>
      <c r="J40" s="76">
        <f t="shared" si="2"/>
        <v>1.0333333333333334</v>
      </c>
      <c r="K40" s="106">
        <f>IF(J40&lt;=33%,1,IF(J40&lt;76%,3,IF(J40&lt;100%,4,)))</f>
        <v>0</v>
      </c>
    </row>
    <row r="41" spans="1:11" ht="39.950000000000003" customHeight="1">
      <c r="A41" s="256"/>
      <c r="B41" s="286"/>
      <c r="C41" s="291"/>
      <c r="D41" s="73">
        <v>37</v>
      </c>
      <c r="E41" s="38" t="s">
        <v>887</v>
      </c>
      <c r="F41" s="86">
        <v>2</v>
      </c>
      <c r="G41" s="96" t="s">
        <v>888</v>
      </c>
      <c r="H41" s="278"/>
      <c r="I41" s="58">
        <v>0</v>
      </c>
      <c r="J41" s="76">
        <f t="shared" si="2"/>
        <v>0</v>
      </c>
      <c r="K41" s="60">
        <f t="shared" si="1"/>
        <v>1</v>
      </c>
    </row>
    <row r="42" spans="1:11" ht="39.950000000000003" customHeight="1">
      <c r="A42" s="256"/>
      <c r="B42" s="286"/>
      <c r="C42" s="292"/>
      <c r="D42" s="73">
        <v>38</v>
      </c>
      <c r="E42" s="38" t="s">
        <v>889</v>
      </c>
      <c r="F42" s="86">
        <v>99</v>
      </c>
      <c r="G42" s="96" t="s">
        <v>890</v>
      </c>
      <c r="H42" s="278"/>
      <c r="I42" s="58">
        <v>44</v>
      </c>
      <c r="J42" s="76">
        <f t="shared" si="2"/>
        <v>0.44444444444444442</v>
      </c>
      <c r="K42" s="62">
        <f t="shared" si="1"/>
        <v>3</v>
      </c>
    </row>
    <row r="43" spans="1:11" ht="39.950000000000003" customHeight="1">
      <c r="A43" s="256"/>
      <c r="B43" s="287"/>
      <c r="C43" s="109" t="s">
        <v>892</v>
      </c>
      <c r="D43" s="73">
        <v>39</v>
      </c>
      <c r="E43" s="38" t="s">
        <v>893</v>
      </c>
      <c r="F43" s="102">
        <v>20</v>
      </c>
      <c r="G43" s="96" t="s">
        <v>894</v>
      </c>
      <c r="H43" s="289"/>
      <c r="I43" s="58">
        <v>8</v>
      </c>
      <c r="J43" s="76">
        <f t="shared" si="2"/>
        <v>0.4</v>
      </c>
      <c r="K43" s="62">
        <f t="shared" si="1"/>
        <v>3</v>
      </c>
    </row>
    <row r="44" spans="1:11" ht="39.950000000000003" customHeight="1">
      <c r="A44" s="256"/>
      <c r="B44" s="285" t="s">
        <v>200</v>
      </c>
      <c r="C44" s="290" t="s">
        <v>205</v>
      </c>
      <c r="D44" s="73">
        <v>40</v>
      </c>
      <c r="E44" s="34" t="s">
        <v>896</v>
      </c>
      <c r="F44" s="86">
        <v>4</v>
      </c>
      <c r="G44" s="79" t="s">
        <v>897</v>
      </c>
      <c r="H44" s="288" t="s">
        <v>868</v>
      </c>
      <c r="I44" s="58">
        <v>0</v>
      </c>
      <c r="J44" s="76">
        <f t="shared" si="2"/>
        <v>0</v>
      </c>
      <c r="K44" s="60">
        <f t="shared" si="1"/>
        <v>1</v>
      </c>
    </row>
    <row r="45" spans="1:11" ht="39.950000000000003" customHeight="1">
      <c r="A45" s="256"/>
      <c r="B45" s="286"/>
      <c r="C45" s="292"/>
      <c r="D45" s="73">
        <v>41</v>
      </c>
      <c r="E45" s="34" t="s">
        <v>898</v>
      </c>
      <c r="F45" s="86">
        <v>1</v>
      </c>
      <c r="G45" s="79" t="s">
        <v>899</v>
      </c>
      <c r="H45" s="289"/>
      <c r="I45" s="58">
        <v>0</v>
      </c>
      <c r="J45" s="76">
        <f t="shared" si="2"/>
        <v>0</v>
      </c>
      <c r="K45" s="60">
        <f t="shared" si="1"/>
        <v>1</v>
      </c>
    </row>
    <row r="46" spans="1:11" ht="39.950000000000003" customHeight="1">
      <c r="A46" s="256"/>
      <c r="B46" s="287"/>
      <c r="C46" s="112" t="s">
        <v>901</v>
      </c>
      <c r="D46" s="73">
        <v>42</v>
      </c>
      <c r="E46" s="38" t="s">
        <v>902</v>
      </c>
      <c r="F46" s="113">
        <v>20</v>
      </c>
      <c r="G46" s="100" t="s">
        <v>903</v>
      </c>
      <c r="H46" s="92" t="s">
        <v>904</v>
      </c>
      <c r="I46" s="58">
        <v>140</v>
      </c>
      <c r="J46" s="76">
        <f t="shared" si="2"/>
        <v>7</v>
      </c>
      <c r="K46" s="106">
        <f>IF(J46&lt;=33%,1,IF(J46&lt;76%,3,IF(J46&lt;100%,4,)))</f>
        <v>0</v>
      </c>
    </row>
    <row r="47" spans="1:11" ht="39.950000000000003" customHeight="1">
      <c r="A47" s="256"/>
      <c r="B47" s="265" t="s">
        <v>207</v>
      </c>
      <c r="C47" s="270" t="s">
        <v>905</v>
      </c>
      <c r="D47" s="73">
        <v>43</v>
      </c>
      <c r="E47" s="38" t="s">
        <v>906</v>
      </c>
      <c r="F47" s="86">
        <v>150</v>
      </c>
      <c r="G47" s="79" t="s">
        <v>907</v>
      </c>
      <c r="H47" s="92" t="s">
        <v>908</v>
      </c>
      <c r="I47" s="58">
        <v>216</v>
      </c>
      <c r="J47" s="76">
        <f t="shared" si="2"/>
        <v>1.44</v>
      </c>
      <c r="K47" s="106">
        <f>IF(J47&lt;=33%,1,IF(J47&lt;76%,3,IF(J47&lt;100%,4,)))</f>
        <v>0</v>
      </c>
    </row>
    <row r="48" spans="1:11" ht="39.950000000000003" customHeight="1">
      <c r="A48" s="256"/>
      <c r="B48" s="266"/>
      <c r="C48" s="274"/>
      <c r="D48" s="73">
        <v>44</v>
      </c>
      <c r="E48" s="38" t="s">
        <v>909</v>
      </c>
      <c r="F48" s="86">
        <v>100</v>
      </c>
      <c r="G48" s="79" t="s">
        <v>910</v>
      </c>
      <c r="H48" s="92" t="s">
        <v>801</v>
      </c>
      <c r="I48" s="58">
        <v>125</v>
      </c>
      <c r="J48" s="76">
        <f t="shared" si="2"/>
        <v>1.25</v>
      </c>
      <c r="K48" s="106">
        <f>IF(J48&lt;=33%,1,IF(J48&lt;76%,3,IF(J48&lt;100%,4,)))</f>
        <v>0</v>
      </c>
    </row>
    <row r="49" spans="1:11" ht="39.950000000000003" customHeight="1">
      <c r="A49" s="256"/>
      <c r="B49" s="266"/>
      <c r="C49" s="274"/>
      <c r="D49" s="73">
        <v>45</v>
      </c>
      <c r="E49" s="38" t="s">
        <v>912</v>
      </c>
      <c r="F49" s="86">
        <v>10</v>
      </c>
      <c r="G49" s="79" t="s">
        <v>913</v>
      </c>
      <c r="H49" s="92" t="s">
        <v>914</v>
      </c>
      <c r="I49" s="58">
        <v>0</v>
      </c>
      <c r="J49" s="76">
        <f t="shared" si="2"/>
        <v>0</v>
      </c>
      <c r="K49" s="60">
        <f t="shared" si="1"/>
        <v>1</v>
      </c>
    </row>
    <row r="50" spans="1:11" ht="39.950000000000003" customHeight="1">
      <c r="A50" s="256"/>
      <c r="B50" s="267"/>
      <c r="C50" s="275"/>
      <c r="D50" s="73">
        <v>46</v>
      </c>
      <c r="E50" s="38" t="s">
        <v>915</v>
      </c>
      <c r="F50" s="86">
        <v>15</v>
      </c>
      <c r="G50" s="79" t="s">
        <v>916</v>
      </c>
      <c r="H50" s="92" t="s">
        <v>914</v>
      </c>
      <c r="I50" s="58">
        <v>0</v>
      </c>
      <c r="J50" s="76">
        <f t="shared" si="2"/>
        <v>0</v>
      </c>
      <c r="K50" s="60">
        <f t="shared" si="1"/>
        <v>1</v>
      </c>
    </row>
    <row r="51" spans="1:11" ht="39.950000000000003" customHeight="1">
      <c r="J51" s="114">
        <f>AVERAGE(J7:J50)</f>
        <v>0.65885654570080798</v>
      </c>
      <c r="K51" s="115">
        <f t="shared" si="1"/>
        <v>3</v>
      </c>
    </row>
    <row r="52" spans="1:11" ht="39.950000000000003" customHeight="1" thickBot="1">
      <c r="A52" s="116" t="s">
        <v>917</v>
      </c>
    </row>
  </sheetData>
  <sheetProtection algorithmName="SHA-512" hashValue="F7qi8r2iYkrbCT7c6gytclByqkucKWxI3QTVY2S1NjIFSJEVP26ZuMOWgRIK3tTnL7JAG+I+Yw/AN4cZXMjvmg==" saltValue="yoajh5wBaTzOv4U4P5wBCA==" spinCount="100000" sheet="1" objects="1" scenarios="1" selectLockedCells="1" selectUnlockedCells="1"/>
  <mergeCells count="23">
    <mergeCell ref="L1:O1"/>
    <mergeCell ref="L2:O2"/>
    <mergeCell ref="G3:H4"/>
    <mergeCell ref="G5:H5"/>
    <mergeCell ref="B28:B37"/>
    <mergeCell ref="C28:C32"/>
    <mergeCell ref="H28:H32"/>
    <mergeCell ref="C33:C37"/>
    <mergeCell ref="H33:H37"/>
    <mergeCell ref="A7:A50"/>
    <mergeCell ref="B7:B26"/>
    <mergeCell ref="H7:H26"/>
    <mergeCell ref="C9:C26"/>
    <mergeCell ref="D9:D26"/>
    <mergeCell ref="E9:E26"/>
    <mergeCell ref="B38:B43"/>
    <mergeCell ref="H38:H43"/>
    <mergeCell ref="C39:C42"/>
    <mergeCell ref="B44:B46"/>
    <mergeCell ref="C44:C45"/>
    <mergeCell ref="H44:H45"/>
    <mergeCell ref="B47:B50"/>
    <mergeCell ref="C47:C50"/>
  </mergeCells>
  <conditionalFormatting sqref="K7 K27:K30">
    <cfRule type="cellIs" dxfId="149" priority="90" stopIfTrue="1" operator="between">
      <formula>3</formula>
      <formula>4</formula>
    </cfRule>
  </conditionalFormatting>
  <conditionalFormatting sqref="K7 K27:K30">
    <cfRule type="cellIs" dxfId="148" priority="87" stopIfTrue="1" operator="greaterThan">
      <formula>3</formula>
    </cfRule>
    <cfRule type="cellIs" dxfId="147" priority="88" stopIfTrue="1" operator="between">
      <formula>1</formula>
      <formula>1</formula>
    </cfRule>
    <cfRule type="cellIs" dxfId="146" priority="89" stopIfTrue="1" operator="between">
      <formula>3</formula>
      <formula>3</formula>
    </cfRule>
  </conditionalFormatting>
  <conditionalFormatting sqref="K8 K32:K39 K41:K45 K49:K50">
    <cfRule type="cellIs" dxfId="145" priority="86" stopIfTrue="1" operator="between">
      <formula>3</formula>
      <formula>4</formula>
    </cfRule>
  </conditionalFormatting>
  <conditionalFormatting sqref="K8 K32:K39 K41:K45 K49:K50">
    <cfRule type="cellIs" dxfId="144" priority="83" stopIfTrue="1" operator="greaterThan">
      <formula>3</formula>
    </cfRule>
    <cfRule type="cellIs" dxfId="143" priority="84" stopIfTrue="1" operator="between">
      <formula>1</formula>
      <formula>1</formula>
    </cfRule>
    <cfRule type="cellIs" dxfId="142" priority="85" stopIfTrue="1" operator="between">
      <formula>3</formula>
      <formula>3</formula>
    </cfRule>
  </conditionalFormatting>
  <conditionalFormatting sqref="K31">
    <cfRule type="cellIs" dxfId="141" priority="80" stopIfTrue="1" operator="between">
      <formula>1</formula>
      <formula>1</formula>
    </cfRule>
    <cfRule type="cellIs" dxfId="140" priority="81" stopIfTrue="1" operator="between">
      <formula>3</formula>
      <formula>3</formula>
    </cfRule>
    <cfRule type="cellIs" dxfId="139" priority="82" stopIfTrue="1" operator="between">
      <formula>3</formula>
      <formula>4</formula>
    </cfRule>
  </conditionalFormatting>
  <conditionalFormatting sqref="K40">
    <cfRule type="cellIs" dxfId="138" priority="77" stopIfTrue="1" operator="between">
      <formula>1</formula>
      <formula>1</formula>
    </cfRule>
    <cfRule type="cellIs" dxfId="137" priority="78" stopIfTrue="1" operator="between">
      <formula>3</formula>
      <formula>3</formula>
    </cfRule>
    <cfRule type="cellIs" dxfId="136" priority="79" stopIfTrue="1" operator="between">
      <formula>3</formula>
      <formula>4</formula>
    </cfRule>
  </conditionalFormatting>
  <conditionalFormatting sqref="K46">
    <cfRule type="cellIs" dxfId="135" priority="74" stopIfTrue="1" operator="between">
      <formula>1</formula>
      <formula>1</formula>
    </cfRule>
    <cfRule type="cellIs" dxfId="134" priority="75" stopIfTrue="1" operator="between">
      <formula>3</formula>
      <formula>3</formula>
    </cfRule>
    <cfRule type="cellIs" dxfId="133" priority="76" stopIfTrue="1" operator="between">
      <formula>3</formula>
      <formula>4</formula>
    </cfRule>
  </conditionalFormatting>
  <conditionalFormatting sqref="K47">
    <cfRule type="cellIs" dxfId="132" priority="71" stopIfTrue="1" operator="between">
      <formula>1</formula>
      <formula>1</formula>
    </cfRule>
    <cfRule type="cellIs" dxfId="131" priority="72" stopIfTrue="1" operator="between">
      <formula>3</formula>
      <formula>3</formula>
    </cfRule>
    <cfRule type="cellIs" dxfId="130" priority="73" stopIfTrue="1" operator="between">
      <formula>3</formula>
      <formula>4</formula>
    </cfRule>
  </conditionalFormatting>
  <conditionalFormatting sqref="K48">
    <cfRule type="cellIs" dxfId="129" priority="68" stopIfTrue="1" operator="between">
      <formula>1</formula>
      <formula>1</formula>
    </cfRule>
    <cfRule type="cellIs" dxfId="128" priority="69" stopIfTrue="1" operator="between">
      <formula>3</formula>
      <formula>3</formula>
    </cfRule>
    <cfRule type="cellIs" dxfId="127" priority="70" stopIfTrue="1" operator="between">
      <formula>3</formula>
      <formula>4</formula>
    </cfRule>
  </conditionalFormatting>
  <conditionalFormatting sqref="K51">
    <cfRule type="cellIs" dxfId="126" priority="67" stopIfTrue="1" operator="between">
      <formula>3</formula>
      <formula>4</formula>
    </cfRule>
  </conditionalFormatting>
  <conditionalFormatting sqref="K51">
    <cfRule type="cellIs" dxfId="125" priority="64" stopIfTrue="1" operator="greaterThan">
      <formula>3</formula>
    </cfRule>
    <cfRule type="cellIs" dxfId="124" priority="65" stopIfTrue="1" operator="between">
      <formula>1</formula>
      <formula>1</formula>
    </cfRule>
    <cfRule type="cellIs" dxfId="123" priority="66" stopIfTrue="1" operator="between">
      <formula>3</formula>
      <formula>3</formula>
    </cfRule>
  </conditionalFormatting>
  <conditionalFormatting sqref="O5">
    <cfRule type="cellIs" dxfId="122" priority="59" stopIfTrue="1" operator="between">
      <formula>3</formula>
      <formula>4</formula>
    </cfRule>
  </conditionalFormatting>
  <conditionalFormatting sqref="O5">
    <cfRule type="cellIs" dxfId="121" priority="56" stopIfTrue="1" operator="greaterThan">
      <formula>3</formula>
    </cfRule>
    <cfRule type="cellIs" dxfId="120" priority="57" stopIfTrue="1" operator="between">
      <formula>1</formula>
      <formula>1</formula>
    </cfRule>
    <cfRule type="cellIs" dxfId="119" priority="58" stopIfTrue="1" operator="between">
      <formula>3</formula>
      <formula>3</formula>
    </cfRule>
  </conditionalFormatting>
  <conditionalFormatting sqref="O6:O24">
    <cfRule type="cellIs" dxfId="118" priority="4" stopIfTrue="1" operator="between">
      <formula>3</formula>
      <formula>4</formula>
    </cfRule>
  </conditionalFormatting>
  <conditionalFormatting sqref="O6:O24">
    <cfRule type="cellIs" dxfId="117" priority="1" stopIfTrue="1" operator="greaterThan">
      <formula>3</formula>
    </cfRule>
    <cfRule type="cellIs" dxfId="116" priority="2" stopIfTrue="1" operator="between">
      <formula>1</formula>
      <formula>1</formula>
    </cfRule>
    <cfRule type="cellIs" dxfId="115" priority="3" stopIfTrue="1" operator="between">
      <formula>3</formula>
      <formula>3</formula>
    </cfRule>
  </conditionalFormatting>
  <printOptions horizontalCentered="1"/>
  <pageMargins left="0.70866141732283472" right="0.70866141732283472" top="0.74803149606299213" bottom="0.74803149606299213" header="0.51181102362204722" footer="0.51181102362204722"/>
  <pageSetup scale="48" orientation="portrait" useFirstPageNumber="1" horizontalDpi="300" verticalDpi="300" r:id="rId1"/>
  <headerFooter alignWithMargins="0"/>
  <rowBreaks count="1" manualBreakCount="1">
    <brk id="27" max="16383" man="1"/>
  </rowBreaks>
  <drawing r:id="rId2"/>
  <legacyDrawing r:id="rId3"/>
  <oleObjects>
    <mc:AlternateContent xmlns:mc="http://schemas.openxmlformats.org/markup-compatibility/2006">
      <mc:Choice Requires="x14">
        <oleObject progId="Visio.Drawing.11" shapeId="7169" r:id="rId4">
          <objectPr defaultSize="0" autoPict="0" r:id="rId5">
            <anchor moveWithCells="1" sizeWithCells="1">
              <from>
                <xdr:col>0</xdr:col>
                <xdr:colOff>0</xdr:colOff>
                <xdr:row>2</xdr:row>
                <xdr:rowOff>85725</xdr:rowOff>
              </from>
              <to>
                <xdr:col>0</xdr:col>
                <xdr:colOff>0</xdr:colOff>
                <xdr:row>4</xdr:row>
                <xdr:rowOff>0</xdr:rowOff>
              </to>
            </anchor>
          </objectPr>
        </oleObject>
      </mc:Choice>
      <mc:Fallback>
        <oleObject progId="Visio.Drawing.11" shapeId="7169"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
  <sheetViews>
    <sheetView view="pageBreakPreview" topLeftCell="D37" zoomScale="60" zoomScaleNormal="60" workbookViewId="0">
      <selection activeCell="Q40" sqref="Q40"/>
    </sheetView>
  </sheetViews>
  <sheetFormatPr baseColWidth="10" defaultRowHeight="15"/>
  <cols>
    <col min="1" max="1" width="20.42578125" style="7" bestFit="1" customWidth="1"/>
    <col min="2" max="2" width="22.140625" style="7" customWidth="1"/>
    <col min="3" max="3" width="22.140625" style="8" customWidth="1"/>
    <col min="4" max="4" width="20" style="8" customWidth="1"/>
    <col min="5" max="5" width="27.28515625" style="9" customWidth="1"/>
    <col min="6" max="6" width="22.7109375" style="9" customWidth="1"/>
    <col min="7" max="7" width="32" style="9" bestFit="1" customWidth="1"/>
    <col min="8" max="8" width="14.140625" style="9" customWidth="1"/>
    <col min="9" max="9" width="23.7109375" style="7" customWidth="1"/>
    <col min="10" max="10" width="15.5703125" style="7" customWidth="1"/>
    <col min="11" max="11" width="17" style="7" bestFit="1" customWidth="1"/>
    <col min="12" max="14" width="18" style="7" hidden="1" customWidth="1"/>
    <col min="15" max="16" width="18" style="7" customWidth="1"/>
    <col min="17" max="17" width="22.28515625" style="7" customWidth="1"/>
    <col min="18" max="18" width="17.28515625" style="24" customWidth="1"/>
    <col min="19" max="19" width="17.28515625" style="7" customWidth="1"/>
    <col min="20" max="20" width="4" bestFit="1" customWidth="1"/>
  </cols>
  <sheetData>
    <row r="1" spans="1:20">
      <c r="A1" s="219"/>
      <c r="B1" s="222" t="s">
        <v>0</v>
      </c>
      <c r="C1" s="223"/>
      <c r="D1" s="223"/>
      <c r="E1" s="223"/>
      <c r="F1" s="223"/>
      <c r="G1" s="223"/>
      <c r="H1" s="223"/>
      <c r="I1" s="223"/>
      <c r="J1" s="223"/>
      <c r="K1" s="223"/>
      <c r="L1" s="223"/>
      <c r="M1" s="223"/>
      <c r="N1" s="223"/>
      <c r="O1" s="223"/>
      <c r="P1" s="223"/>
      <c r="Q1" s="224"/>
      <c r="R1" s="228"/>
      <c r="S1" s="229"/>
    </row>
    <row r="2" spans="1:20">
      <c r="A2" s="220"/>
      <c r="B2" s="225"/>
      <c r="C2" s="226"/>
      <c r="D2" s="226"/>
      <c r="E2" s="226"/>
      <c r="F2" s="226"/>
      <c r="G2" s="226"/>
      <c r="H2" s="226"/>
      <c r="I2" s="226"/>
      <c r="J2" s="226"/>
      <c r="K2" s="226"/>
      <c r="L2" s="226"/>
      <c r="M2" s="226"/>
      <c r="N2" s="226"/>
      <c r="O2" s="226"/>
      <c r="P2" s="226"/>
      <c r="Q2" s="227"/>
      <c r="R2" s="230" t="s">
        <v>2</v>
      </c>
      <c r="S2" s="231"/>
    </row>
    <row r="3" spans="1:20">
      <c r="A3" s="220"/>
      <c r="B3" s="232" t="s">
        <v>385</v>
      </c>
      <c r="C3" s="233"/>
      <c r="D3" s="233"/>
      <c r="E3" s="233"/>
      <c r="F3" s="233"/>
      <c r="G3" s="233"/>
      <c r="H3" s="233"/>
      <c r="I3" s="233"/>
      <c r="J3" s="233"/>
      <c r="K3" s="233"/>
      <c r="L3" s="233"/>
      <c r="M3" s="233"/>
      <c r="N3" s="233"/>
      <c r="O3" s="233"/>
      <c r="P3" s="233"/>
      <c r="Q3" s="234"/>
      <c r="R3" s="230" t="s">
        <v>3</v>
      </c>
      <c r="S3" s="231"/>
    </row>
    <row r="4" spans="1:20" ht="44.25" customHeight="1" thickBot="1">
      <c r="A4" s="221"/>
      <c r="B4" s="235"/>
      <c r="C4" s="236"/>
      <c r="D4" s="236"/>
      <c r="E4" s="236"/>
      <c r="F4" s="236"/>
      <c r="G4" s="236"/>
      <c r="H4" s="236"/>
      <c r="I4" s="236"/>
      <c r="J4" s="236"/>
      <c r="K4" s="236"/>
      <c r="L4" s="236"/>
      <c r="M4" s="236"/>
      <c r="N4" s="236"/>
      <c r="O4" s="233"/>
      <c r="P4" s="233"/>
      <c r="Q4" s="234"/>
      <c r="R4" s="237" t="s">
        <v>4</v>
      </c>
      <c r="S4" s="238"/>
    </row>
    <row r="5" spans="1:20" ht="15.75">
      <c r="A5" s="12"/>
      <c r="B5" s="1"/>
      <c r="C5" s="1"/>
      <c r="D5" s="1"/>
      <c r="E5" s="1"/>
      <c r="F5" s="1"/>
      <c r="G5" s="1"/>
      <c r="H5" s="1"/>
      <c r="I5" s="1"/>
      <c r="J5" s="1"/>
      <c r="K5" s="1"/>
      <c r="L5" s="1"/>
      <c r="M5" s="1"/>
      <c r="N5" s="1"/>
      <c r="O5" s="216" t="s">
        <v>258</v>
      </c>
      <c r="P5" s="217"/>
      <c r="Q5" s="217"/>
      <c r="R5" s="217"/>
      <c r="S5" s="218"/>
    </row>
    <row r="6" spans="1:20" ht="30">
      <c r="A6" s="13" t="s">
        <v>5</v>
      </c>
      <c r="B6" s="13" t="s">
        <v>6</v>
      </c>
      <c r="C6" s="13" t="s">
        <v>7</v>
      </c>
      <c r="D6" s="13" t="s">
        <v>8</v>
      </c>
      <c r="E6" s="13" t="s">
        <v>9</v>
      </c>
      <c r="F6" s="13" t="s">
        <v>10</v>
      </c>
      <c r="G6" s="13" t="s">
        <v>12</v>
      </c>
      <c r="H6" s="13" t="s">
        <v>13</v>
      </c>
      <c r="I6" s="14" t="s">
        <v>14</v>
      </c>
      <c r="J6" s="15" t="s">
        <v>15</v>
      </c>
      <c r="K6" s="15" t="s">
        <v>16</v>
      </c>
      <c r="L6" s="15" t="s">
        <v>17</v>
      </c>
      <c r="M6" s="15" t="s">
        <v>18</v>
      </c>
      <c r="N6" s="15" t="s">
        <v>19</v>
      </c>
      <c r="O6" s="16" t="s">
        <v>20</v>
      </c>
      <c r="P6" s="16" t="s">
        <v>21</v>
      </c>
      <c r="Q6" s="16" t="s">
        <v>22</v>
      </c>
      <c r="R6" s="16" t="s">
        <v>23</v>
      </c>
      <c r="S6" s="16" t="s">
        <v>24</v>
      </c>
    </row>
    <row r="7" spans="1:20" ht="125.25" customHeight="1">
      <c r="A7" s="7" t="s">
        <v>415</v>
      </c>
      <c r="B7" s="3" t="s">
        <v>62</v>
      </c>
      <c r="C7" s="3" t="s">
        <v>63</v>
      </c>
      <c r="D7" s="3" t="s">
        <v>69</v>
      </c>
      <c r="E7" s="2" t="s">
        <v>64</v>
      </c>
      <c r="F7" s="2" t="s">
        <v>65</v>
      </c>
      <c r="G7" s="3" t="s">
        <v>66</v>
      </c>
      <c r="H7" s="3">
        <v>1000</v>
      </c>
      <c r="I7" s="3" t="s">
        <v>67</v>
      </c>
      <c r="J7" s="4">
        <v>43101</v>
      </c>
      <c r="K7" s="4">
        <v>43464</v>
      </c>
      <c r="L7" s="5"/>
      <c r="M7" s="5"/>
      <c r="N7" s="5"/>
      <c r="O7" s="193">
        <v>1500</v>
      </c>
      <c r="P7" s="34" t="s">
        <v>685</v>
      </c>
      <c r="Q7" s="34" t="s">
        <v>686</v>
      </c>
      <c r="R7" s="196">
        <f>+O7/H7</f>
        <v>1.5</v>
      </c>
      <c r="S7" s="6" t="b">
        <f>IF(R7&lt;=33%,1,IF(R7&lt;76%,3,IF(R7&lt;100%,4,IF(R7=101%,5))))</f>
        <v>0</v>
      </c>
      <c r="T7" s="191">
        <v>48</v>
      </c>
    </row>
    <row r="8" spans="1:20" ht="99.75" customHeight="1">
      <c r="A8" s="3" t="s">
        <v>61</v>
      </c>
      <c r="B8" s="3" t="s">
        <v>62</v>
      </c>
      <c r="C8" s="3" t="s">
        <v>63</v>
      </c>
      <c r="D8" s="3" t="s">
        <v>270</v>
      </c>
      <c r="E8" s="2" t="s">
        <v>374</v>
      </c>
      <c r="F8" s="2" t="s">
        <v>272</v>
      </c>
      <c r="G8" s="3" t="s">
        <v>375</v>
      </c>
      <c r="H8" s="3">
        <v>2</v>
      </c>
      <c r="I8" s="3" t="s">
        <v>416</v>
      </c>
      <c r="J8" s="4">
        <v>43101</v>
      </c>
      <c r="K8" s="4">
        <v>43464</v>
      </c>
      <c r="L8" s="5"/>
      <c r="M8" s="5"/>
      <c r="N8" s="5"/>
      <c r="O8" s="194"/>
      <c r="P8" s="2" t="s">
        <v>434</v>
      </c>
      <c r="Q8" s="2" t="s">
        <v>433</v>
      </c>
      <c r="R8" s="197">
        <v>0.15</v>
      </c>
      <c r="S8" s="6">
        <f t="shared" ref="S8:S41" si="0">IF(R8&lt;=33%,1,IF(R8&lt;76%,3,IF(R8&lt;100%,4,IF(R8=101%,5))))</f>
        <v>1</v>
      </c>
      <c r="T8" s="191">
        <v>49</v>
      </c>
    </row>
    <row r="9" spans="1:20" ht="142.5">
      <c r="A9" s="3" t="s">
        <v>61</v>
      </c>
      <c r="B9" s="3" t="s">
        <v>62</v>
      </c>
      <c r="C9" s="3" t="s">
        <v>63</v>
      </c>
      <c r="D9" s="3" t="s">
        <v>323</v>
      </c>
      <c r="E9" s="2" t="s">
        <v>321</v>
      </c>
      <c r="F9" s="2" t="s">
        <v>322</v>
      </c>
      <c r="G9" s="3" t="s">
        <v>324</v>
      </c>
      <c r="H9" s="3">
        <v>1</v>
      </c>
      <c r="I9" s="3" t="s">
        <v>418</v>
      </c>
      <c r="J9" s="4">
        <v>43101</v>
      </c>
      <c r="K9" s="4">
        <v>43464</v>
      </c>
      <c r="L9" s="5"/>
      <c r="M9" s="5"/>
      <c r="N9" s="5"/>
      <c r="O9" s="194"/>
      <c r="P9" s="18" t="s">
        <v>443</v>
      </c>
      <c r="Q9" s="18" t="s">
        <v>444</v>
      </c>
      <c r="R9" s="197">
        <v>0.6</v>
      </c>
      <c r="S9" s="48">
        <f t="shared" si="0"/>
        <v>3</v>
      </c>
      <c r="T9" s="191">
        <v>50</v>
      </c>
    </row>
    <row r="10" spans="1:20" ht="180" customHeight="1">
      <c r="A10" s="3" t="s">
        <v>61</v>
      </c>
      <c r="B10" s="3" t="s">
        <v>62</v>
      </c>
      <c r="C10" s="3" t="s">
        <v>63</v>
      </c>
      <c r="D10" s="3" t="s">
        <v>277</v>
      </c>
      <c r="E10" s="2" t="s">
        <v>278</v>
      </c>
      <c r="F10" s="2" t="s">
        <v>279</v>
      </c>
      <c r="G10" s="3" t="s">
        <v>280</v>
      </c>
      <c r="H10" s="3">
        <v>6</v>
      </c>
      <c r="I10" s="3" t="s">
        <v>417</v>
      </c>
      <c r="J10" s="4">
        <v>43101</v>
      </c>
      <c r="K10" s="4">
        <v>43464</v>
      </c>
      <c r="L10" s="5"/>
      <c r="M10" s="5"/>
      <c r="N10" s="5"/>
      <c r="O10" s="194"/>
      <c r="P10" s="19" t="s">
        <v>588</v>
      </c>
      <c r="Q10" s="19" t="s">
        <v>447</v>
      </c>
      <c r="R10" s="198">
        <v>0.6</v>
      </c>
      <c r="S10" s="48">
        <f t="shared" si="0"/>
        <v>3</v>
      </c>
      <c r="T10" s="191">
        <v>51</v>
      </c>
    </row>
    <row r="11" spans="1:20" ht="206.25" customHeight="1">
      <c r="A11" s="3" t="s">
        <v>61</v>
      </c>
      <c r="B11" s="3" t="s">
        <v>62</v>
      </c>
      <c r="C11" s="3" t="s">
        <v>63</v>
      </c>
      <c r="D11" s="3" t="s">
        <v>281</v>
      </c>
      <c r="E11" s="2" t="s">
        <v>282</v>
      </c>
      <c r="F11" s="2" t="s">
        <v>285</v>
      </c>
      <c r="G11" s="3" t="s">
        <v>286</v>
      </c>
      <c r="H11" s="3">
        <v>2500</v>
      </c>
      <c r="I11" s="3" t="s">
        <v>418</v>
      </c>
      <c r="J11" s="4">
        <v>43101</v>
      </c>
      <c r="K11" s="4">
        <v>43464</v>
      </c>
      <c r="L11" s="5"/>
      <c r="M11" s="5"/>
      <c r="N11" s="5"/>
      <c r="O11" s="194"/>
      <c r="P11" s="2" t="s">
        <v>590</v>
      </c>
      <c r="Q11" s="19" t="s">
        <v>589</v>
      </c>
      <c r="R11" s="197">
        <v>0.61</v>
      </c>
      <c r="S11" s="48">
        <f t="shared" si="0"/>
        <v>3</v>
      </c>
      <c r="T11" s="191">
        <v>52</v>
      </c>
    </row>
    <row r="12" spans="1:20" ht="127.5" customHeight="1">
      <c r="A12" s="3" t="s">
        <v>61</v>
      </c>
      <c r="B12" s="3" t="s">
        <v>62</v>
      </c>
      <c r="C12" s="3" t="s">
        <v>63</v>
      </c>
      <c r="D12" s="3" t="s">
        <v>281</v>
      </c>
      <c r="E12" s="2" t="s">
        <v>283</v>
      </c>
      <c r="F12" s="2" t="s">
        <v>284</v>
      </c>
      <c r="G12" s="3" t="s">
        <v>271</v>
      </c>
      <c r="H12" s="3">
        <v>1</v>
      </c>
      <c r="I12" s="3" t="s">
        <v>418</v>
      </c>
      <c r="J12" s="4">
        <v>43101</v>
      </c>
      <c r="K12" s="4">
        <v>43464</v>
      </c>
      <c r="L12" s="5"/>
      <c r="M12" s="5"/>
      <c r="N12" s="5"/>
      <c r="O12" s="194"/>
      <c r="P12" s="2" t="s">
        <v>591</v>
      </c>
      <c r="Q12" s="18" t="s">
        <v>592</v>
      </c>
      <c r="R12" s="197">
        <v>0.2</v>
      </c>
      <c r="S12" s="6">
        <f t="shared" si="0"/>
        <v>1</v>
      </c>
      <c r="T12" s="191">
        <v>53</v>
      </c>
    </row>
    <row r="13" spans="1:20" ht="157.5" customHeight="1">
      <c r="A13" s="3" t="s">
        <v>61</v>
      </c>
      <c r="B13" s="3" t="s">
        <v>62</v>
      </c>
      <c r="C13" s="3" t="s">
        <v>63</v>
      </c>
      <c r="D13" s="3" t="s">
        <v>287</v>
      </c>
      <c r="E13" s="2" t="s">
        <v>288</v>
      </c>
      <c r="F13" s="2" t="s">
        <v>289</v>
      </c>
      <c r="G13" s="3" t="s">
        <v>235</v>
      </c>
      <c r="H13" s="3">
        <v>1</v>
      </c>
      <c r="I13" s="3" t="s">
        <v>290</v>
      </c>
      <c r="J13" s="4">
        <v>43101</v>
      </c>
      <c r="K13" s="4">
        <v>43464</v>
      </c>
      <c r="L13" s="5"/>
      <c r="M13" s="5"/>
      <c r="N13" s="5"/>
      <c r="O13" s="194"/>
      <c r="P13" s="19" t="s">
        <v>593</v>
      </c>
      <c r="Q13" s="19" t="s">
        <v>436</v>
      </c>
      <c r="R13" s="197">
        <v>0.3</v>
      </c>
      <c r="S13" s="6">
        <f t="shared" si="0"/>
        <v>1</v>
      </c>
      <c r="T13" s="191">
        <v>54</v>
      </c>
    </row>
    <row r="14" spans="1:20" ht="127.5" customHeight="1">
      <c r="A14" s="3" t="s">
        <v>61</v>
      </c>
      <c r="B14" s="3" t="s">
        <v>62</v>
      </c>
      <c r="C14" s="3" t="s">
        <v>63</v>
      </c>
      <c r="D14" s="3" t="s">
        <v>291</v>
      </c>
      <c r="E14" s="2" t="s">
        <v>293</v>
      </c>
      <c r="F14" s="2" t="s">
        <v>295</v>
      </c>
      <c r="G14" s="3" t="s">
        <v>297</v>
      </c>
      <c r="H14" s="3">
        <v>100</v>
      </c>
      <c r="I14" s="3" t="s">
        <v>419</v>
      </c>
      <c r="J14" s="4">
        <v>43101</v>
      </c>
      <c r="K14" s="4">
        <v>43464</v>
      </c>
      <c r="L14" s="5"/>
      <c r="M14" s="5"/>
      <c r="N14" s="5"/>
      <c r="O14" s="194"/>
      <c r="P14" s="19" t="s">
        <v>441</v>
      </c>
      <c r="Q14" s="19" t="s">
        <v>594</v>
      </c>
      <c r="R14" s="198">
        <v>0.21</v>
      </c>
      <c r="S14" s="6">
        <f t="shared" si="0"/>
        <v>1</v>
      </c>
      <c r="T14" s="191">
        <v>55</v>
      </c>
    </row>
    <row r="15" spans="1:20" ht="154.5" customHeight="1">
      <c r="A15" s="3" t="s">
        <v>61</v>
      </c>
      <c r="B15" s="3" t="s">
        <v>62</v>
      </c>
      <c r="C15" s="3" t="s">
        <v>63</v>
      </c>
      <c r="D15" s="3" t="s">
        <v>292</v>
      </c>
      <c r="E15" s="2" t="s">
        <v>294</v>
      </c>
      <c r="F15" s="2" t="s">
        <v>296</v>
      </c>
      <c r="G15" s="3" t="s">
        <v>298</v>
      </c>
      <c r="H15" s="3">
        <v>2800</v>
      </c>
      <c r="I15" s="3" t="s">
        <v>419</v>
      </c>
      <c r="J15" s="4">
        <v>43101</v>
      </c>
      <c r="K15" s="4">
        <v>43464</v>
      </c>
      <c r="L15" s="5"/>
      <c r="M15" s="5"/>
      <c r="N15" s="5"/>
      <c r="O15" s="194"/>
      <c r="P15" s="19" t="s">
        <v>595</v>
      </c>
      <c r="Q15" s="22" t="s">
        <v>442</v>
      </c>
      <c r="R15" s="199">
        <v>0.59570000000000001</v>
      </c>
      <c r="S15" s="48">
        <f t="shared" si="0"/>
        <v>3</v>
      </c>
      <c r="T15" s="191">
        <v>56</v>
      </c>
    </row>
    <row r="16" spans="1:20" ht="155.25" customHeight="1">
      <c r="A16" s="3" t="s">
        <v>61</v>
      </c>
      <c r="B16" s="3" t="s">
        <v>307</v>
      </c>
      <c r="C16" s="3" t="s">
        <v>306</v>
      </c>
      <c r="D16" s="3" t="s">
        <v>311</v>
      </c>
      <c r="E16" s="2" t="s">
        <v>308</v>
      </c>
      <c r="F16" s="2" t="s">
        <v>309</v>
      </c>
      <c r="G16" s="3" t="s">
        <v>310</v>
      </c>
      <c r="H16" s="37">
        <v>250</v>
      </c>
      <c r="I16" s="3" t="s">
        <v>420</v>
      </c>
      <c r="J16" s="4">
        <v>43101</v>
      </c>
      <c r="K16" s="4">
        <v>43464</v>
      </c>
      <c r="L16" s="5"/>
      <c r="M16" s="5"/>
      <c r="N16" s="19" t="s">
        <v>448</v>
      </c>
      <c r="O16" s="195"/>
      <c r="P16" s="19" t="s">
        <v>600</v>
      </c>
      <c r="Q16" s="19" t="s">
        <v>596</v>
      </c>
      <c r="R16" s="198">
        <v>0.57999999999999996</v>
      </c>
      <c r="S16" s="48">
        <f t="shared" si="0"/>
        <v>3</v>
      </c>
      <c r="T16" s="191">
        <v>57</v>
      </c>
    </row>
    <row r="17" spans="1:21" ht="119.25" customHeight="1">
      <c r="A17" s="3" t="s">
        <v>61</v>
      </c>
      <c r="B17" s="3" t="s">
        <v>307</v>
      </c>
      <c r="C17" s="3" t="s">
        <v>306</v>
      </c>
      <c r="D17" s="3" t="s">
        <v>326</v>
      </c>
      <c r="E17" s="2" t="s">
        <v>325</v>
      </c>
      <c r="F17" s="2" t="s">
        <v>327</v>
      </c>
      <c r="G17" s="3" t="s">
        <v>271</v>
      </c>
      <c r="H17" s="3">
        <v>1</v>
      </c>
      <c r="I17" s="3" t="s">
        <v>420</v>
      </c>
      <c r="J17" s="4">
        <v>43101</v>
      </c>
      <c r="K17" s="4">
        <v>43464</v>
      </c>
      <c r="L17" s="5"/>
      <c r="M17" s="5"/>
      <c r="N17" s="5"/>
      <c r="O17" s="194"/>
      <c r="P17" s="23" t="s">
        <v>599</v>
      </c>
      <c r="Q17" s="23" t="s">
        <v>598</v>
      </c>
      <c r="R17" s="197">
        <v>0.7</v>
      </c>
      <c r="S17" s="48">
        <f t="shared" si="0"/>
        <v>3</v>
      </c>
      <c r="T17" s="191">
        <v>58</v>
      </c>
    </row>
    <row r="18" spans="1:21" ht="91.5" customHeight="1">
      <c r="A18" s="3" t="s">
        <v>61</v>
      </c>
      <c r="B18" s="3" t="s">
        <v>62</v>
      </c>
      <c r="C18" s="3" t="s">
        <v>306</v>
      </c>
      <c r="D18" s="3" t="s">
        <v>273</v>
      </c>
      <c r="E18" s="2" t="s">
        <v>274</v>
      </c>
      <c r="F18" s="2" t="s">
        <v>275</v>
      </c>
      <c r="G18" s="3" t="s">
        <v>276</v>
      </c>
      <c r="H18" s="3">
        <v>1000</v>
      </c>
      <c r="I18" s="3" t="s">
        <v>421</v>
      </c>
      <c r="J18" s="4">
        <v>43101</v>
      </c>
      <c r="K18" s="4">
        <v>43464</v>
      </c>
      <c r="L18" s="5"/>
      <c r="M18" s="5"/>
      <c r="N18" s="5"/>
      <c r="O18" s="194"/>
      <c r="P18" s="2" t="s">
        <v>435</v>
      </c>
      <c r="Q18" s="2" t="s">
        <v>601</v>
      </c>
      <c r="R18" s="197">
        <v>0.58499999999999996</v>
      </c>
      <c r="S18" s="48">
        <f>IF(R18&lt;=33%,1,IF(R18&lt;76%,3,IF(R18&lt;100%,4,IF(R18=101%,5))))</f>
        <v>3</v>
      </c>
      <c r="T18" s="191">
        <v>59</v>
      </c>
    </row>
    <row r="19" spans="1:21" ht="119.25" customHeight="1">
      <c r="A19" s="3" t="s">
        <v>61</v>
      </c>
      <c r="B19" s="3" t="s">
        <v>62</v>
      </c>
      <c r="C19" s="3" t="s">
        <v>68</v>
      </c>
      <c r="D19" s="3" t="s">
        <v>70</v>
      </c>
      <c r="E19" s="2" t="s">
        <v>369</v>
      </c>
      <c r="F19" s="2" t="s">
        <v>370</v>
      </c>
      <c r="G19" s="3" t="s">
        <v>371</v>
      </c>
      <c r="H19" s="3">
        <v>14</v>
      </c>
      <c r="I19" s="3" t="s">
        <v>372</v>
      </c>
      <c r="J19" s="4">
        <v>43101</v>
      </c>
      <c r="K19" s="4">
        <v>43464</v>
      </c>
      <c r="L19" s="5"/>
      <c r="M19" s="5"/>
      <c r="N19" s="5"/>
      <c r="O19" s="195">
        <v>11</v>
      </c>
      <c r="P19" s="19" t="s">
        <v>687</v>
      </c>
      <c r="Q19" s="19" t="s">
        <v>688</v>
      </c>
      <c r="R19" s="199">
        <v>7.1400000000000005E-2</v>
      </c>
      <c r="S19" s="6">
        <f t="shared" si="0"/>
        <v>1</v>
      </c>
      <c r="T19" s="191">
        <v>60</v>
      </c>
    </row>
    <row r="20" spans="1:21" ht="119.25" customHeight="1">
      <c r="A20" s="3" t="s">
        <v>61</v>
      </c>
      <c r="B20" s="3" t="s">
        <v>62</v>
      </c>
      <c r="C20" s="3" t="s">
        <v>68</v>
      </c>
      <c r="D20" s="3" t="s">
        <v>299</v>
      </c>
      <c r="E20" s="2" t="s">
        <v>300</v>
      </c>
      <c r="F20" s="2" t="s">
        <v>301</v>
      </c>
      <c r="G20" s="3" t="s">
        <v>303</v>
      </c>
      <c r="H20" s="3">
        <v>46</v>
      </c>
      <c r="I20" s="3" t="s">
        <v>305</v>
      </c>
      <c r="J20" s="4">
        <v>43101</v>
      </c>
      <c r="K20" s="4">
        <v>43464</v>
      </c>
      <c r="L20" s="5"/>
      <c r="M20" s="5"/>
      <c r="N20" s="5"/>
      <c r="O20" s="195">
        <v>34</v>
      </c>
      <c r="P20" s="19" t="s">
        <v>437</v>
      </c>
      <c r="Q20" s="20" t="s">
        <v>438</v>
      </c>
      <c r="R20" s="199">
        <v>0.73909999999999998</v>
      </c>
      <c r="S20" s="48">
        <f t="shared" si="0"/>
        <v>3</v>
      </c>
      <c r="T20" s="191">
        <v>61</v>
      </c>
      <c r="U20" s="36" t="s">
        <v>597</v>
      </c>
    </row>
    <row r="21" spans="1:21" ht="119.25" customHeight="1">
      <c r="A21" s="3" t="s">
        <v>61</v>
      </c>
      <c r="B21" s="3" t="s">
        <v>62</v>
      </c>
      <c r="C21" s="3" t="s">
        <v>68</v>
      </c>
      <c r="D21" s="3" t="s">
        <v>299</v>
      </c>
      <c r="E21" s="2" t="s">
        <v>373</v>
      </c>
      <c r="F21" s="2" t="s">
        <v>302</v>
      </c>
      <c r="G21" s="3" t="s">
        <v>304</v>
      </c>
      <c r="H21" s="37">
        <v>48</v>
      </c>
      <c r="I21" s="3" t="s">
        <v>305</v>
      </c>
      <c r="J21" s="4">
        <v>43101</v>
      </c>
      <c r="K21" s="4">
        <v>43464</v>
      </c>
      <c r="L21" s="5"/>
      <c r="M21" s="5"/>
      <c r="N21" s="5"/>
      <c r="O21" s="195">
        <v>25</v>
      </c>
      <c r="P21" s="19" t="s">
        <v>439</v>
      </c>
      <c r="Q21" s="21" t="s">
        <v>440</v>
      </c>
      <c r="R21" s="199">
        <v>0.52080000000000004</v>
      </c>
      <c r="S21" s="48">
        <f t="shared" si="0"/>
        <v>3</v>
      </c>
      <c r="T21" s="191">
        <v>62</v>
      </c>
      <c r="U21" s="36" t="s">
        <v>597</v>
      </c>
    </row>
    <row r="22" spans="1:21" ht="119.25" customHeight="1">
      <c r="A22" s="3" t="s">
        <v>61</v>
      </c>
      <c r="B22" s="3" t="s">
        <v>62</v>
      </c>
      <c r="C22" s="3" t="s">
        <v>312</v>
      </c>
      <c r="D22" s="3" t="s">
        <v>313</v>
      </c>
      <c r="E22" s="2" t="s">
        <v>314</v>
      </c>
      <c r="F22" s="2" t="s">
        <v>316</v>
      </c>
      <c r="G22" s="3" t="s">
        <v>318</v>
      </c>
      <c r="H22" s="37">
        <v>6</v>
      </c>
      <c r="I22" s="3" t="s">
        <v>422</v>
      </c>
      <c r="J22" s="4">
        <v>43101</v>
      </c>
      <c r="K22" s="4">
        <v>43464</v>
      </c>
      <c r="L22" s="5"/>
      <c r="M22" s="5"/>
      <c r="N22" s="5"/>
      <c r="O22" s="194">
        <v>4</v>
      </c>
      <c r="P22" s="2" t="s">
        <v>604</v>
      </c>
      <c r="Q22" s="2" t="s">
        <v>605</v>
      </c>
      <c r="R22" s="200">
        <v>0.66659999999999997</v>
      </c>
      <c r="S22" s="48">
        <f t="shared" si="0"/>
        <v>3</v>
      </c>
      <c r="T22" s="191">
        <v>63</v>
      </c>
      <c r="U22" s="36" t="s">
        <v>597</v>
      </c>
    </row>
    <row r="23" spans="1:21" ht="119.25" customHeight="1">
      <c r="A23" s="3" t="s">
        <v>61</v>
      </c>
      <c r="B23" s="3" t="s">
        <v>62</v>
      </c>
      <c r="C23" s="3" t="s">
        <v>312</v>
      </c>
      <c r="D23" s="3" t="s">
        <v>313</v>
      </c>
      <c r="E23" s="2" t="s">
        <v>314</v>
      </c>
      <c r="F23" s="2" t="s">
        <v>317</v>
      </c>
      <c r="G23" s="3" t="s">
        <v>319</v>
      </c>
      <c r="H23" s="3">
        <v>1</v>
      </c>
      <c r="I23" s="3" t="s">
        <v>420</v>
      </c>
      <c r="J23" s="4">
        <v>43101</v>
      </c>
      <c r="K23" s="4">
        <v>43464</v>
      </c>
      <c r="L23" s="5"/>
      <c r="M23" s="5"/>
      <c r="N23" s="5"/>
      <c r="O23" s="194"/>
      <c r="P23" s="2" t="s">
        <v>602</v>
      </c>
      <c r="Q23" s="2" t="s">
        <v>603</v>
      </c>
      <c r="R23" s="197">
        <v>0.1</v>
      </c>
      <c r="S23" s="6">
        <f t="shared" si="0"/>
        <v>1</v>
      </c>
      <c r="T23" s="191">
        <v>64</v>
      </c>
    </row>
    <row r="24" spans="1:21" ht="119.25" customHeight="1">
      <c r="A24" s="3" t="s">
        <v>61</v>
      </c>
      <c r="B24" s="3" t="s">
        <v>62</v>
      </c>
      <c r="C24" s="3" t="s">
        <v>312</v>
      </c>
      <c r="D24" s="3" t="s">
        <v>313</v>
      </c>
      <c r="E24" s="2" t="s">
        <v>314</v>
      </c>
      <c r="F24" s="2" t="s">
        <v>315</v>
      </c>
      <c r="G24" s="3" t="s">
        <v>320</v>
      </c>
      <c r="H24" s="3">
        <v>10</v>
      </c>
      <c r="I24" s="3" t="s">
        <v>420</v>
      </c>
      <c r="J24" s="4">
        <v>43101</v>
      </c>
      <c r="K24" s="4">
        <v>43464</v>
      </c>
      <c r="L24" s="5"/>
      <c r="M24" s="5"/>
      <c r="N24" s="5"/>
      <c r="O24" s="194"/>
      <c r="P24" s="2" t="s">
        <v>607</v>
      </c>
      <c r="Q24" s="2" t="s">
        <v>606</v>
      </c>
      <c r="R24" s="197">
        <v>0.1</v>
      </c>
      <c r="S24" s="6">
        <f t="shared" si="0"/>
        <v>1</v>
      </c>
      <c r="T24" s="191">
        <v>65</v>
      </c>
    </row>
    <row r="25" spans="1:21" ht="85.5">
      <c r="A25" s="3" t="s">
        <v>61</v>
      </c>
      <c r="B25" s="3" t="s">
        <v>72</v>
      </c>
      <c r="C25" s="3" t="s">
        <v>71</v>
      </c>
      <c r="D25" s="3" t="s">
        <v>73</v>
      </c>
      <c r="E25" s="2" t="s">
        <v>74</v>
      </c>
      <c r="F25" s="2" t="s">
        <v>75</v>
      </c>
      <c r="G25" s="3" t="s">
        <v>380</v>
      </c>
      <c r="H25" s="3">
        <v>10</v>
      </c>
      <c r="I25" s="3" t="s">
        <v>67</v>
      </c>
      <c r="J25" s="4">
        <v>43101</v>
      </c>
      <c r="K25" s="4">
        <v>43464</v>
      </c>
      <c r="L25" s="5"/>
      <c r="M25" s="5"/>
      <c r="N25" s="5"/>
      <c r="O25" s="193">
        <v>1</v>
      </c>
      <c r="P25" s="34" t="s">
        <v>689</v>
      </c>
      <c r="Q25" s="34" t="s">
        <v>690</v>
      </c>
      <c r="R25" s="196">
        <f>+O25/H25</f>
        <v>0.1</v>
      </c>
      <c r="S25" s="6">
        <f t="shared" si="0"/>
        <v>1</v>
      </c>
      <c r="T25" s="191">
        <v>66</v>
      </c>
    </row>
    <row r="26" spans="1:21" ht="95.25" customHeight="1">
      <c r="A26" s="3" t="s">
        <v>61</v>
      </c>
      <c r="B26" s="3" t="s">
        <v>72</v>
      </c>
      <c r="C26" s="3" t="s">
        <v>71</v>
      </c>
      <c r="D26" s="3" t="s">
        <v>237</v>
      </c>
      <c r="E26" s="2" t="s">
        <v>238</v>
      </c>
      <c r="F26" s="2" t="s">
        <v>242</v>
      </c>
      <c r="G26" s="3" t="s">
        <v>351</v>
      </c>
      <c r="H26" s="3">
        <v>2600</v>
      </c>
      <c r="I26" s="3" t="s">
        <v>423</v>
      </c>
      <c r="J26" s="4">
        <v>43101</v>
      </c>
      <c r="K26" s="4">
        <v>43464</v>
      </c>
      <c r="L26" s="5"/>
      <c r="M26" s="5"/>
      <c r="N26" s="5"/>
      <c r="O26" s="193">
        <v>1015</v>
      </c>
      <c r="P26" s="34" t="s">
        <v>620</v>
      </c>
      <c r="Q26" s="34"/>
      <c r="R26" s="203">
        <v>0.39</v>
      </c>
      <c r="S26" s="48">
        <f t="shared" si="0"/>
        <v>3</v>
      </c>
      <c r="T26" s="191">
        <v>67</v>
      </c>
    </row>
    <row r="27" spans="1:21" ht="110.25" customHeight="1">
      <c r="A27" s="3" t="s">
        <v>61</v>
      </c>
      <c r="B27" s="3" t="s">
        <v>72</v>
      </c>
      <c r="C27" s="3" t="s">
        <v>71</v>
      </c>
      <c r="D27" s="3" t="s">
        <v>237</v>
      </c>
      <c r="E27" s="2" t="s">
        <v>239</v>
      </c>
      <c r="F27" s="2" t="s">
        <v>243</v>
      </c>
      <c r="G27" s="3" t="s">
        <v>246</v>
      </c>
      <c r="H27" s="3">
        <v>15</v>
      </c>
      <c r="I27" s="3" t="s">
        <v>424</v>
      </c>
      <c r="J27" s="4">
        <v>43101</v>
      </c>
      <c r="K27" s="4">
        <v>43464</v>
      </c>
      <c r="L27" s="5"/>
      <c r="M27" s="5"/>
      <c r="N27" s="5"/>
      <c r="O27" s="193">
        <v>13</v>
      </c>
      <c r="P27" s="34" t="s">
        <v>621</v>
      </c>
      <c r="Q27" s="34" t="s">
        <v>622</v>
      </c>
      <c r="R27" s="203">
        <v>0.87</v>
      </c>
      <c r="S27" s="6">
        <f t="shared" si="0"/>
        <v>4</v>
      </c>
      <c r="T27" s="191">
        <v>68</v>
      </c>
    </row>
    <row r="28" spans="1:21" ht="124.5" customHeight="1">
      <c r="A28" s="3" t="s">
        <v>61</v>
      </c>
      <c r="B28" s="3" t="s">
        <v>72</v>
      </c>
      <c r="C28" s="3" t="s">
        <v>71</v>
      </c>
      <c r="D28" s="3" t="s">
        <v>237</v>
      </c>
      <c r="E28" s="2" t="s">
        <v>240</v>
      </c>
      <c r="F28" s="2" t="s">
        <v>244</v>
      </c>
      <c r="G28" s="3" t="s">
        <v>384</v>
      </c>
      <c r="H28" s="3">
        <v>80</v>
      </c>
      <c r="I28" s="3" t="s">
        <v>423</v>
      </c>
      <c r="J28" s="4">
        <v>43101</v>
      </c>
      <c r="K28" s="4">
        <v>43464</v>
      </c>
      <c r="L28" s="5"/>
      <c r="M28" s="5"/>
      <c r="N28" s="5"/>
      <c r="O28" s="193">
        <v>49</v>
      </c>
      <c r="P28" s="34" t="s">
        <v>623</v>
      </c>
      <c r="Q28" s="34" t="s">
        <v>624</v>
      </c>
      <c r="R28" s="203">
        <v>0.61</v>
      </c>
      <c r="S28" s="48">
        <f t="shared" si="0"/>
        <v>3</v>
      </c>
      <c r="T28" s="191">
        <v>69</v>
      </c>
    </row>
    <row r="29" spans="1:21" ht="102.75" customHeight="1">
      <c r="A29" s="3" t="s">
        <v>61</v>
      </c>
      <c r="B29" s="3" t="s">
        <v>72</v>
      </c>
      <c r="C29" s="3" t="s">
        <v>71</v>
      </c>
      <c r="D29" s="3" t="s">
        <v>237</v>
      </c>
      <c r="E29" s="2" t="s">
        <v>241</v>
      </c>
      <c r="F29" s="2" t="s">
        <v>245</v>
      </c>
      <c r="G29" s="3" t="s">
        <v>247</v>
      </c>
      <c r="H29" s="3">
        <v>1</v>
      </c>
      <c r="I29" s="3" t="s">
        <v>425</v>
      </c>
      <c r="J29" s="4">
        <v>43101</v>
      </c>
      <c r="K29" s="4">
        <v>43464</v>
      </c>
      <c r="L29" s="5"/>
      <c r="M29" s="5"/>
      <c r="N29" s="5"/>
      <c r="O29" s="193"/>
      <c r="P29" s="34"/>
      <c r="Q29" s="34" t="s">
        <v>625</v>
      </c>
      <c r="R29" s="203">
        <v>0</v>
      </c>
      <c r="S29" s="6">
        <f t="shared" si="0"/>
        <v>1</v>
      </c>
      <c r="T29" s="191">
        <v>70</v>
      </c>
    </row>
    <row r="30" spans="1:21" ht="180.75" customHeight="1">
      <c r="A30" s="3" t="s">
        <v>61</v>
      </c>
      <c r="B30" s="3" t="s">
        <v>72</v>
      </c>
      <c r="C30" s="3" t="s">
        <v>252</v>
      </c>
      <c r="D30" s="3" t="s">
        <v>248</v>
      </c>
      <c r="E30" s="2" t="s">
        <v>249</v>
      </c>
      <c r="F30" s="2" t="s">
        <v>250</v>
      </c>
      <c r="G30" s="3" t="s">
        <v>251</v>
      </c>
      <c r="H30" s="3">
        <v>6</v>
      </c>
      <c r="I30" s="3" t="s">
        <v>423</v>
      </c>
      <c r="J30" s="4">
        <v>43101</v>
      </c>
      <c r="K30" s="4">
        <v>43464</v>
      </c>
      <c r="L30" s="5"/>
      <c r="M30" s="5"/>
      <c r="N30" s="5"/>
      <c r="O30" s="193">
        <v>5</v>
      </c>
      <c r="P30" s="34" t="s">
        <v>626</v>
      </c>
      <c r="Q30" s="34" t="s">
        <v>627</v>
      </c>
      <c r="R30" s="203">
        <v>0.83</v>
      </c>
      <c r="S30" s="6">
        <f t="shared" si="0"/>
        <v>4</v>
      </c>
      <c r="T30" s="191">
        <v>71</v>
      </c>
    </row>
    <row r="31" spans="1:21" ht="180.75" customHeight="1">
      <c r="A31" s="3" t="s">
        <v>61</v>
      </c>
      <c r="B31" s="3" t="s">
        <v>72</v>
      </c>
      <c r="C31" s="3" t="s">
        <v>252</v>
      </c>
      <c r="D31" s="3" t="s">
        <v>381</v>
      </c>
      <c r="E31" s="2" t="s">
        <v>353</v>
      </c>
      <c r="F31" s="2" t="s">
        <v>382</v>
      </c>
      <c r="G31" s="3" t="s">
        <v>354</v>
      </c>
      <c r="H31" s="3">
        <v>700</v>
      </c>
      <c r="I31" s="3" t="s">
        <v>423</v>
      </c>
      <c r="J31" s="4">
        <v>43101</v>
      </c>
      <c r="K31" s="4">
        <v>43464</v>
      </c>
      <c r="L31" s="5"/>
      <c r="M31" s="5"/>
      <c r="N31" s="5"/>
      <c r="O31" s="193">
        <v>398</v>
      </c>
      <c r="P31" s="34" t="s">
        <v>628</v>
      </c>
      <c r="Q31" s="34" t="s">
        <v>629</v>
      </c>
      <c r="R31" s="203">
        <v>0.56999999999999995</v>
      </c>
      <c r="S31" s="48">
        <f t="shared" si="0"/>
        <v>3</v>
      </c>
      <c r="T31" s="191">
        <v>72</v>
      </c>
    </row>
    <row r="32" spans="1:21" ht="180.75" customHeight="1">
      <c r="A32" s="3" t="s">
        <v>61</v>
      </c>
      <c r="B32" s="3" t="s">
        <v>72</v>
      </c>
      <c r="C32" s="3" t="s">
        <v>252</v>
      </c>
      <c r="D32" s="3" t="s">
        <v>358</v>
      </c>
      <c r="E32" s="2" t="s">
        <v>355</v>
      </c>
      <c r="F32" s="2" t="s">
        <v>356</v>
      </c>
      <c r="G32" s="3" t="s">
        <v>359</v>
      </c>
      <c r="H32" s="3">
        <v>50</v>
      </c>
      <c r="I32" s="3" t="s">
        <v>423</v>
      </c>
      <c r="J32" s="4">
        <v>43101</v>
      </c>
      <c r="K32" s="4">
        <v>43464</v>
      </c>
      <c r="L32" s="5"/>
      <c r="M32" s="5"/>
      <c r="N32" s="5"/>
      <c r="O32" s="193">
        <v>106</v>
      </c>
      <c r="P32" s="34" t="s">
        <v>1040</v>
      </c>
      <c r="Q32" s="34"/>
      <c r="R32" s="203">
        <v>2.12</v>
      </c>
      <c r="S32" s="6" t="b">
        <f t="shared" si="0"/>
        <v>0</v>
      </c>
      <c r="T32" s="191">
        <v>73</v>
      </c>
    </row>
    <row r="33" spans="1:20" ht="180.75" customHeight="1">
      <c r="A33" s="3" t="s">
        <v>61</v>
      </c>
      <c r="B33" s="3" t="s">
        <v>72</v>
      </c>
      <c r="C33" s="3" t="s">
        <v>252</v>
      </c>
      <c r="D33" s="3" t="s">
        <v>358</v>
      </c>
      <c r="E33" s="2" t="s">
        <v>355</v>
      </c>
      <c r="F33" s="2" t="s">
        <v>357</v>
      </c>
      <c r="G33" s="3" t="s">
        <v>360</v>
      </c>
      <c r="H33" s="3">
        <v>500</v>
      </c>
      <c r="I33" s="3" t="s">
        <v>423</v>
      </c>
      <c r="J33" s="4">
        <v>43101</v>
      </c>
      <c r="K33" s="4">
        <v>43464</v>
      </c>
      <c r="L33" s="5"/>
      <c r="M33" s="5"/>
      <c r="N33" s="5"/>
      <c r="O33" s="193">
        <v>2552</v>
      </c>
      <c r="P33" s="34" t="s">
        <v>630</v>
      </c>
      <c r="Q33" s="34"/>
      <c r="R33" s="203">
        <v>5.0999999999999996</v>
      </c>
      <c r="S33" s="6" t="b">
        <f t="shared" si="0"/>
        <v>0</v>
      </c>
      <c r="T33" s="191">
        <v>74</v>
      </c>
    </row>
    <row r="34" spans="1:20" ht="78" customHeight="1">
      <c r="A34" s="3" t="s">
        <v>61</v>
      </c>
      <c r="B34" s="3" t="s">
        <v>72</v>
      </c>
      <c r="C34" s="3" t="s">
        <v>83</v>
      </c>
      <c r="D34" s="3" t="s">
        <v>76</v>
      </c>
      <c r="E34" s="2" t="s">
        <v>77</v>
      </c>
      <c r="F34" s="2" t="s">
        <v>78</v>
      </c>
      <c r="G34" s="3" t="s">
        <v>81</v>
      </c>
      <c r="H34" s="3">
        <v>5</v>
      </c>
      <c r="I34" s="3" t="s">
        <v>67</v>
      </c>
      <c r="J34" s="4">
        <v>43101</v>
      </c>
      <c r="K34" s="4">
        <v>43464</v>
      </c>
      <c r="L34" s="5"/>
      <c r="M34" s="5"/>
      <c r="N34" s="5"/>
      <c r="O34" s="193">
        <v>3</v>
      </c>
      <c r="P34" s="34" t="s">
        <v>691</v>
      </c>
      <c r="Q34" s="34" t="s">
        <v>692</v>
      </c>
      <c r="R34" s="203">
        <f>+O34/H34</f>
        <v>0.6</v>
      </c>
      <c r="S34" s="48">
        <f t="shared" si="0"/>
        <v>3</v>
      </c>
      <c r="T34" s="191">
        <v>75</v>
      </c>
    </row>
    <row r="35" spans="1:20" ht="130.5" customHeight="1">
      <c r="A35" s="3" t="s">
        <v>61</v>
      </c>
      <c r="B35" s="3" t="s">
        <v>72</v>
      </c>
      <c r="C35" s="3" t="s">
        <v>83</v>
      </c>
      <c r="D35" s="3" t="s">
        <v>363</v>
      </c>
      <c r="E35" s="2" t="s">
        <v>361</v>
      </c>
      <c r="F35" s="2" t="s">
        <v>383</v>
      </c>
      <c r="G35" s="3" t="s">
        <v>362</v>
      </c>
      <c r="H35" s="3">
        <v>10</v>
      </c>
      <c r="I35" s="3" t="s">
        <v>423</v>
      </c>
      <c r="J35" s="4">
        <v>43101</v>
      </c>
      <c r="K35" s="4">
        <v>43464</v>
      </c>
      <c r="L35" s="5"/>
      <c r="M35" s="5"/>
      <c r="N35" s="5"/>
      <c r="O35" s="193">
        <v>8</v>
      </c>
      <c r="P35" s="34" t="s">
        <v>621</v>
      </c>
      <c r="Q35" s="34" t="s">
        <v>631</v>
      </c>
      <c r="R35" s="203">
        <v>0.8</v>
      </c>
      <c r="S35" s="6">
        <f t="shared" si="0"/>
        <v>4</v>
      </c>
      <c r="T35" s="191">
        <v>76</v>
      </c>
    </row>
    <row r="36" spans="1:20" ht="57">
      <c r="A36" s="3" t="s">
        <v>61</v>
      </c>
      <c r="B36" s="3" t="s">
        <v>72</v>
      </c>
      <c r="C36" s="3" t="s">
        <v>79</v>
      </c>
      <c r="D36" s="3" t="s">
        <v>352</v>
      </c>
      <c r="E36" s="2" t="s">
        <v>87</v>
      </c>
      <c r="F36" s="2" t="s">
        <v>232</v>
      </c>
      <c r="G36" s="3" t="s">
        <v>233</v>
      </c>
      <c r="H36" s="3">
        <v>10</v>
      </c>
      <c r="I36" s="3" t="s">
        <v>67</v>
      </c>
      <c r="J36" s="4">
        <v>43101</v>
      </c>
      <c r="K36" s="4">
        <v>43464</v>
      </c>
      <c r="L36" s="5"/>
      <c r="M36" s="5"/>
      <c r="N36" s="5"/>
      <c r="O36" s="193">
        <v>2</v>
      </c>
      <c r="P36" s="34" t="s">
        <v>691</v>
      </c>
      <c r="Q36" s="34" t="s">
        <v>693</v>
      </c>
      <c r="R36" s="203">
        <f>+O36/H36</f>
        <v>0.2</v>
      </c>
      <c r="S36" s="6">
        <f t="shared" si="0"/>
        <v>1</v>
      </c>
      <c r="T36" s="191">
        <v>77</v>
      </c>
    </row>
    <row r="37" spans="1:20" ht="142.5">
      <c r="A37" s="3" t="s">
        <v>61</v>
      </c>
      <c r="B37" s="3" t="s">
        <v>72</v>
      </c>
      <c r="C37" s="3" t="s">
        <v>79</v>
      </c>
      <c r="D37" s="3" t="s">
        <v>352</v>
      </c>
      <c r="E37" s="2" t="s">
        <v>364</v>
      </c>
      <c r="F37" s="2" t="s">
        <v>232</v>
      </c>
      <c r="G37" s="3" t="s">
        <v>365</v>
      </c>
      <c r="H37" s="3">
        <v>1335</v>
      </c>
      <c r="I37" s="3" t="s">
        <v>423</v>
      </c>
      <c r="J37" s="4">
        <v>43101</v>
      </c>
      <c r="K37" s="4">
        <v>43464</v>
      </c>
      <c r="L37" s="5"/>
      <c r="M37" s="5"/>
      <c r="N37" s="5"/>
      <c r="O37" s="193">
        <v>515</v>
      </c>
      <c r="P37" s="34" t="s">
        <v>632</v>
      </c>
      <c r="Q37" s="34"/>
      <c r="R37" s="203">
        <v>0.39</v>
      </c>
      <c r="S37" s="48">
        <f t="shared" si="0"/>
        <v>3</v>
      </c>
      <c r="T37" s="191">
        <v>78</v>
      </c>
    </row>
    <row r="38" spans="1:20" ht="71.25">
      <c r="A38" s="3" t="s">
        <v>61</v>
      </c>
      <c r="B38" s="3" t="s">
        <v>72</v>
      </c>
      <c r="C38" s="3" t="s">
        <v>253</v>
      </c>
      <c r="D38" s="3" t="s">
        <v>254</v>
      </c>
      <c r="E38" s="2" t="s">
        <v>255</v>
      </c>
      <c r="F38" s="2" t="s">
        <v>256</v>
      </c>
      <c r="G38" s="3" t="s">
        <v>257</v>
      </c>
      <c r="H38" s="3">
        <v>1</v>
      </c>
      <c r="I38" s="3" t="s">
        <v>426</v>
      </c>
      <c r="J38" s="4">
        <v>43101</v>
      </c>
      <c r="K38" s="4">
        <v>43464</v>
      </c>
      <c r="L38" s="5"/>
      <c r="M38" s="5"/>
      <c r="N38" s="5"/>
      <c r="O38" s="193"/>
      <c r="P38" s="34" t="s">
        <v>736</v>
      </c>
      <c r="Q38" s="34" t="s">
        <v>735</v>
      </c>
      <c r="R38" s="203">
        <v>0.5</v>
      </c>
      <c r="S38" s="48">
        <f t="shared" si="0"/>
        <v>3</v>
      </c>
      <c r="T38" s="191">
        <v>79</v>
      </c>
    </row>
    <row r="39" spans="1:20" ht="207.75" customHeight="1">
      <c r="A39" s="3" t="s">
        <v>61</v>
      </c>
      <c r="B39" s="3" t="s">
        <v>72</v>
      </c>
      <c r="C39" s="3" t="s">
        <v>253</v>
      </c>
      <c r="D39" s="3" t="s">
        <v>254</v>
      </c>
      <c r="E39" s="2" t="s">
        <v>366</v>
      </c>
      <c r="F39" s="2" t="s">
        <v>367</v>
      </c>
      <c r="G39" s="3" t="s">
        <v>368</v>
      </c>
      <c r="H39" s="3">
        <v>533</v>
      </c>
      <c r="I39" s="3" t="s">
        <v>423</v>
      </c>
      <c r="J39" s="4">
        <v>43101</v>
      </c>
      <c r="K39" s="4">
        <v>43464</v>
      </c>
      <c r="L39" s="5"/>
      <c r="M39" s="5"/>
      <c r="N39" s="5"/>
      <c r="O39" s="193">
        <v>196</v>
      </c>
      <c r="P39" s="192" t="s">
        <v>633</v>
      </c>
      <c r="Q39" s="34"/>
      <c r="R39" s="203">
        <v>0.37</v>
      </c>
      <c r="S39" s="48">
        <f t="shared" si="0"/>
        <v>3</v>
      </c>
      <c r="T39" s="191">
        <v>80</v>
      </c>
    </row>
    <row r="40" spans="1:20" ht="291.75" customHeight="1">
      <c r="A40" s="3" t="s">
        <v>61</v>
      </c>
      <c r="B40" s="3" t="s">
        <v>85</v>
      </c>
      <c r="C40" s="3" t="s">
        <v>231</v>
      </c>
      <c r="D40" s="3" t="s">
        <v>229</v>
      </c>
      <c r="E40" s="2" t="s">
        <v>230</v>
      </c>
      <c r="F40" s="2" t="s">
        <v>234</v>
      </c>
      <c r="G40" s="3" t="s">
        <v>235</v>
      </c>
      <c r="H40" s="3">
        <v>1</v>
      </c>
      <c r="I40" s="3" t="s">
        <v>427</v>
      </c>
      <c r="J40" s="4">
        <v>43101</v>
      </c>
      <c r="K40" s="4">
        <v>43464</v>
      </c>
      <c r="L40" s="5"/>
      <c r="M40" s="5"/>
      <c r="N40" s="5"/>
      <c r="O40" s="194"/>
      <c r="P40" s="2"/>
      <c r="Q40" s="2" t="s">
        <v>746</v>
      </c>
      <c r="R40" s="197">
        <v>0.04</v>
      </c>
      <c r="S40" s="6">
        <f t="shared" si="0"/>
        <v>1</v>
      </c>
      <c r="T40" s="191">
        <v>81</v>
      </c>
    </row>
    <row r="41" spans="1:20" ht="75" customHeight="1">
      <c r="A41" s="3" t="s">
        <v>61</v>
      </c>
      <c r="B41" s="3" t="s">
        <v>85</v>
      </c>
      <c r="C41" s="3" t="s">
        <v>84</v>
      </c>
      <c r="D41" s="3" t="s">
        <v>86</v>
      </c>
      <c r="E41" s="2" t="s">
        <v>236</v>
      </c>
      <c r="F41" s="2" t="s">
        <v>80</v>
      </c>
      <c r="G41" s="3" t="s">
        <v>82</v>
      </c>
      <c r="H41" s="3">
        <v>3</v>
      </c>
      <c r="I41" s="3" t="s">
        <v>67</v>
      </c>
      <c r="J41" s="4">
        <v>43101</v>
      </c>
      <c r="K41" s="4">
        <v>43464</v>
      </c>
      <c r="L41" s="5"/>
      <c r="M41" s="5"/>
      <c r="N41" s="5"/>
      <c r="O41" s="194"/>
      <c r="P41" s="2"/>
      <c r="Q41" s="34" t="s">
        <v>694</v>
      </c>
      <c r="R41" s="197">
        <v>0</v>
      </c>
      <c r="S41" s="6">
        <f t="shared" si="0"/>
        <v>1</v>
      </c>
      <c r="T41" s="191">
        <v>82</v>
      </c>
    </row>
    <row r="43" spans="1:20">
      <c r="A43" s="10" t="s">
        <v>11</v>
      </c>
      <c r="B43" s="11" t="s">
        <v>59</v>
      </c>
    </row>
    <row r="44" spans="1:20">
      <c r="A44" s="10" t="s">
        <v>13</v>
      </c>
      <c r="B44" s="11" t="s">
        <v>60</v>
      </c>
    </row>
    <row r="46" spans="1:20">
      <c r="A46" s="7" t="s">
        <v>393</v>
      </c>
    </row>
    <row r="47" spans="1:20">
      <c r="A47" s="7" t="s">
        <v>1039</v>
      </c>
    </row>
  </sheetData>
  <sheetProtection algorithmName="SHA-512" hashValue="P4IrYmmOrf9J0yioejHi/YbAAI3fugX+2kV6k5rW0xi9eM0oKVuLk9eJ2MM4G7kArN9zWb6pcikUmfwzQJ/o/Q==" saltValue="vsiKxWfYe5H+OS6Ji/PLMQ==" spinCount="100000" sheet="1" objects="1" scenarios="1"/>
  <autoFilter ref="A6:S41"/>
  <mergeCells count="8">
    <mergeCell ref="O5:S5"/>
    <mergeCell ref="A1:A4"/>
    <mergeCell ref="B1:Q2"/>
    <mergeCell ref="R1:S1"/>
    <mergeCell ref="R2:S2"/>
    <mergeCell ref="B3:Q4"/>
    <mergeCell ref="R3:S3"/>
    <mergeCell ref="R4:S4"/>
  </mergeCells>
  <conditionalFormatting sqref="S7:S41">
    <cfRule type="cellIs" dxfId="114" priority="4" stopIfTrue="1" operator="between">
      <formula>3</formula>
      <formula>4</formula>
    </cfRule>
  </conditionalFormatting>
  <conditionalFormatting sqref="S7:S41">
    <cfRule type="cellIs" dxfId="113" priority="1" stopIfTrue="1" operator="greaterThan">
      <formula>3</formula>
    </cfRule>
    <cfRule type="cellIs" dxfId="112" priority="2" stopIfTrue="1" operator="between">
      <formula>1</formula>
      <formula>1</formula>
    </cfRule>
    <cfRule type="cellIs" dxfId="111" priority="3" stopIfTrue="1" operator="between">
      <formula>3</formula>
      <formula>3</formula>
    </cfRule>
  </conditionalFormatting>
  <pageMargins left="0.70866141732283472" right="0.70866141732283472" top="0.74803149606299213" bottom="0.74803149606299213" header="0.31496062992125984" footer="0.31496062992125984"/>
  <pageSetup paperSize="5" scale="46" orientation="landscape" r:id="rId1"/>
  <rowBreaks count="3" manualBreakCount="3">
    <brk id="27" max="19" man="1"/>
    <brk id="33" max="19" man="1"/>
    <brk id="40" max="19" man="1"/>
  </rowBreaks>
  <colBreaks count="1" manualBreakCount="1">
    <brk id="20" max="1048575" man="1"/>
  </col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7"/>
  <sheetViews>
    <sheetView topLeftCell="M1" zoomScale="70" zoomScaleNormal="70" workbookViewId="0">
      <selection activeCell="P13" sqref="P13"/>
    </sheetView>
  </sheetViews>
  <sheetFormatPr baseColWidth="10" defaultColWidth="15.7109375" defaultRowHeight="20.100000000000001" customHeight="1"/>
  <cols>
    <col min="1" max="1" width="20.28515625" style="7" hidden="1" customWidth="1"/>
    <col min="2" max="2" width="17.85546875" style="7" hidden="1" customWidth="1"/>
    <col min="3" max="3" width="20.7109375" style="120" hidden="1" customWidth="1"/>
    <col min="4" max="5" width="24.140625" style="120" hidden="1" customWidth="1"/>
    <col min="6" max="6" width="31.7109375" style="120" hidden="1" customWidth="1"/>
    <col min="7" max="7" width="24.140625" style="120" hidden="1" customWidth="1"/>
    <col min="8" max="8" width="22.85546875" style="120" hidden="1" customWidth="1"/>
    <col min="9" max="9" width="46" style="7" hidden="1" customWidth="1"/>
    <col min="10" max="10" width="17.7109375" style="7" hidden="1" customWidth="1"/>
    <col min="11" max="12" width="0" style="7" hidden="1" customWidth="1"/>
    <col min="13" max="13" width="34.7109375" style="7" customWidth="1"/>
    <col min="14" max="14" width="17.28515625" style="7" bestFit="1" customWidth="1"/>
    <col min="15" max="15" width="15.7109375" style="7"/>
    <col min="16" max="16" width="22.140625" style="7" customWidth="1"/>
    <col min="17" max="16384" width="15.7109375" style="7"/>
  </cols>
  <sheetData>
    <row r="1" spans="1:16" ht="20.100000000000001" customHeight="1">
      <c r="M1" s="215" t="s">
        <v>660</v>
      </c>
      <c r="N1" s="215"/>
      <c r="O1" s="215"/>
      <c r="P1" s="215"/>
    </row>
    <row r="2" spans="1:16" ht="46.5" customHeight="1">
      <c r="M2" s="293" t="s">
        <v>1042</v>
      </c>
      <c r="N2" s="293"/>
      <c r="O2" s="293"/>
      <c r="P2" s="293"/>
    </row>
    <row r="3" spans="1:16" ht="20.100000000000001" customHeight="1" thickBot="1"/>
    <row r="4" spans="1:16" ht="20.100000000000001" customHeight="1">
      <c r="A4" s="56"/>
      <c r="B4" s="222" t="s">
        <v>754</v>
      </c>
      <c r="C4" s="223"/>
      <c r="D4" s="223"/>
      <c r="E4" s="223"/>
      <c r="F4" s="223"/>
      <c r="G4" s="224"/>
      <c r="H4" s="245" t="s">
        <v>2</v>
      </c>
      <c r="I4" s="246"/>
      <c r="M4" s="121" t="s">
        <v>753</v>
      </c>
      <c r="N4" s="54" t="s">
        <v>662</v>
      </c>
      <c r="O4" s="121" t="s">
        <v>23</v>
      </c>
      <c r="P4" s="55" t="s">
        <v>24</v>
      </c>
    </row>
    <row r="5" spans="1:16" ht="20.100000000000001" customHeight="1" thickBot="1">
      <c r="A5" s="61"/>
      <c r="B5" s="294"/>
      <c r="C5" s="295"/>
      <c r="D5" s="295"/>
      <c r="E5" s="295"/>
      <c r="F5" s="295"/>
      <c r="G5" s="296"/>
      <c r="H5" s="247"/>
      <c r="I5" s="248"/>
      <c r="M5" s="122" t="s">
        <v>62</v>
      </c>
      <c r="N5" s="122" t="s">
        <v>755</v>
      </c>
      <c r="O5" s="59">
        <f>AVERAGE('COMPROMISO SOCIAL'!R7:R24)</f>
        <v>0.49047777777777779</v>
      </c>
      <c r="P5" s="62">
        <f>IF(O5&lt;=33%,1,IF(O5&lt;76%,3,IF(O5&lt;100%,4,IF(O5=101%,5))))</f>
        <v>3</v>
      </c>
    </row>
    <row r="6" spans="1:16" ht="20.100000000000001" customHeight="1">
      <c r="A6" s="61"/>
      <c r="B6" s="297" t="s">
        <v>757</v>
      </c>
      <c r="C6" s="298"/>
      <c r="D6" s="298"/>
      <c r="E6" s="298"/>
      <c r="F6" s="298"/>
      <c r="G6" s="299"/>
      <c r="H6" s="245" t="s">
        <v>758</v>
      </c>
      <c r="I6" s="246"/>
      <c r="M6" s="122" t="s">
        <v>72</v>
      </c>
      <c r="N6" s="122" t="s">
        <v>756</v>
      </c>
      <c r="O6" s="59">
        <f>AVERAGE('COMPROMISO SOCIAL'!R25:R39)</f>
        <v>0.89666666666666661</v>
      </c>
      <c r="P6" s="180">
        <f>IF(O6&lt;=33%,1,IF(O6&lt;76%,3,IF(O6&lt;100%,4,)))</f>
        <v>4</v>
      </c>
    </row>
    <row r="7" spans="1:16" ht="20.100000000000001" customHeight="1">
      <c r="A7" s="61"/>
      <c r="B7" s="232"/>
      <c r="C7" s="233"/>
      <c r="D7" s="233"/>
      <c r="E7" s="233"/>
      <c r="F7" s="233"/>
      <c r="G7" s="234"/>
      <c r="H7" s="301"/>
      <c r="I7" s="302"/>
      <c r="M7" s="122" t="s">
        <v>85</v>
      </c>
      <c r="N7" s="122" t="s">
        <v>759</v>
      </c>
      <c r="O7" s="59">
        <f>AVERAGE('COMPROMISO SOCIAL'!R40:R41)</f>
        <v>0.02</v>
      </c>
      <c r="P7" s="82">
        <f>IF(O7&lt;=33%,1,IF(O7&lt;76%,3,IF(O7&lt;100%,4,)))</f>
        <v>1</v>
      </c>
    </row>
    <row r="8" spans="1:16" ht="20.100000000000001" customHeight="1" thickBot="1">
      <c r="A8" s="63"/>
      <c r="B8" s="235"/>
      <c r="C8" s="236"/>
      <c r="D8" s="236"/>
      <c r="E8" s="236"/>
      <c r="F8" s="236"/>
      <c r="G8" s="300"/>
      <c r="H8" s="247"/>
      <c r="I8" s="248"/>
      <c r="M8" s="122" t="s">
        <v>1032</v>
      </c>
      <c r="N8" s="122" t="s">
        <v>760</v>
      </c>
      <c r="O8" s="59">
        <f>AVERAGE('COMPROMISO SOCIAL'!R16:R17)</f>
        <v>0.6399999999999999</v>
      </c>
      <c r="P8" s="62">
        <f>IF(O8&lt;=33%,1,IF(O8&lt;76%,3,IF(O8&lt;100%,4,IF(O8=101%,5))))</f>
        <v>3</v>
      </c>
    </row>
    <row r="9" spans="1:16" s="70" customFormat="1" ht="36" customHeight="1" thickBot="1">
      <c r="A9" s="123" t="s">
        <v>5</v>
      </c>
      <c r="B9" s="123" t="s">
        <v>6</v>
      </c>
      <c r="C9" s="123" t="s">
        <v>7</v>
      </c>
      <c r="D9" s="123" t="s">
        <v>9</v>
      </c>
      <c r="E9" s="124" t="s">
        <v>761</v>
      </c>
      <c r="F9" s="123" t="s">
        <v>10</v>
      </c>
      <c r="G9" s="64" t="s">
        <v>762</v>
      </c>
      <c r="H9" s="123" t="s">
        <v>12</v>
      </c>
      <c r="I9" s="123" t="s">
        <v>14</v>
      </c>
      <c r="J9" s="125" t="s">
        <v>763</v>
      </c>
      <c r="K9" s="126" t="s">
        <v>23</v>
      </c>
      <c r="L9" s="42" t="s">
        <v>24</v>
      </c>
      <c r="M9" s="70" t="s">
        <v>668</v>
      </c>
      <c r="O9" s="127">
        <f>AVERAGE(O5:O8)</f>
        <v>0.51178611111111105</v>
      </c>
    </row>
    <row r="10" spans="1:16" ht="125.25" customHeight="1">
      <c r="A10" s="303" t="s">
        <v>944</v>
      </c>
      <c r="B10" s="305" t="s">
        <v>62</v>
      </c>
      <c r="C10" s="305" t="s">
        <v>63</v>
      </c>
      <c r="D10" s="307" t="s">
        <v>945</v>
      </c>
      <c r="E10" s="309">
        <v>47</v>
      </c>
      <c r="F10" s="328" t="s">
        <v>946</v>
      </c>
      <c r="G10" s="128">
        <v>1100</v>
      </c>
      <c r="H10" s="129" t="s">
        <v>947</v>
      </c>
      <c r="I10" s="278" t="s">
        <v>948</v>
      </c>
      <c r="J10" s="130">
        <v>1100</v>
      </c>
      <c r="K10" s="131">
        <f>+J10/G10</f>
        <v>1</v>
      </c>
      <c r="L10" s="62" t="b">
        <f>IF(K10&lt;=33%,1,IF(K10&lt;76%,3,IF(K10&lt;100%,4,IF(K10=101%,5))))</f>
        <v>0</v>
      </c>
    </row>
    <row r="11" spans="1:16" ht="121.5" customHeight="1">
      <c r="A11" s="303"/>
      <c r="B11" s="306"/>
      <c r="C11" s="306"/>
      <c r="D11" s="308"/>
      <c r="E11" s="309"/>
      <c r="F11" s="325"/>
      <c r="G11" s="132">
        <v>100</v>
      </c>
      <c r="H11" s="133" t="s">
        <v>949</v>
      </c>
      <c r="I11" s="278"/>
      <c r="J11" s="130">
        <v>0</v>
      </c>
      <c r="K11" s="131">
        <f t="shared" ref="K11:K40" si="0">+J11/G11</f>
        <v>0</v>
      </c>
      <c r="L11" s="60">
        <f t="shared" ref="L11:L41" si="1">IF(K11&lt;=33%,1,IF(K11&lt;76%,3,IF(K11&lt;100%,4,IF(K11=101%,5))))</f>
        <v>1</v>
      </c>
    </row>
    <row r="12" spans="1:16" ht="111.75" customHeight="1">
      <c r="A12" s="303"/>
      <c r="B12" s="306"/>
      <c r="C12" s="306"/>
      <c r="D12" s="308"/>
      <c r="E12" s="134">
        <v>48</v>
      </c>
      <c r="F12" s="98" t="s">
        <v>950</v>
      </c>
      <c r="G12" s="132">
        <v>20000</v>
      </c>
      <c r="H12" s="133" t="s">
        <v>951</v>
      </c>
      <c r="I12" s="278"/>
      <c r="J12" s="130">
        <v>0</v>
      </c>
      <c r="K12" s="131">
        <f t="shared" si="0"/>
        <v>0</v>
      </c>
      <c r="L12" s="60">
        <f t="shared" si="1"/>
        <v>1</v>
      </c>
    </row>
    <row r="13" spans="1:16" ht="118.5" customHeight="1">
      <c r="A13" s="303"/>
      <c r="B13" s="306"/>
      <c r="C13" s="306"/>
      <c r="D13" s="308"/>
      <c r="E13" s="134">
        <v>49</v>
      </c>
      <c r="F13" s="98" t="s">
        <v>952</v>
      </c>
      <c r="G13" s="135">
        <v>1467</v>
      </c>
      <c r="H13" s="133" t="s">
        <v>953</v>
      </c>
      <c r="I13" s="278"/>
      <c r="J13" s="130">
        <v>0</v>
      </c>
      <c r="K13" s="131">
        <f t="shared" si="0"/>
        <v>0</v>
      </c>
      <c r="L13" s="60">
        <f t="shared" si="1"/>
        <v>1</v>
      </c>
    </row>
    <row r="14" spans="1:16" ht="176.25" customHeight="1">
      <c r="A14" s="303"/>
      <c r="B14" s="306"/>
      <c r="C14" s="306"/>
      <c r="D14" s="308"/>
      <c r="E14" s="134">
        <v>50</v>
      </c>
      <c r="F14" s="98" t="s">
        <v>954</v>
      </c>
      <c r="G14" s="132">
        <v>267</v>
      </c>
      <c r="H14" s="133" t="s">
        <v>955</v>
      </c>
      <c r="I14" s="278"/>
      <c r="J14" s="130">
        <v>0</v>
      </c>
      <c r="K14" s="131">
        <f t="shared" si="0"/>
        <v>0</v>
      </c>
      <c r="L14" s="60">
        <f t="shared" si="1"/>
        <v>1</v>
      </c>
    </row>
    <row r="15" spans="1:16" ht="90" customHeight="1">
      <c r="A15" s="303"/>
      <c r="B15" s="306"/>
      <c r="C15" s="306"/>
      <c r="D15" s="308"/>
      <c r="E15" s="134">
        <v>51</v>
      </c>
      <c r="F15" s="98" t="s">
        <v>956</v>
      </c>
      <c r="G15" s="135">
        <v>900</v>
      </c>
      <c r="H15" s="133" t="s">
        <v>957</v>
      </c>
      <c r="I15" s="278"/>
      <c r="J15" s="130">
        <v>1105</v>
      </c>
      <c r="K15" s="131">
        <f t="shared" si="0"/>
        <v>1.2277777777777779</v>
      </c>
      <c r="L15" s="106">
        <f>IF(K15&lt;=33%,1,IF(K15&lt;76%,3,IF(K15&lt;100%,4,)))</f>
        <v>0</v>
      </c>
    </row>
    <row r="16" spans="1:16" ht="86.25" customHeight="1">
      <c r="A16" s="303"/>
      <c r="B16" s="306"/>
      <c r="C16" s="306"/>
      <c r="D16" s="308"/>
      <c r="E16" s="134">
        <v>52</v>
      </c>
      <c r="F16" s="98" t="s">
        <v>958</v>
      </c>
      <c r="G16" s="132">
        <v>67</v>
      </c>
      <c r="H16" s="133" t="s">
        <v>959</v>
      </c>
      <c r="I16" s="278"/>
      <c r="J16" s="130">
        <v>0</v>
      </c>
      <c r="K16" s="131">
        <f t="shared" si="0"/>
        <v>0</v>
      </c>
      <c r="L16" s="60">
        <f t="shared" si="1"/>
        <v>1</v>
      </c>
    </row>
    <row r="17" spans="1:12" ht="87.75" customHeight="1">
      <c r="A17" s="303"/>
      <c r="B17" s="306"/>
      <c r="C17" s="306" t="s">
        <v>306</v>
      </c>
      <c r="D17" s="308" t="s">
        <v>960</v>
      </c>
      <c r="E17" s="309">
        <v>53</v>
      </c>
      <c r="F17" s="324" t="s">
        <v>961</v>
      </c>
      <c r="G17" s="326">
        <v>1000</v>
      </c>
      <c r="H17" s="327" t="s">
        <v>962</v>
      </c>
      <c r="I17" s="278"/>
      <c r="J17" s="318">
        <v>0</v>
      </c>
      <c r="K17" s="320">
        <f t="shared" si="0"/>
        <v>0</v>
      </c>
      <c r="L17" s="60">
        <f t="shared" si="1"/>
        <v>1</v>
      </c>
    </row>
    <row r="18" spans="1:12" ht="88.5" customHeight="1">
      <c r="A18" s="303"/>
      <c r="B18" s="306"/>
      <c r="C18" s="306"/>
      <c r="D18" s="308"/>
      <c r="E18" s="309"/>
      <c r="F18" s="325"/>
      <c r="G18" s="326"/>
      <c r="H18" s="327"/>
      <c r="I18" s="278"/>
      <c r="J18" s="319"/>
      <c r="K18" s="321"/>
      <c r="L18" s="60">
        <f t="shared" si="1"/>
        <v>1</v>
      </c>
    </row>
    <row r="19" spans="1:12" ht="148.5" customHeight="1">
      <c r="A19" s="303"/>
      <c r="B19" s="306"/>
      <c r="C19" s="136" t="s">
        <v>963</v>
      </c>
      <c r="D19" s="137" t="s">
        <v>964</v>
      </c>
      <c r="E19" s="134">
        <v>54</v>
      </c>
      <c r="F19" s="98" t="s">
        <v>965</v>
      </c>
      <c r="G19" s="132">
        <v>1667</v>
      </c>
      <c r="H19" s="133" t="s">
        <v>966</v>
      </c>
      <c r="I19" s="278"/>
      <c r="J19" s="130">
        <v>0</v>
      </c>
      <c r="K19" s="131">
        <f t="shared" si="0"/>
        <v>0</v>
      </c>
      <c r="L19" s="60">
        <f t="shared" si="1"/>
        <v>1</v>
      </c>
    </row>
    <row r="20" spans="1:12" ht="125.25" customHeight="1">
      <c r="A20" s="303"/>
      <c r="B20" s="306"/>
      <c r="C20" s="306" t="s">
        <v>68</v>
      </c>
      <c r="D20" s="137" t="s">
        <v>300</v>
      </c>
      <c r="E20" s="134">
        <v>55</v>
      </c>
      <c r="F20" s="98" t="s">
        <v>967</v>
      </c>
      <c r="G20" s="132">
        <v>6667</v>
      </c>
      <c r="H20" s="133" t="s">
        <v>968</v>
      </c>
      <c r="I20" s="278"/>
      <c r="J20" s="130">
        <v>0</v>
      </c>
      <c r="K20" s="131">
        <f t="shared" si="0"/>
        <v>0</v>
      </c>
      <c r="L20" s="60">
        <f t="shared" si="1"/>
        <v>1</v>
      </c>
    </row>
    <row r="21" spans="1:12" ht="84.75" customHeight="1">
      <c r="A21" s="303"/>
      <c r="B21" s="306"/>
      <c r="C21" s="306"/>
      <c r="D21" s="137" t="s">
        <v>969</v>
      </c>
      <c r="E21" s="134">
        <v>56</v>
      </c>
      <c r="F21" s="98" t="s">
        <v>970</v>
      </c>
      <c r="G21" s="132">
        <v>10</v>
      </c>
      <c r="H21" s="133" t="s">
        <v>971</v>
      </c>
      <c r="I21" s="289"/>
      <c r="J21" s="130">
        <v>0</v>
      </c>
      <c r="K21" s="131">
        <f t="shared" si="0"/>
        <v>0</v>
      </c>
      <c r="L21" s="60">
        <f t="shared" si="1"/>
        <v>1</v>
      </c>
    </row>
    <row r="22" spans="1:12" ht="210" customHeight="1">
      <c r="A22" s="303"/>
      <c r="B22" s="311" t="s">
        <v>72</v>
      </c>
      <c r="C22" s="306" t="s">
        <v>71</v>
      </c>
      <c r="D22" s="138" t="s">
        <v>238</v>
      </c>
      <c r="E22" s="139">
        <v>57</v>
      </c>
      <c r="F22" s="140" t="s">
        <v>972</v>
      </c>
      <c r="G22" s="132">
        <v>8000</v>
      </c>
      <c r="H22" s="133" t="s">
        <v>973</v>
      </c>
      <c r="I22" s="98" t="s">
        <v>974</v>
      </c>
      <c r="J22" s="130">
        <v>566</v>
      </c>
      <c r="K22" s="131">
        <f t="shared" si="0"/>
        <v>7.0749999999999993E-2</v>
      </c>
      <c r="L22" s="60">
        <f t="shared" si="1"/>
        <v>1</v>
      </c>
    </row>
    <row r="23" spans="1:12" ht="180" customHeight="1">
      <c r="A23" s="303"/>
      <c r="B23" s="311"/>
      <c r="C23" s="306"/>
      <c r="D23" s="138" t="s">
        <v>239</v>
      </c>
      <c r="E23" s="139">
        <v>58</v>
      </c>
      <c r="F23" s="140" t="s">
        <v>975</v>
      </c>
      <c r="G23" s="132">
        <v>30</v>
      </c>
      <c r="H23" s="133" t="s">
        <v>976</v>
      </c>
      <c r="I23" s="98" t="s">
        <v>977</v>
      </c>
      <c r="J23" s="130">
        <v>30</v>
      </c>
      <c r="K23" s="131">
        <f t="shared" si="0"/>
        <v>1</v>
      </c>
      <c r="L23" s="62" t="b">
        <f t="shared" si="1"/>
        <v>0</v>
      </c>
    </row>
    <row r="24" spans="1:12" ht="206.25" customHeight="1">
      <c r="A24" s="303"/>
      <c r="B24" s="311"/>
      <c r="C24" s="306"/>
      <c r="D24" s="137" t="s">
        <v>978</v>
      </c>
      <c r="E24" s="134">
        <v>59</v>
      </c>
      <c r="F24" s="141" t="s">
        <v>979</v>
      </c>
      <c r="G24" s="132">
        <v>170</v>
      </c>
      <c r="H24" s="133" t="s">
        <v>980</v>
      </c>
      <c r="I24" s="142" t="s">
        <v>977</v>
      </c>
      <c r="J24" s="130">
        <v>161</v>
      </c>
      <c r="K24" s="131">
        <f t="shared" si="0"/>
        <v>0.94705882352941173</v>
      </c>
      <c r="L24" s="62">
        <f t="shared" si="1"/>
        <v>4</v>
      </c>
    </row>
    <row r="25" spans="1:12" ht="45.75" customHeight="1">
      <c r="A25" s="303"/>
      <c r="B25" s="311"/>
      <c r="C25" s="306" t="s">
        <v>252</v>
      </c>
      <c r="D25" s="313" t="s">
        <v>249</v>
      </c>
      <c r="E25" s="314">
        <v>60</v>
      </c>
      <c r="F25" s="322" t="s">
        <v>981</v>
      </c>
      <c r="G25" s="323">
        <v>30</v>
      </c>
      <c r="H25" s="327" t="s">
        <v>982</v>
      </c>
      <c r="I25" s="288" t="s">
        <v>977</v>
      </c>
      <c r="J25" s="318">
        <v>57</v>
      </c>
      <c r="K25" s="320">
        <f t="shared" si="0"/>
        <v>1.9</v>
      </c>
      <c r="L25" s="315"/>
    </row>
    <row r="26" spans="1:12" ht="47.25" customHeight="1">
      <c r="A26" s="303"/>
      <c r="B26" s="311"/>
      <c r="C26" s="306"/>
      <c r="D26" s="313"/>
      <c r="E26" s="314"/>
      <c r="F26" s="322"/>
      <c r="G26" s="323"/>
      <c r="H26" s="327"/>
      <c r="I26" s="278"/>
      <c r="J26" s="329"/>
      <c r="K26" s="330"/>
      <c r="L26" s="316"/>
    </row>
    <row r="27" spans="1:12" ht="54.75" customHeight="1">
      <c r="A27" s="303"/>
      <c r="B27" s="311"/>
      <c r="C27" s="306"/>
      <c r="D27" s="313"/>
      <c r="E27" s="314"/>
      <c r="F27" s="322"/>
      <c r="G27" s="323"/>
      <c r="H27" s="327"/>
      <c r="I27" s="278"/>
      <c r="J27" s="329"/>
      <c r="K27" s="330"/>
      <c r="L27" s="316"/>
    </row>
    <row r="28" spans="1:12" ht="51" customHeight="1">
      <c r="A28" s="303"/>
      <c r="B28" s="311"/>
      <c r="C28" s="306"/>
      <c r="D28" s="313"/>
      <c r="E28" s="314"/>
      <c r="F28" s="322"/>
      <c r="G28" s="323"/>
      <c r="H28" s="327"/>
      <c r="I28" s="278"/>
      <c r="J28" s="319"/>
      <c r="K28" s="321"/>
      <c r="L28" s="317"/>
    </row>
    <row r="29" spans="1:12" ht="187.5" customHeight="1">
      <c r="A29" s="303"/>
      <c r="B29" s="311"/>
      <c r="C29" s="306"/>
      <c r="D29" s="138" t="s">
        <v>353</v>
      </c>
      <c r="E29" s="139">
        <v>61</v>
      </c>
      <c r="F29" s="140" t="s">
        <v>983</v>
      </c>
      <c r="G29" s="143">
        <v>500</v>
      </c>
      <c r="H29" s="144" t="s">
        <v>984</v>
      </c>
      <c r="I29" s="98" t="s">
        <v>977</v>
      </c>
      <c r="J29" s="130">
        <v>300</v>
      </c>
      <c r="K29" s="131">
        <f t="shared" si="0"/>
        <v>0.6</v>
      </c>
      <c r="L29" s="62">
        <f t="shared" si="1"/>
        <v>3</v>
      </c>
    </row>
    <row r="30" spans="1:12" ht="187.5" customHeight="1">
      <c r="A30" s="303"/>
      <c r="B30" s="311"/>
      <c r="C30" s="136" t="s">
        <v>83</v>
      </c>
      <c r="D30" s="138" t="s">
        <v>985</v>
      </c>
      <c r="E30" s="139">
        <v>62</v>
      </c>
      <c r="F30" s="145" t="s">
        <v>986</v>
      </c>
      <c r="G30" s="146">
        <v>187</v>
      </c>
      <c r="H30" s="147" t="s">
        <v>987</v>
      </c>
      <c r="I30" s="98" t="s">
        <v>977</v>
      </c>
      <c r="J30" s="130">
        <v>46</v>
      </c>
      <c r="K30" s="131">
        <f t="shared" si="0"/>
        <v>0.24598930481283424</v>
      </c>
      <c r="L30" s="60">
        <f t="shared" si="1"/>
        <v>1</v>
      </c>
    </row>
    <row r="31" spans="1:12" ht="99" customHeight="1">
      <c r="A31" s="303"/>
      <c r="B31" s="311"/>
      <c r="C31" s="136" t="s">
        <v>988</v>
      </c>
      <c r="D31" s="138" t="s">
        <v>989</v>
      </c>
      <c r="E31" s="139">
        <v>63</v>
      </c>
      <c r="F31" s="140" t="s">
        <v>990</v>
      </c>
      <c r="G31" s="128">
        <v>17</v>
      </c>
      <c r="H31" s="129" t="s">
        <v>991</v>
      </c>
      <c r="I31" s="98" t="s">
        <v>977</v>
      </c>
      <c r="J31" s="130">
        <v>5</v>
      </c>
      <c r="K31" s="131">
        <f t="shared" si="0"/>
        <v>0.29411764705882354</v>
      </c>
      <c r="L31" s="60">
        <f t="shared" si="1"/>
        <v>1</v>
      </c>
    </row>
    <row r="32" spans="1:12" ht="178.5" customHeight="1">
      <c r="A32" s="303"/>
      <c r="B32" s="311"/>
      <c r="C32" s="306" t="s">
        <v>992</v>
      </c>
      <c r="D32" s="138" t="s">
        <v>993</v>
      </c>
      <c r="E32" s="139">
        <v>64</v>
      </c>
      <c r="F32" s="140" t="s">
        <v>994</v>
      </c>
      <c r="G32" s="132">
        <v>20</v>
      </c>
      <c r="H32" s="133" t="s">
        <v>995</v>
      </c>
      <c r="I32" s="98" t="s">
        <v>977</v>
      </c>
      <c r="J32" s="130">
        <v>34</v>
      </c>
      <c r="K32" s="131">
        <f t="shared" si="0"/>
        <v>1.7</v>
      </c>
      <c r="L32" s="106">
        <f>IF(K32&lt;=33%,1,IF(K32&lt;76%,3,IF(K32&lt;100%,4,)))</f>
        <v>0</v>
      </c>
    </row>
    <row r="33" spans="1:12" ht="197.25" customHeight="1">
      <c r="A33" s="303"/>
      <c r="B33" s="311"/>
      <c r="C33" s="306"/>
      <c r="D33" s="137" t="s">
        <v>996</v>
      </c>
      <c r="E33" s="134">
        <v>65</v>
      </c>
      <c r="F33" s="140" t="s">
        <v>997</v>
      </c>
      <c r="G33" s="132">
        <v>11</v>
      </c>
      <c r="H33" s="133" t="s">
        <v>998</v>
      </c>
      <c r="I33" s="98" t="s">
        <v>999</v>
      </c>
      <c r="J33" s="130">
        <v>11</v>
      </c>
      <c r="K33" s="131">
        <f t="shared" si="0"/>
        <v>1</v>
      </c>
      <c r="L33" s="62" t="b">
        <f t="shared" si="1"/>
        <v>0</v>
      </c>
    </row>
    <row r="34" spans="1:12" ht="81" customHeight="1">
      <c r="A34" s="303"/>
      <c r="B34" s="311"/>
      <c r="C34" s="306"/>
      <c r="D34" s="138" t="s">
        <v>1000</v>
      </c>
      <c r="E34" s="139">
        <v>66</v>
      </c>
      <c r="F34" s="140" t="s">
        <v>1001</v>
      </c>
      <c r="G34" s="132">
        <v>64</v>
      </c>
      <c r="H34" s="133" t="s">
        <v>1002</v>
      </c>
      <c r="I34" s="98" t="s">
        <v>977</v>
      </c>
      <c r="J34" s="130">
        <v>23</v>
      </c>
      <c r="K34" s="131">
        <f t="shared" si="0"/>
        <v>0.359375</v>
      </c>
      <c r="L34" s="62">
        <f t="shared" si="1"/>
        <v>3</v>
      </c>
    </row>
    <row r="35" spans="1:12" ht="203.25" customHeight="1">
      <c r="A35" s="303"/>
      <c r="B35" s="311"/>
      <c r="C35" s="136" t="s">
        <v>79</v>
      </c>
      <c r="D35" s="138" t="s">
        <v>364</v>
      </c>
      <c r="E35" s="139">
        <v>67</v>
      </c>
      <c r="F35" s="140" t="s">
        <v>1003</v>
      </c>
      <c r="G35" s="132">
        <v>400</v>
      </c>
      <c r="H35" s="133" t="s">
        <v>1004</v>
      </c>
      <c r="I35" s="98" t="s">
        <v>977</v>
      </c>
      <c r="J35" s="130">
        <v>590</v>
      </c>
      <c r="K35" s="131">
        <f t="shared" si="0"/>
        <v>1.4750000000000001</v>
      </c>
      <c r="L35" s="106">
        <f>IF(K35&lt;=33%,1,IF(K35&lt;76%,3,IF(K35&lt;100%,4,)))</f>
        <v>0</v>
      </c>
    </row>
    <row r="36" spans="1:12" ht="228" customHeight="1">
      <c r="A36" s="303"/>
      <c r="B36" s="311"/>
      <c r="C36" s="136" t="s">
        <v>253</v>
      </c>
      <c r="D36" s="148" t="s">
        <v>1005</v>
      </c>
      <c r="E36" s="139">
        <v>68</v>
      </c>
      <c r="F36" s="140" t="s">
        <v>1006</v>
      </c>
      <c r="G36" s="143">
        <v>667</v>
      </c>
      <c r="H36" s="144" t="s">
        <v>1007</v>
      </c>
      <c r="I36" s="98" t="s">
        <v>999</v>
      </c>
      <c r="J36" s="130">
        <v>575</v>
      </c>
      <c r="K36" s="131">
        <f t="shared" si="0"/>
        <v>0.86206896551724133</v>
      </c>
      <c r="L36" s="62">
        <f t="shared" si="1"/>
        <v>4</v>
      </c>
    </row>
    <row r="37" spans="1:12" ht="214.5" customHeight="1" thickBot="1">
      <c r="A37" s="303"/>
      <c r="B37" s="312"/>
      <c r="C37" s="149" t="s">
        <v>1008</v>
      </c>
      <c r="D37" s="150" t="s">
        <v>1009</v>
      </c>
      <c r="E37" s="139">
        <v>69</v>
      </c>
      <c r="F37" s="151" t="s">
        <v>1010</v>
      </c>
      <c r="G37" s="98">
        <v>15</v>
      </c>
      <c r="H37" s="152" t="s">
        <v>1011</v>
      </c>
      <c r="I37" s="98" t="s">
        <v>1012</v>
      </c>
      <c r="J37" s="130">
        <v>3</v>
      </c>
      <c r="K37" s="131">
        <f t="shared" si="0"/>
        <v>0.2</v>
      </c>
      <c r="L37" s="60">
        <f t="shared" si="1"/>
        <v>1</v>
      </c>
    </row>
    <row r="38" spans="1:12" ht="84.75" customHeight="1">
      <c r="A38" s="303"/>
      <c r="B38" s="310" t="s">
        <v>85</v>
      </c>
      <c r="C38" s="153" t="s">
        <v>1013</v>
      </c>
      <c r="D38" s="154" t="s">
        <v>1014</v>
      </c>
      <c r="E38" s="139">
        <v>70</v>
      </c>
      <c r="F38" s="155" t="s">
        <v>1015</v>
      </c>
      <c r="G38" s="98">
        <v>1000</v>
      </c>
      <c r="H38" s="152" t="s">
        <v>1016</v>
      </c>
      <c r="I38" s="288" t="s">
        <v>1017</v>
      </c>
      <c r="J38" s="130">
        <v>203</v>
      </c>
      <c r="K38" s="131">
        <f t="shared" si="0"/>
        <v>0.20300000000000001</v>
      </c>
      <c r="L38" s="60">
        <f t="shared" si="1"/>
        <v>1</v>
      </c>
    </row>
    <row r="39" spans="1:12" ht="78.75" customHeight="1">
      <c r="A39" s="303"/>
      <c r="B39" s="310"/>
      <c r="C39" s="153" t="s">
        <v>1018</v>
      </c>
      <c r="D39" s="92" t="s">
        <v>1019</v>
      </c>
      <c r="E39" s="134">
        <v>71</v>
      </c>
      <c r="F39" s="98" t="s">
        <v>1020</v>
      </c>
      <c r="G39" s="98">
        <v>590</v>
      </c>
      <c r="H39" s="152" t="s">
        <v>1021</v>
      </c>
      <c r="I39" s="278"/>
      <c r="J39" s="130">
        <v>265</v>
      </c>
      <c r="K39" s="131">
        <f t="shared" si="0"/>
        <v>0.44915254237288138</v>
      </c>
      <c r="L39" s="62">
        <f t="shared" si="1"/>
        <v>3</v>
      </c>
    </row>
    <row r="40" spans="1:12" ht="81.75" customHeight="1">
      <c r="A40" s="304"/>
      <c r="B40" s="310"/>
      <c r="C40" s="156" t="s">
        <v>1022</v>
      </c>
      <c r="D40" s="92" t="s">
        <v>1023</v>
      </c>
      <c r="E40" s="134">
        <v>72</v>
      </c>
      <c r="F40" s="92" t="s">
        <v>1024</v>
      </c>
      <c r="G40" s="157">
        <v>667</v>
      </c>
      <c r="H40" s="152" t="s">
        <v>1025</v>
      </c>
      <c r="I40" s="289"/>
      <c r="J40" s="130">
        <v>1073</v>
      </c>
      <c r="K40" s="131">
        <f t="shared" si="0"/>
        <v>1.6086956521739131</v>
      </c>
      <c r="L40" s="106">
        <f>IF(K40&lt;=33%,1,IF(K40&lt;76%,3,IF(K40&lt;100%,4,)))</f>
        <v>0</v>
      </c>
    </row>
    <row r="41" spans="1:12" ht="15">
      <c r="A41" s="158"/>
      <c r="B41" s="159"/>
      <c r="C41" s="160"/>
      <c r="D41" s="7"/>
      <c r="E41" s="7"/>
      <c r="F41" s="7"/>
      <c r="G41" s="7"/>
      <c r="H41" s="7"/>
      <c r="I41" s="161"/>
      <c r="K41" s="162">
        <f>AVERAGE(K10:K40)</f>
        <v>0.56085132271269922</v>
      </c>
      <c r="L41" s="115">
        <f t="shared" si="1"/>
        <v>3</v>
      </c>
    </row>
    <row r="42" spans="1:12" ht="15" thickBot="1">
      <c r="A42" s="116" t="s">
        <v>917</v>
      </c>
      <c r="B42" s="163"/>
      <c r="C42" s="164"/>
      <c r="D42" s="164"/>
      <c r="E42" s="164"/>
      <c r="F42" s="164"/>
      <c r="G42" s="164"/>
      <c r="H42" s="164"/>
      <c r="I42" s="165"/>
    </row>
    <row r="43" spans="1:12" ht="85.5" customHeight="1">
      <c r="A43" s="158"/>
      <c r="B43" s="163"/>
      <c r="C43" s="164"/>
      <c r="D43" s="164"/>
      <c r="E43" s="164"/>
      <c r="F43" s="164"/>
      <c r="G43" s="164"/>
      <c r="H43" s="164"/>
      <c r="I43" s="165"/>
    </row>
    <row r="44" spans="1:12" ht="98.25" customHeight="1">
      <c r="A44" s="158"/>
      <c r="B44" s="163"/>
      <c r="C44" s="164"/>
      <c r="D44" s="164"/>
      <c r="E44" s="164"/>
      <c r="F44" s="164"/>
      <c r="G44" s="164"/>
      <c r="H44" s="164"/>
      <c r="I44" s="165"/>
    </row>
    <row r="45" spans="1:12" ht="105.75" customHeight="1">
      <c r="A45" s="158"/>
      <c r="B45" s="163"/>
      <c r="C45" s="164"/>
      <c r="D45" s="164"/>
      <c r="E45" s="164"/>
      <c r="F45" s="164"/>
      <c r="G45" s="164"/>
      <c r="H45" s="164"/>
      <c r="I45" s="165"/>
    </row>
    <row r="46" spans="1:12" ht="95.25" customHeight="1">
      <c r="A46" s="158"/>
      <c r="B46" s="163"/>
      <c r="C46" s="164"/>
      <c r="D46" s="164"/>
      <c r="E46" s="164"/>
      <c r="F46" s="164"/>
      <c r="G46" s="164"/>
      <c r="H46" s="164"/>
      <c r="I46" s="165"/>
    </row>
    <row r="47" spans="1:12" ht="119.25" customHeight="1">
      <c r="A47" s="158"/>
      <c r="B47" s="163"/>
      <c r="C47" s="164"/>
      <c r="D47" s="164"/>
      <c r="E47" s="164"/>
      <c r="F47" s="164"/>
      <c r="G47" s="164"/>
      <c r="H47" s="164"/>
      <c r="I47" s="165"/>
    </row>
  </sheetData>
  <sheetProtection algorithmName="SHA-512" hashValue="vk4evheYCRNmKM0RmivsNpPgQQAj9ghvxu3KKYJrs6twe1umMWB0SEDHV2LD9y+A+Lsy9mAZgU4PAWuIEZVl4g==" saltValue="jZFPHIsLfOd2RJcvIbSsNQ==" spinCount="100000" sheet="1" objects="1" scenarios="1" selectLockedCells="1" selectUnlockedCells="1"/>
  <mergeCells count="37">
    <mergeCell ref="I38:I40"/>
    <mergeCell ref="H25:H28"/>
    <mergeCell ref="I25:I28"/>
    <mergeCell ref="J25:J28"/>
    <mergeCell ref="K25:K28"/>
    <mergeCell ref="L25:L28"/>
    <mergeCell ref="C32:C34"/>
    <mergeCell ref="J17:J18"/>
    <mergeCell ref="K17:K18"/>
    <mergeCell ref="C20:C21"/>
    <mergeCell ref="F25:F28"/>
    <mergeCell ref="G25:G28"/>
    <mergeCell ref="I10:I21"/>
    <mergeCell ref="C17:C18"/>
    <mergeCell ref="D17:D18"/>
    <mergeCell ref="E17:E18"/>
    <mergeCell ref="F17:F18"/>
    <mergeCell ref="G17:G18"/>
    <mergeCell ref="H17:H18"/>
    <mergeCell ref="F10:F11"/>
    <mergeCell ref="A10:A40"/>
    <mergeCell ref="B10:B21"/>
    <mergeCell ref="C10:C16"/>
    <mergeCell ref="D10:D16"/>
    <mergeCell ref="E10:E11"/>
    <mergeCell ref="B38:B40"/>
    <mergeCell ref="B22:B37"/>
    <mergeCell ref="C22:C24"/>
    <mergeCell ref="C25:C29"/>
    <mergeCell ref="D25:D28"/>
    <mergeCell ref="E25:E28"/>
    <mergeCell ref="M1:P1"/>
    <mergeCell ref="M2:P2"/>
    <mergeCell ref="B4:G5"/>
    <mergeCell ref="H4:I5"/>
    <mergeCell ref="B6:G8"/>
    <mergeCell ref="H6:I8"/>
  </mergeCells>
  <conditionalFormatting sqref="L15">
    <cfRule type="cellIs" dxfId="110" priority="25" stopIfTrue="1" operator="between">
      <formula>1</formula>
      <formula>1</formula>
    </cfRule>
    <cfRule type="cellIs" dxfId="109" priority="26" stopIfTrue="1" operator="between">
      <formula>3</formula>
      <formula>3</formula>
    </cfRule>
    <cfRule type="cellIs" dxfId="108" priority="27" stopIfTrue="1" operator="between">
      <formula>3</formula>
      <formula>4</formula>
    </cfRule>
  </conditionalFormatting>
  <conditionalFormatting sqref="L10">
    <cfRule type="cellIs" dxfId="107" priority="35" stopIfTrue="1" operator="between">
      <formula>3</formula>
      <formula>4</formula>
    </cfRule>
  </conditionalFormatting>
  <conditionalFormatting sqref="L10">
    <cfRule type="cellIs" dxfId="106" priority="32" stopIfTrue="1" operator="greaterThan">
      <formula>3</formula>
    </cfRule>
    <cfRule type="cellIs" dxfId="105" priority="33" stopIfTrue="1" operator="between">
      <formula>1</formula>
      <formula>1</formula>
    </cfRule>
    <cfRule type="cellIs" dxfId="104" priority="34" stopIfTrue="1" operator="between">
      <formula>3</formula>
      <formula>3</formula>
    </cfRule>
  </conditionalFormatting>
  <conditionalFormatting sqref="L11:L14 L16:L25 L29:L31 L33:L34 L36:L39">
    <cfRule type="cellIs" dxfId="103" priority="31" stopIfTrue="1" operator="between">
      <formula>3</formula>
      <formula>4</formula>
    </cfRule>
  </conditionalFormatting>
  <conditionalFormatting sqref="L11:L14 L16:L25 L29:L31 L33:L34 L36:L39">
    <cfRule type="cellIs" dxfId="102" priority="28" stopIfTrue="1" operator="greaterThan">
      <formula>3</formula>
    </cfRule>
    <cfRule type="cellIs" dxfId="101" priority="29" stopIfTrue="1" operator="between">
      <formula>1</formula>
      <formula>1</formula>
    </cfRule>
    <cfRule type="cellIs" dxfId="100" priority="30" stopIfTrue="1" operator="between">
      <formula>3</formula>
      <formula>3</formula>
    </cfRule>
  </conditionalFormatting>
  <conditionalFormatting sqref="L32">
    <cfRule type="cellIs" dxfId="99" priority="22" stopIfTrue="1" operator="between">
      <formula>1</formula>
      <formula>1</formula>
    </cfRule>
    <cfRule type="cellIs" dxfId="98" priority="23" stopIfTrue="1" operator="between">
      <formula>3</formula>
      <formula>3</formula>
    </cfRule>
    <cfRule type="cellIs" dxfId="97" priority="24" stopIfTrue="1" operator="between">
      <formula>3</formula>
      <formula>4</formula>
    </cfRule>
  </conditionalFormatting>
  <conditionalFormatting sqref="L35">
    <cfRule type="cellIs" dxfId="96" priority="19" stopIfTrue="1" operator="between">
      <formula>1</formula>
      <formula>1</formula>
    </cfRule>
    <cfRule type="cellIs" dxfId="95" priority="20" stopIfTrue="1" operator="between">
      <formula>3</formula>
      <formula>3</formula>
    </cfRule>
    <cfRule type="cellIs" dxfId="94" priority="21" stopIfTrue="1" operator="between">
      <formula>3</formula>
      <formula>4</formula>
    </cfRule>
  </conditionalFormatting>
  <conditionalFormatting sqref="L40">
    <cfRule type="cellIs" dxfId="93" priority="16" stopIfTrue="1" operator="between">
      <formula>1</formula>
      <formula>1</formula>
    </cfRule>
    <cfRule type="cellIs" dxfId="92" priority="17" stopIfTrue="1" operator="between">
      <formula>3</formula>
      <formula>3</formula>
    </cfRule>
    <cfRule type="cellIs" dxfId="91" priority="18" stopIfTrue="1" operator="between">
      <formula>3</formula>
      <formula>4</formula>
    </cfRule>
  </conditionalFormatting>
  <conditionalFormatting sqref="L41">
    <cfRule type="cellIs" dxfId="90" priority="15" stopIfTrue="1" operator="between">
      <formula>3</formula>
      <formula>4</formula>
    </cfRule>
  </conditionalFormatting>
  <conditionalFormatting sqref="L41">
    <cfRule type="cellIs" dxfId="89" priority="12" stopIfTrue="1" operator="greaterThan">
      <formula>3</formula>
    </cfRule>
    <cfRule type="cellIs" dxfId="88" priority="13" stopIfTrue="1" operator="between">
      <formula>1</formula>
      <formula>1</formula>
    </cfRule>
    <cfRule type="cellIs" dxfId="87" priority="14" stopIfTrue="1" operator="between">
      <formula>3</formula>
      <formula>3</formula>
    </cfRule>
  </conditionalFormatting>
  <conditionalFormatting sqref="P5">
    <cfRule type="cellIs" dxfId="86" priority="11" stopIfTrue="1" operator="between">
      <formula>3</formula>
      <formula>4</formula>
    </cfRule>
  </conditionalFormatting>
  <conditionalFormatting sqref="P5">
    <cfRule type="cellIs" dxfId="85" priority="8" stopIfTrue="1" operator="greaterThan">
      <formula>3</formula>
    </cfRule>
    <cfRule type="cellIs" dxfId="84" priority="9" stopIfTrue="1" operator="between">
      <formula>1</formula>
      <formula>1</formula>
    </cfRule>
    <cfRule type="cellIs" dxfId="83" priority="10" stopIfTrue="1" operator="between">
      <formula>3</formula>
      <formula>3</formula>
    </cfRule>
  </conditionalFormatting>
  <conditionalFormatting sqref="P6:P7">
    <cfRule type="cellIs" dxfId="82" priority="5" stopIfTrue="1" operator="between">
      <formula>1</formula>
      <formula>1</formula>
    </cfRule>
    <cfRule type="cellIs" dxfId="81" priority="6" stopIfTrue="1" operator="between">
      <formula>3</formula>
      <formula>3</formula>
    </cfRule>
    <cfRule type="cellIs" dxfId="80" priority="7" stopIfTrue="1" operator="between">
      <formula>3</formula>
      <formula>4</formula>
    </cfRule>
  </conditionalFormatting>
  <conditionalFormatting sqref="P8">
    <cfRule type="cellIs" dxfId="79" priority="4" stopIfTrue="1" operator="between">
      <formula>3</formula>
      <formula>4</formula>
    </cfRule>
  </conditionalFormatting>
  <conditionalFormatting sqref="P8">
    <cfRule type="cellIs" dxfId="78" priority="1" stopIfTrue="1" operator="greaterThan">
      <formula>3</formula>
    </cfRule>
    <cfRule type="cellIs" dxfId="77" priority="2" stopIfTrue="1" operator="between">
      <formula>1</formula>
      <formula>1</formula>
    </cfRule>
    <cfRule type="cellIs" dxfId="76" priority="3" stopIfTrue="1" operator="between">
      <formula>3</formula>
      <formula>3</formula>
    </cfRule>
  </conditionalFormatting>
  <printOptions horizontalCentered="1"/>
  <pageMargins left="0.70866141732283472" right="0.70866141732283472" top="0.74803149606299213" bottom="0.74803149606299213" header="0.51181102362204722" footer="0.51181102362204722"/>
  <pageSetup scale="95" orientation="portrait" useFirstPageNumber="1" horizontalDpi="300" verticalDpi="300" r:id="rId1"/>
  <headerFooter alignWithMargins="0"/>
  <drawing r:id="rId2"/>
  <legacyDrawing r:id="rId3"/>
  <oleObjects>
    <mc:AlternateContent xmlns:mc="http://schemas.openxmlformats.org/markup-compatibility/2006">
      <mc:Choice Requires="x14">
        <oleObject progId="Visio.Drawing.11" shapeId="8193" r:id="rId4">
          <objectPr defaultSize="0" autoPict="0" r:id="rId5">
            <anchor moveWithCells="1" sizeWithCells="1">
              <from>
                <xdr:col>0</xdr:col>
                <xdr:colOff>0</xdr:colOff>
                <xdr:row>3</xdr:row>
                <xdr:rowOff>85725</xdr:rowOff>
              </from>
              <to>
                <xdr:col>0</xdr:col>
                <xdr:colOff>0</xdr:colOff>
                <xdr:row>7</xdr:row>
                <xdr:rowOff>219075</xdr:rowOff>
              </to>
            </anchor>
          </objectPr>
        </oleObject>
      </mc:Choice>
      <mc:Fallback>
        <oleObject progId="Visio.Drawing.11" shapeId="8193" r:id="rId4"/>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view="pageBreakPreview" zoomScale="86" zoomScaleNormal="85" zoomScaleSheetLayoutView="86" workbookViewId="0">
      <selection activeCell="M19" sqref="M19"/>
    </sheetView>
  </sheetViews>
  <sheetFormatPr baseColWidth="10" defaultRowHeight="12.75"/>
  <cols>
    <col min="1" max="1" width="11.42578125" style="44"/>
    <col min="2" max="2" width="50.5703125" style="44" bestFit="1" customWidth="1"/>
    <col min="3" max="3" width="15.5703125" style="44" bestFit="1" customWidth="1"/>
    <col min="4" max="4" width="11.85546875" style="44" bestFit="1" customWidth="1"/>
    <col min="5" max="5" width="13.28515625" style="44" bestFit="1" customWidth="1"/>
    <col min="6" max="16384" width="11.42578125" style="44"/>
  </cols>
  <sheetData>
    <row r="1" spans="1:8" ht="12.75" customHeight="1">
      <c r="A1" s="331" t="s">
        <v>660</v>
      </c>
      <c r="B1" s="331"/>
      <c r="C1" s="331"/>
      <c r="D1" s="331"/>
      <c r="E1" s="331"/>
      <c r="F1" s="331"/>
      <c r="G1" s="331"/>
      <c r="H1" s="331"/>
    </row>
    <row r="2" spans="1:8">
      <c r="A2" s="215" t="s">
        <v>1043</v>
      </c>
      <c r="B2" s="215"/>
      <c r="C2" s="215"/>
      <c r="D2" s="215"/>
      <c r="E2" s="215"/>
      <c r="F2" s="215"/>
      <c r="G2" s="215"/>
      <c r="H2" s="215"/>
    </row>
    <row r="4" spans="1:8" ht="15">
      <c r="B4" s="166" t="s">
        <v>918</v>
      </c>
      <c r="C4" s="117" t="s">
        <v>662</v>
      </c>
      <c r="D4" s="121" t="s">
        <v>23</v>
      </c>
      <c r="E4" s="55" t="s">
        <v>24</v>
      </c>
    </row>
    <row r="5" spans="1:8" ht="15">
      <c r="B5" s="118" t="s">
        <v>63</v>
      </c>
      <c r="C5" s="119" t="s">
        <v>919</v>
      </c>
      <c r="D5" s="167">
        <f>AVERAGE('COMPROMISO SOCIAL'!R7:R15)</f>
        <v>0.52952222222222223</v>
      </c>
      <c r="E5" s="62">
        <f>IF(D5&lt;=33%,1,IF(D5&lt;76%,3,IF(D5&lt;100%,4,IF(D5=101%,5))))</f>
        <v>3</v>
      </c>
    </row>
    <row r="6" spans="1:8" ht="15">
      <c r="B6" s="118" t="s">
        <v>306</v>
      </c>
      <c r="C6" s="119" t="s">
        <v>920</v>
      </c>
      <c r="D6" s="167">
        <f>AVERAGE('COMPROMISO SOCIAL'!R16:R18)</f>
        <v>0.62166666666666659</v>
      </c>
      <c r="E6" s="77">
        <f>IF(D6&lt;=33%,1,IF(D6&lt;76%,3,IF(D6&lt;100%,4,)))</f>
        <v>3</v>
      </c>
    </row>
    <row r="7" spans="1:8" ht="15">
      <c r="B7" s="118" t="s">
        <v>1026</v>
      </c>
      <c r="C7" s="119" t="s">
        <v>921</v>
      </c>
      <c r="D7" s="167">
        <f>AVERAGE('COMPROMISO SOCIAL'!R22:R24)</f>
        <v>0.28886666666666666</v>
      </c>
      <c r="E7" s="60">
        <f t="shared" ref="E7:E15" si="0">IF(D7&lt;=33%,1,IF(D7&lt;76%,3,IF(D7&lt;100%,4,IF(D7=101%,5))))</f>
        <v>1</v>
      </c>
    </row>
    <row r="8" spans="1:8" ht="15">
      <c r="B8" s="118" t="s">
        <v>68</v>
      </c>
      <c r="C8" s="119" t="s">
        <v>922</v>
      </c>
      <c r="D8" s="167">
        <f>AVERAGE('COMPROMISO SOCIAL'!R19:R21)</f>
        <v>0.4437666666666667</v>
      </c>
      <c r="E8" s="62">
        <f t="shared" si="0"/>
        <v>3</v>
      </c>
    </row>
    <row r="9" spans="1:8" ht="15">
      <c r="B9" s="118" t="s">
        <v>71</v>
      </c>
      <c r="C9" s="119" t="s">
        <v>923</v>
      </c>
      <c r="D9" s="167">
        <f>AVERAGE('COMPROMISO SOCIAL'!R25:R29)</f>
        <v>0.39399999999999996</v>
      </c>
      <c r="E9" s="62">
        <f t="shared" si="0"/>
        <v>3</v>
      </c>
    </row>
    <row r="10" spans="1:8" ht="15">
      <c r="B10" s="118" t="s">
        <v>252</v>
      </c>
      <c r="C10" s="119" t="s">
        <v>928</v>
      </c>
      <c r="D10" s="167">
        <f>AVERAGE('COMPROMISO SOCIAL'!R30:R33)</f>
        <v>2.1549999999999998</v>
      </c>
      <c r="E10" s="183"/>
    </row>
    <row r="11" spans="1:8" ht="15">
      <c r="B11" s="179" t="s">
        <v>83</v>
      </c>
      <c r="C11" s="119" t="s">
        <v>929</v>
      </c>
      <c r="D11" s="167">
        <f>AVERAGE('COMPROMISO SOCIAL'!R34:R35)</f>
        <v>0.7</v>
      </c>
      <c r="E11" s="62">
        <f t="shared" si="0"/>
        <v>3</v>
      </c>
    </row>
    <row r="12" spans="1:8" ht="15">
      <c r="B12" s="179" t="s">
        <v>79</v>
      </c>
      <c r="C12" s="119" t="s">
        <v>930</v>
      </c>
      <c r="D12" s="167">
        <f>AVERAGE('COMPROMISO SOCIAL'!R36:R37)</f>
        <v>0.29500000000000004</v>
      </c>
      <c r="E12" s="60">
        <f t="shared" si="0"/>
        <v>1</v>
      </c>
    </row>
    <row r="13" spans="1:8" ht="15">
      <c r="B13" s="118" t="s">
        <v>253</v>
      </c>
      <c r="C13" s="119" t="s">
        <v>931</v>
      </c>
      <c r="D13" s="167">
        <f>AVERAGE('COMPROMISO SOCIAL'!R38:R39)</f>
        <v>0.435</v>
      </c>
      <c r="E13" s="62">
        <f t="shared" si="0"/>
        <v>3</v>
      </c>
    </row>
    <row r="14" spans="1:8" ht="15">
      <c r="B14" s="118" t="s">
        <v>231</v>
      </c>
      <c r="C14" s="119" t="s">
        <v>932</v>
      </c>
      <c r="D14" s="167">
        <f>AVERAGE('COMPROMISO SOCIAL'!R40)</f>
        <v>0.04</v>
      </c>
      <c r="E14" s="60">
        <f t="shared" si="0"/>
        <v>1</v>
      </c>
    </row>
    <row r="15" spans="1:8" ht="15">
      <c r="B15" s="118" t="s">
        <v>84</v>
      </c>
      <c r="C15" s="119" t="s">
        <v>933</v>
      </c>
      <c r="D15" s="167">
        <f>AVERAGE('COMPROMISO SOCIAL'!R41)</f>
        <v>0</v>
      </c>
      <c r="E15" s="60">
        <f t="shared" si="0"/>
        <v>1</v>
      </c>
    </row>
    <row r="16" spans="1:8">
      <c r="B16" s="178" t="s">
        <v>668</v>
      </c>
    </row>
  </sheetData>
  <sheetProtection algorithmName="SHA-512" hashValue="D//uptXpRVP5yyVmUzoLdh7gmCjxnc2rzwDJQRwBW7Fm0/QPS8RaxGsjGXLF+jmqPDZJcZDycp8sjZiXDSoMGA==" saltValue="hlem44YmYiuQxUZgcZAz4w==" spinCount="100000" sheet="1" objects="1" scenarios="1"/>
  <mergeCells count="2">
    <mergeCell ref="A1:H1"/>
    <mergeCell ref="A2:H2"/>
  </mergeCells>
  <conditionalFormatting sqref="E5">
    <cfRule type="cellIs" dxfId="75" priority="43" stopIfTrue="1" operator="between">
      <formula>3</formula>
      <formula>4</formula>
    </cfRule>
  </conditionalFormatting>
  <conditionalFormatting sqref="E5">
    <cfRule type="cellIs" dxfId="74" priority="40" stopIfTrue="1" operator="greaterThan">
      <formula>3</formula>
    </cfRule>
    <cfRule type="cellIs" dxfId="73" priority="41" stopIfTrue="1" operator="between">
      <formula>1</formula>
      <formula>1</formula>
    </cfRule>
    <cfRule type="cellIs" dxfId="72" priority="42" stopIfTrue="1" operator="between">
      <formula>3</formula>
      <formula>3</formula>
    </cfRule>
  </conditionalFormatting>
  <conditionalFormatting sqref="E15 E7:E9">
    <cfRule type="cellIs" dxfId="71" priority="39" stopIfTrue="1" operator="between">
      <formula>3</formula>
      <formula>4</formula>
    </cfRule>
  </conditionalFormatting>
  <conditionalFormatting sqref="E15 E7:E9">
    <cfRule type="cellIs" dxfId="70" priority="36" stopIfTrue="1" operator="greaterThan">
      <formula>3</formula>
    </cfRule>
    <cfRule type="cellIs" dxfId="69" priority="37" stopIfTrue="1" operator="between">
      <formula>1</formula>
      <formula>1</formula>
    </cfRule>
    <cfRule type="cellIs" dxfId="68" priority="38" stopIfTrue="1" operator="between">
      <formula>3</formula>
      <formula>3</formula>
    </cfRule>
  </conditionalFormatting>
  <conditionalFormatting sqref="E6">
    <cfRule type="cellIs" dxfId="67" priority="21" stopIfTrue="1" operator="between">
      <formula>1</formula>
      <formula>1</formula>
    </cfRule>
    <cfRule type="cellIs" dxfId="66" priority="22" stopIfTrue="1" operator="between">
      <formula>3</formula>
      <formula>3</formula>
    </cfRule>
    <cfRule type="cellIs" dxfId="65" priority="23" stopIfTrue="1" operator="between">
      <formula>3</formula>
      <formula>4</formula>
    </cfRule>
  </conditionalFormatting>
  <conditionalFormatting sqref="E10">
    <cfRule type="cellIs" dxfId="64" priority="20" stopIfTrue="1" operator="between">
      <formula>3</formula>
      <formula>4</formula>
    </cfRule>
  </conditionalFormatting>
  <conditionalFormatting sqref="E10">
    <cfRule type="cellIs" dxfId="63" priority="17" stopIfTrue="1" operator="greaterThan">
      <formula>3</formula>
    </cfRule>
    <cfRule type="cellIs" dxfId="62" priority="18" stopIfTrue="1" operator="between">
      <formula>1</formula>
      <formula>1</formula>
    </cfRule>
    <cfRule type="cellIs" dxfId="61" priority="19" stopIfTrue="1" operator="between">
      <formula>3</formula>
      <formula>3</formula>
    </cfRule>
  </conditionalFormatting>
  <conditionalFormatting sqref="E13">
    <cfRule type="cellIs" dxfId="60" priority="16" stopIfTrue="1" operator="between">
      <formula>3</formula>
      <formula>4</formula>
    </cfRule>
  </conditionalFormatting>
  <conditionalFormatting sqref="E13">
    <cfRule type="cellIs" dxfId="59" priority="13" stopIfTrue="1" operator="greaterThan">
      <formula>3</formula>
    </cfRule>
    <cfRule type="cellIs" dxfId="58" priority="14" stopIfTrue="1" operator="between">
      <formula>1</formula>
      <formula>1</formula>
    </cfRule>
    <cfRule type="cellIs" dxfId="57" priority="15" stopIfTrue="1" operator="between">
      <formula>3</formula>
      <formula>3</formula>
    </cfRule>
  </conditionalFormatting>
  <conditionalFormatting sqref="E14">
    <cfRule type="cellIs" dxfId="56" priority="12" stopIfTrue="1" operator="between">
      <formula>3</formula>
      <formula>4</formula>
    </cfRule>
  </conditionalFormatting>
  <conditionalFormatting sqref="E14">
    <cfRule type="cellIs" dxfId="55" priority="9" stopIfTrue="1" operator="greaterThan">
      <formula>3</formula>
    </cfRule>
    <cfRule type="cellIs" dxfId="54" priority="10" stopIfTrue="1" operator="between">
      <formula>1</formula>
      <formula>1</formula>
    </cfRule>
    <cfRule type="cellIs" dxfId="53" priority="11" stopIfTrue="1" operator="between">
      <formula>3</formula>
      <formula>3</formula>
    </cfRule>
  </conditionalFormatting>
  <conditionalFormatting sqref="E11">
    <cfRule type="cellIs" dxfId="52" priority="8" stopIfTrue="1" operator="between">
      <formula>3</formula>
      <formula>4</formula>
    </cfRule>
  </conditionalFormatting>
  <conditionalFormatting sqref="E11">
    <cfRule type="cellIs" dxfId="51" priority="5" stopIfTrue="1" operator="greaterThan">
      <formula>3</formula>
    </cfRule>
    <cfRule type="cellIs" dxfId="50" priority="6" stopIfTrue="1" operator="between">
      <formula>1</formula>
      <formula>1</formula>
    </cfRule>
    <cfRule type="cellIs" dxfId="49" priority="7" stopIfTrue="1" operator="between">
      <formula>3</formula>
      <formula>3</formula>
    </cfRule>
  </conditionalFormatting>
  <conditionalFormatting sqref="E12">
    <cfRule type="cellIs" dxfId="48" priority="4" stopIfTrue="1" operator="between">
      <formula>3</formula>
      <formula>4</formula>
    </cfRule>
  </conditionalFormatting>
  <conditionalFormatting sqref="E12">
    <cfRule type="cellIs" dxfId="47" priority="1" stopIfTrue="1" operator="greaterThan">
      <formula>3</formula>
    </cfRule>
    <cfRule type="cellIs" dxfId="46" priority="2" stopIfTrue="1" operator="between">
      <formula>1</formula>
      <formula>1</formula>
    </cfRule>
    <cfRule type="cellIs" dxfId="45" priority="3" stopIfTrue="1" operator="between">
      <formula>3</formula>
      <formula>3</formula>
    </cfRule>
  </conditionalFormatting>
  <printOptions horizontalCentered="1"/>
  <pageMargins left="0.70866141732283472" right="0.70866141732283472" top="0.74803149606299213" bottom="0.74803149606299213" header="0.31496062992125984" footer="0.31496062992125984"/>
  <pageSetup scale="6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view="pageBreakPreview" topLeftCell="D1" zoomScale="60" zoomScaleNormal="82" workbookViewId="0">
      <selection activeCell="R7" sqref="R7:R12"/>
    </sheetView>
  </sheetViews>
  <sheetFormatPr baseColWidth="10" defaultRowHeight="15"/>
  <cols>
    <col min="1" max="1" width="20.42578125" style="7" bestFit="1" customWidth="1"/>
    <col min="2" max="2" width="22.140625" style="7" customWidth="1"/>
    <col min="3" max="3" width="22.140625" style="8" customWidth="1"/>
    <col min="4" max="4" width="20" style="8" customWidth="1"/>
    <col min="5" max="5" width="27.28515625" style="9" customWidth="1"/>
    <col min="6" max="6" width="22.7109375" style="9" customWidth="1"/>
    <col min="7" max="7" width="32" style="9" bestFit="1" customWidth="1"/>
    <col min="8" max="8" width="14.140625" style="9" customWidth="1"/>
    <col min="9" max="9" width="23.7109375" style="7" customWidth="1"/>
    <col min="10" max="10" width="15.28515625" style="7" customWidth="1"/>
    <col min="11" max="11" width="17" style="7" bestFit="1" customWidth="1"/>
    <col min="12" max="14" width="18" style="7" hidden="1" customWidth="1"/>
    <col min="15" max="16" width="18" style="7" customWidth="1"/>
    <col min="17" max="17" width="22" style="7" customWidth="1"/>
    <col min="18" max="18" width="28" style="7" bestFit="1" customWidth="1"/>
    <col min="19" max="19" width="17.7109375" style="7" bestFit="1" customWidth="1"/>
    <col min="20" max="20" width="5" customWidth="1"/>
  </cols>
  <sheetData>
    <row r="1" spans="1:20">
      <c r="A1" s="219"/>
      <c r="B1" s="222" t="s">
        <v>0</v>
      </c>
      <c r="C1" s="223"/>
      <c r="D1" s="223"/>
      <c r="E1" s="223"/>
      <c r="F1" s="223"/>
      <c r="G1" s="223"/>
      <c r="H1" s="223"/>
      <c r="I1" s="223"/>
      <c r="J1" s="223"/>
      <c r="K1" s="223"/>
      <c r="L1" s="223"/>
      <c r="M1" s="223"/>
      <c r="N1" s="223"/>
      <c r="O1" s="223"/>
      <c r="P1" s="223"/>
      <c r="Q1" s="224"/>
      <c r="R1" s="228" t="s">
        <v>1</v>
      </c>
      <c r="S1" s="229"/>
    </row>
    <row r="2" spans="1:20">
      <c r="A2" s="220"/>
      <c r="B2" s="225"/>
      <c r="C2" s="226"/>
      <c r="D2" s="226"/>
      <c r="E2" s="226"/>
      <c r="F2" s="226"/>
      <c r="G2" s="226"/>
      <c r="H2" s="226"/>
      <c r="I2" s="226"/>
      <c r="J2" s="226"/>
      <c r="K2" s="226"/>
      <c r="L2" s="226"/>
      <c r="M2" s="226"/>
      <c r="N2" s="226"/>
      <c r="O2" s="226"/>
      <c r="P2" s="226"/>
      <c r="Q2" s="227"/>
      <c r="R2" s="230" t="s">
        <v>2</v>
      </c>
      <c r="S2" s="231"/>
    </row>
    <row r="3" spans="1:20">
      <c r="A3" s="220"/>
      <c r="B3" s="232" t="s">
        <v>385</v>
      </c>
      <c r="C3" s="233"/>
      <c r="D3" s="233"/>
      <c r="E3" s="233"/>
      <c r="F3" s="233"/>
      <c r="G3" s="233"/>
      <c r="H3" s="233"/>
      <c r="I3" s="233"/>
      <c r="J3" s="233"/>
      <c r="K3" s="233"/>
      <c r="L3" s="233"/>
      <c r="M3" s="233"/>
      <c r="N3" s="233"/>
      <c r="O3" s="233"/>
      <c r="P3" s="233"/>
      <c r="Q3" s="234"/>
      <c r="R3" s="230" t="s">
        <v>3</v>
      </c>
      <c r="S3" s="231"/>
    </row>
    <row r="4" spans="1:20" ht="36" customHeight="1" thickBot="1">
      <c r="A4" s="221"/>
      <c r="B4" s="235"/>
      <c r="C4" s="236"/>
      <c r="D4" s="236"/>
      <c r="E4" s="236"/>
      <c r="F4" s="236"/>
      <c r="G4" s="236"/>
      <c r="H4" s="236"/>
      <c r="I4" s="236"/>
      <c r="J4" s="236"/>
      <c r="K4" s="236"/>
      <c r="L4" s="236"/>
      <c r="M4" s="236"/>
      <c r="N4" s="236"/>
      <c r="O4" s="233"/>
      <c r="P4" s="233"/>
      <c r="Q4" s="234"/>
      <c r="R4" s="237" t="s">
        <v>4</v>
      </c>
      <c r="S4" s="238"/>
    </row>
    <row r="5" spans="1:20" ht="15.75">
      <c r="A5" s="12"/>
      <c r="B5" s="1"/>
      <c r="C5" s="1"/>
      <c r="D5" s="1"/>
      <c r="E5" s="1"/>
      <c r="F5" s="1"/>
      <c r="G5" s="1"/>
      <c r="H5" s="1"/>
      <c r="I5" s="1"/>
      <c r="J5" s="1"/>
      <c r="K5" s="1"/>
      <c r="L5" s="1"/>
      <c r="M5" s="1"/>
      <c r="N5" s="1"/>
      <c r="O5" s="216" t="s">
        <v>258</v>
      </c>
      <c r="P5" s="217"/>
      <c r="Q5" s="217"/>
      <c r="R5" s="217"/>
      <c r="S5" s="218"/>
    </row>
    <row r="6" spans="1:20" ht="30">
      <c r="A6" s="13" t="s">
        <v>5</v>
      </c>
      <c r="B6" s="13" t="s">
        <v>6</v>
      </c>
      <c r="C6" s="13" t="s">
        <v>7</v>
      </c>
      <c r="D6" s="13" t="s">
        <v>8</v>
      </c>
      <c r="E6" s="13" t="s">
        <v>9</v>
      </c>
      <c r="F6" s="13" t="s">
        <v>10</v>
      </c>
      <c r="G6" s="13" t="s">
        <v>12</v>
      </c>
      <c r="H6" s="13" t="s">
        <v>13</v>
      </c>
      <c r="I6" s="14" t="s">
        <v>14</v>
      </c>
      <c r="J6" s="15" t="s">
        <v>15</v>
      </c>
      <c r="K6" s="15" t="s">
        <v>16</v>
      </c>
      <c r="L6" s="15" t="s">
        <v>17</v>
      </c>
      <c r="M6" s="15" t="s">
        <v>18</v>
      </c>
      <c r="N6" s="15" t="s">
        <v>19</v>
      </c>
      <c r="O6" s="16" t="s">
        <v>20</v>
      </c>
      <c r="P6" s="16" t="s">
        <v>21</v>
      </c>
      <c r="Q6" s="16" t="s">
        <v>22</v>
      </c>
      <c r="R6" s="16" t="s">
        <v>23</v>
      </c>
      <c r="S6" s="16" t="s">
        <v>24</v>
      </c>
    </row>
    <row r="7" spans="1:20" ht="143.25" customHeight="1">
      <c r="A7" s="3" t="s">
        <v>336</v>
      </c>
      <c r="B7" s="3" t="s">
        <v>335</v>
      </c>
      <c r="C7" s="3" t="s">
        <v>334</v>
      </c>
      <c r="D7" s="3" t="s">
        <v>337</v>
      </c>
      <c r="E7" s="3" t="s">
        <v>338</v>
      </c>
      <c r="F7" s="3" t="s">
        <v>345</v>
      </c>
      <c r="G7" s="3" t="s">
        <v>347</v>
      </c>
      <c r="H7" s="3">
        <v>41</v>
      </c>
      <c r="I7" s="3" t="s">
        <v>428</v>
      </c>
      <c r="J7" s="4">
        <v>43101</v>
      </c>
      <c r="K7" s="4">
        <v>43464</v>
      </c>
      <c r="L7" s="5"/>
      <c r="M7" s="5"/>
      <c r="N7" s="5"/>
      <c r="O7" s="2"/>
      <c r="P7" s="2" t="s">
        <v>450</v>
      </c>
      <c r="Q7" s="2" t="s">
        <v>449</v>
      </c>
      <c r="R7" s="202">
        <v>0.39</v>
      </c>
      <c r="S7" s="48">
        <f>IF(R7&lt;=33%,1,IF(R7&lt;76%,3,IF(R7&lt;100%,4,IF(R7=101%,5))))</f>
        <v>3</v>
      </c>
      <c r="T7" s="191">
        <v>83</v>
      </c>
    </row>
    <row r="8" spans="1:20" ht="186" customHeight="1">
      <c r="A8" s="3" t="s">
        <v>336</v>
      </c>
      <c r="B8" s="3" t="s">
        <v>335</v>
      </c>
      <c r="C8" s="3" t="s">
        <v>334</v>
      </c>
      <c r="D8" s="3" t="s">
        <v>342</v>
      </c>
      <c r="E8" s="3" t="s">
        <v>339</v>
      </c>
      <c r="F8" s="3" t="s">
        <v>378</v>
      </c>
      <c r="G8" s="3" t="s">
        <v>377</v>
      </c>
      <c r="H8" s="3">
        <v>460</v>
      </c>
      <c r="I8" s="3" t="s">
        <v>428</v>
      </c>
      <c r="J8" s="4">
        <v>43101</v>
      </c>
      <c r="K8" s="4">
        <v>43464</v>
      </c>
      <c r="L8" s="5"/>
      <c r="M8" s="5"/>
      <c r="N8" s="5"/>
      <c r="O8" s="2" t="s">
        <v>453</v>
      </c>
      <c r="P8" s="2" t="s">
        <v>451</v>
      </c>
      <c r="Q8" s="2" t="s">
        <v>452</v>
      </c>
      <c r="R8" s="202">
        <v>0.5</v>
      </c>
      <c r="S8" s="48">
        <f t="shared" ref="S8:S12" si="0">IF(R8&lt;=33%,1,IF(R8&lt;76%,3,IF(R8&lt;100%,4,IF(R8=101%,5))))</f>
        <v>3</v>
      </c>
      <c r="T8" s="191">
        <v>84</v>
      </c>
    </row>
    <row r="9" spans="1:20" ht="85.5" customHeight="1">
      <c r="A9" s="3" t="s">
        <v>336</v>
      </c>
      <c r="B9" s="3" t="s">
        <v>335</v>
      </c>
      <c r="C9" s="3" t="s">
        <v>334</v>
      </c>
      <c r="D9" s="3" t="s">
        <v>343</v>
      </c>
      <c r="E9" s="3" t="s">
        <v>340</v>
      </c>
      <c r="F9" s="3" t="s">
        <v>346</v>
      </c>
      <c r="G9" s="3" t="s">
        <v>348</v>
      </c>
      <c r="H9" s="3">
        <v>300</v>
      </c>
      <c r="I9" s="3" t="s">
        <v>428</v>
      </c>
      <c r="J9" s="4">
        <v>43101</v>
      </c>
      <c r="K9" s="4">
        <v>43464</v>
      </c>
      <c r="L9" s="5"/>
      <c r="M9" s="5"/>
      <c r="N9" s="5"/>
      <c r="O9" s="2"/>
      <c r="P9" s="2" t="s">
        <v>454</v>
      </c>
      <c r="Q9" s="2"/>
      <c r="R9" s="202">
        <v>0.5</v>
      </c>
      <c r="S9" s="48">
        <f t="shared" si="0"/>
        <v>3</v>
      </c>
      <c r="T9" s="191">
        <v>85</v>
      </c>
    </row>
    <row r="10" spans="1:20" ht="109.5" customHeight="1">
      <c r="A10" s="3" t="s">
        <v>336</v>
      </c>
      <c r="B10" s="3" t="s">
        <v>335</v>
      </c>
      <c r="C10" s="3" t="s">
        <v>334</v>
      </c>
      <c r="D10" s="3" t="s">
        <v>344</v>
      </c>
      <c r="E10" s="3" t="s">
        <v>341</v>
      </c>
      <c r="F10" s="3" t="s">
        <v>379</v>
      </c>
      <c r="G10" s="3" t="s">
        <v>349</v>
      </c>
      <c r="H10" s="3">
        <v>5</v>
      </c>
      <c r="I10" s="3" t="s">
        <v>428</v>
      </c>
      <c r="J10" s="4">
        <v>43101</v>
      </c>
      <c r="K10" s="4">
        <v>43464</v>
      </c>
      <c r="L10" s="5"/>
      <c r="M10" s="5"/>
      <c r="N10" s="5"/>
      <c r="O10" s="2"/>
      <c r="P10" s="2" t="s">
        <v>455</v>
      </c>
      <c r="Q10" s="2"/>
      <c r="R10" s="202">
        <v>0.4</v>
      </c>
      <c r="S10" s="48">
        <f t="shared" si="0"/>
        <v>3</v>
      </c>
      <c r="T10" s="191">
        <v>86</v>
      </c>
    </row>
    <row r="11" spans="1:20" ht="225" customHeight="1">
      <c r="A11" s="3" t="s">
        <v>336</v>
      </c>
      <c r="B11" s="3" t="s">
        <v>335</v>
      </c>
      <c r="C11" s="3" t="s">
        <v>350</v>
      </c>
      <c r="D11" s="3" t="s">
        <v>328</v>
      </c>
      <c r="E11" s="3" t="s">
        <v>330</v>
      </c>
      <c r="F11" s="3" t="s">
        <v>331</v>
      </c>
      <c r="G11" s="3" t="s">
        <v>376</v>
      </c>
      <c r="H11" s="3">
        <v>3</v>
      </c>
      <c r="I11" s="3" t="s">
        <v>429</v>
      </c>
      <c r="J11" s="4">
        <v>43101</v>
      </c>
      <c r="K11" s="4">
        <v>43464</v>
      </c>
      <c r="L11" s="5"/>
      <c r="M11" s="5"/>
      <c r="N11" s="5"/>
      <c r="O11" s="2"/>
      <c r="P11" s="19" t="s">
        <v>456</v>
      </c>
      <c r="Q11" s="19" t="s">
        <v>445</v>
      </c>
      <c r="R11" s="202">
        <v>0.2</v>
      </c>
      <c r="S11" s="6">
        <f t="shared" si="0"/>
        <v>1</v>
      </c>
      <c r="T11" s="191">
        <v>87</v>
      </c>
    </row>
    <row r="12" spans="1:20" ht="171">
      <c r="A12" s="3" t="s">
        <v>336</v>
      </c>
      <c r="B12" s="3" t="s">
        <v>335</v>
      </c>
      <c r="C12" s="3" t="s">
        <v>350</v>
      </c>
      <c r="D12" s="3" t="s">
        <v>329</v>
      </c>
      <c r="E12" s="3" t="s">
        <v>430</v>
      </c>
      <c r="F12" s="3" t="s">
        <v>332</v>
      </c>
      <c r="G12" s="3" t="s">
        <v>333</v>
      </c>
      <c r="H12" s="3">
        <v>2</v>
      </c>
      <c r="I12" s="3" t="s">
        <v>428</v>
      </c>
      <c r="J12" s="4">
        <v>43101</v>
      </c>
      <c r="K12" s="4">
        <v>43464</v>
      </c>
      <c r="L12" s="5"/>
      <c r="M12" s="5"/>
      <c r="N12" s="5"/>
      <c r="O12" s="2"/>
      <c r="P12" s="19" t="s">
        <v>457</v>
      </c>
      <c r="Q12" s="19" t="s">
        <v>446</v>
      </c>
      <c r="R12" s="202">
        <v>0.5</v>
      </c>
      <c r="S12" s="48">
        <f t="shared" si="0"/>
        <v>3</v>
      </c>
      <c r="T12" s="191">
        <v>88</v>
      </c>
    </row>
    <row r="14" spans="1:20">
      <c r="A14" s="10" t="s">
        <v>11</v>
      </c>
      <c r="B14" s="11" t="s">
        <v>59</v>
      </c>
    </row>
    <row r="15" spans="1:20">
      <c r="A15" s="10" t="s">
        <v>13</v>
      </c>
      <c r="B15" s="11" t="s">
        <v>60</v>
      </c>
    </row>
    <row r="17" spans="1:1">
      <c r="A17" s="7" t="s">
        <v>393</v>
      </c>
    </row>
    <row r="18" spans="1:1">
      <c r="A18" s="7" t="s">
        <v>1039</v>
      </c>
    </row>
  </sheetData>
  <sheetProtection algorithmName="SHA-512" hashValue="n+9XPNagmhgg4uf39jsZ3moLfvvfAYf39pvlaybRUZHPllaBNWXhIWiESVHathYRTssVzCfjBuYCF7BsiFXlDw==" saltValue="e7pl7ijpTOcaxbZ3+niqLA==" spinCount="100000" sheet="1" objects="1" scenarios="1"/>
  <autoFilter ref="A6:S12"/>
  <mergeCells count="8">
    <mergeCell ref="O5:S5"/>
    <mergeCell ref="A1:A4"/>
    <mergeCell ref="B1:Q2"/>
    <mergeCell ref="R1:S1"/>
    <mergeCell ref="R2:S2"/>
    <mergeCell ref="B3:Q4"/>
    <mergeCell ref="R3:S3"/>
    <mergeCell ref="R4:S4"/>
  </mergeCells>
  <conditionalFormatting sqref="S7:S12">
    <cfRule type="cellIs" dxfId="44" priority="4" stopIfTrue="1" operator="between">
      <formula>3</formula>
      <formula>4</formula>
    </cfRule>
  </conditionalFormatting>
  <conditionalFormatting sqref="S7:S12">
    <cfRule type="cellIs" dxfId="43" priority="1" stopIfTrue="1" operator="greaterThan">
      <formula>3</formula>
    </cfRule>
    <cfRule type="cellIs" dxfId="42" priority="2" stopIfTrue="1" operator="between">
      <formula>1</formula>
      <formula>1</formula>
    </cfRule>
    <cfRule type="cellIs" dxfId="41" priority="3" stopIfTrue="1" operator="between">
      <formula>3</formula>
      <formula>3</formula>
    </cfRule>
  </conditionalFormatting>
  <pageMargins left="0.70866141732283472" right="0.70866141732283472" top="0.74803149606299213" bottom="0.74803149606299213" header="0.31496062992125984" footer="0.31496062992125984"/>
  <pageSetup paperSize="5" scale="44"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view="pageBreakPreview" zoomScale="87" zoomScaleNormal="100" zoomScaleSheetLayoutView="87" workbookViewId="0">
      <selection activeCell="I15" sqref="I15"/>
    </sheetView>
  </sheetViews>
  <sheetFormatPr baseColWidth="10" defaultRowHeight="12.75"/>
  <cols>
    <col min="1" max="1" width="11.42578125" style="44"/>
    <col min="2" max="2" width="32.42578125" style="44" bestFit="1" customWidth="1"/>
    <col min="3" max="3" width="17.5703125" style="44" customWidth="1"/>
    <col min="4" max="4" width="15.28515625" style="44" customWidth="1"/>
    <col min="5" max="5" width="16.42578125" style="44" customWidth="1"/>
    <col min="6" max="16384" width="11.42578125" style="44"/>
  </cols>
  <sheetData>
    <row r="1" spans="1:5">
      <c r="A1" s="215" t="s">
        <v>660</v>
      </c>
      <c r="B1" s="215"/>
      <c r="C1" s="215"/>
      <c r="D1" s="215"/>
      <c r="E1" s="215"/>
    </row>
    <row r="2" spans="1:5" ht="12.75" customHeight="1">
      <c r="A2" s="293" t="s">
        <v>1042</v>
      </c>
      <c r="B2" s="293"/>
      <c r="C2" s="293"/>
      <c r="D2" s="293"/>
      <c r="E2" s="293"/>
    </row>
    <row r="5" spans="1:5" ht="15">
      <c r="B5" s="168" t="s">
        <v>753</v>
      </c>
      <c r="C5" s="168" t="s">
        <v>662</v>
      </c>
      <c r="D5" s="55" t="s">
        <v>23</v>
      </c>
      <c r="E5" s="55" t="s">
        <v>24</v>
      </c>
    </row>
    <row r="6" spans="1:5" ht="14.25">
      <c r="B6" s="169" t="s">
        <v>335</v>
      </c>
      <c r="C6" s="170" t="s">
        <v>755</v>
      </c>
      <c r="D6" s="167">
        <f>AVERAGE('COMPROMISO AMBIENTAL'!R7:R12)</f>
        <v>0.41500000000000004</v>
      </c>
      <c r="E6" s="60">
        <f>IF(D6&lt;=33%,1,IF(D6&lt;76%,3,IF(D6&lt;100%,4,IF(D6=101%,5))))</f>
        <v>3</v>
      </c>
    </row>
    <row r="7" spans="1:5">
      <c r="D7" s="46"/>
    </row>
    <row r="8" spans="1:5" ht="15">
      <c r="B8" s="70" t="s">
        <v>668</v>
      </c>
    </row>
  </sheetData>
  <sheetProtection algorithmName="SHA-512" hashValue="T3jgcIGA582QHKxJoPZGOyYLBM8of/bde7Hqa7mJT7vgIzLQMj9OCWPQaRB7TDZTif5SdXFaIRaufhrvkh2fWA==" saltValue="gotXLOYW4sZiCdJoYO58xA==" spinCount="100000" sheet="1" objects="1" scenarios="1"/>
  <mergeCells count="2">
    <mergeCell ref="A1:E1"/>
    <mergeCell ref="A2:E2"/>
  </mergeCells>
  <conditionalFormatting sqref="E6">
    <cfRule type="cellIs" dxfId="40" priority="4" stopIfTrue="1" operator="between">
      <formula>3</formula>
      <formula>4</formula>
    </cfRule>
  </conditionalFormatting>
  <conditionalFormatting sqref="E6">
    <cfRule type="cellIs" dxfId="39" priority="1" stopIfTrue="1" operator="greaterThan">
      <formula>3</formula>
    </cfRule>
    <cfRule type="cellIs" dxfId="38" priority="2" stopIfTrue="1" operator="between">
      <formula>1</formula>
      <formula>1</formula>
    </cfRule>
    <cfRule type="cellIs" dxfId="37" priority="3" stopIfTrue="1" operator="between">
      <formula>3</formula>
      <formula>3</formula>
    </cfRule>
  </conditionalFormatting>
  <pageMargins left="0.7" right="0.7" top="0.75" bottom="0.75" header="0.3" footer="0.3"/>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GENERAL</vt:lpstr>
      <vt:lpstr>EXCELENCIA ACADÉMICA</vt:lpstr>
      <vt:lpstr>PROG_EJE1</vt:lpstr>
      <vt:lpstr>PROY_EJE1</vt:lpstr>
      <vt:lpstr>COMPROMISO SOCIAL</vt:lpstr>
      <vt:lpstr>PROG_EJE2</vt:lpstr>
      <vt:lpstr>PROY_EJE2</vt:lpstr>
      <vt:lpstr>COMPROMISO AMBIENTAL</vt:lpstr>
      <vt:lpstr>PROG_EJE3</vt:lpstr>
      <vt:lpstr>PROY_EJE3</vt:lpstr>
      <vt:lpstr>EFIC Y TANSPARENCIA ADTIVA</vt:lpstr>
      <vt:lpstr>PROG_EJE4</vt:lpstr>
      <vt:lpstr>PROY_EJE4</vt:lpstr>
      <vt:lpstr>'COMPROMISO SOCIAL'!Área_de_impresión</vt:lpstr>
      <vt:lpstr>'EFIC Y TANSPARENCIA ADTIVA'!Área_de_impresión</vt:lpstr>
      <vt:lpstr>'EXCELENCIA ACADÉMICA'!Área_de_impresión</vt:lpstr>
      <vt:lpstr>'COMPROMISO SOCIAL'!Títulos_a_imprimir</vt:lpstr>
      <vt:lpstr>'EFIC Y TANSPARENCIA ADTIVA'!Títulos_a_imprimir</vt:lpstr>
      <vt:lpstr>'EXCELENCIA ACADÉMICA'!Títulos_a_imprimir</vt:lpstr>
      <vt:lpstr>PROG_EJE1!Títulos_a_imprimir</vt:lpstr>
      <vt:lpstr>PROG_EJE2!Títulos_a_imprimir</vt:lpstr>
      <vt:lpstr>PROY_EJE1!Títulos_a_imprimir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UT</cp:lastModifiedBy>
  <cp:lastPrinted>2018-07-23T21:56:23Z</cp:lastPrinted>
  <dcterms:created xsi:type="dcterms:W3CDTF">2018-06-22T13:39:54Z</dcterms:created>
  <dcterms:modified xsi:type="dcterms:W3CDTF">2018-08-13T21:43:03Z</dcterms:modified>
</cp:coreProperties>
</file>