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Ivonne\Downloads\"/>
    </mc:Choice>
  </mc:AlternateContent>
  <workbookProtection workbookAlgorithmName="SHA-512" workbookHashValue="Lfe6+GzF3iS29If21mCzlrAU3i0DCnP3+7i8b183uO34EOfb9pmvhVZPyfnT6oDTD66sKAZDhmWGQ2qRhIdXZg==" workbookSaltValue="FhurlN1YqFgDqSHc0/ArjQ==" workbookSpinCount="100000" lockStructure="1"/>
  <bookViews>
    <workbookView xWindow="0" yWindow="0" windowWidth="19200" windowHeight="11595" tabRatio="444" firstSheet="8" activeTab="12"/>
  </bookViews>
  <sheets>
    <sheet name="GENERAL" sheetId="11" r:id="rId1"/>
    <sheet name="EXCELENCIA ACADEMICA" sheetId="4" r:id="rId2"/>
    <sheet name="PROG_EJE1" sheetId="12" r:id="rId3"/>
    <sheet name="PROY_EJE1" sheetId="13" r:id="rId4"/>
    <sheet name="COMPROMISO SOCIAL" sheetId="2" r:id="rId5"/>
    <sheet name="PROG_EJE2" sheetId="14" r:id="rId6"/>
    <sheet name="PROY_EJE2" sheetId="15" r:id="rId7"/>
    <sheet name="COMPROMISO AMBIENTAL" sheetId="9" r:id="rId8"/>
    <sheet name="PROG_EJE3" sheetId="16" r:id="rId9"/>
    <sheet name="PROY_EJE3" sheetId="17" r:id="rId10"/>
    <sheet name="EFICIENCIA Y TRANSPARENCIA ADMI" sheetId="10" r:id="rId11"/>
    <sheet name="PROG_EJE4" sheetId="18" r:id="rId12"/>
    <sheet name="PROY_EJE4" sheetId="19" r:id="rId13"/>
  </sheets>
  <definedNames>
    <definedName name="_xlnm.Print_Area" localSheetId="10">'EFICIENCIA Y TRANSPARENCIA ADMI'!$A$1:$J$28</definedName>
    <definedName name="_xlnm.Print_Area" localSheetId="1">'EXCELENCIA ACADEMICA'!$A$1:$J$59</definedName>
    <definedName name="_xlnm.Print_Titles" localSheetId="7">'COMPROMISO AMBIENTAL'!$1:$5</definedName>
    <definedName name="_xlnm.Print_Titles" localSheetId="4">'COMPROMISO SOCIAL'!$3:$7</definedName>
    <definedName name="_xlnm.Print_Titles" localSheetId="10">'EFICIENCIA Y TRANSPARENCIA ADMI'!$1:$5</definedName>
    <definedName name="_xlnm.Print_Titles" localSheetId="1">'EXCELENCIA ACADEMICA'!$B:$B,'EXCELENCIA ACADEMICA'!$3:$7</definedName>
    <definedName name="_xlnm.Print_Titles" localSheetId="2">PROG_EJE1!$6:$10</definedName>
    <definedName name="_xlnm.Print_Titles" localSheetId="5">PROG_EJE2!$4:$8</definedName>
    <definedName name="_xlnm.Print_Titles" localSheetId="3">PROY_EJE1!$1:$2</definedName>
  </definedNames>
  <calcPr calcId="152511"/>
</workbook>
</file>

<file path=xl/calcChain.xml><?xml version="1.0" encoding="utf-8"?>
<calcChain xmlns="http://schemas.openxmlformats.org/spreadsheetml/2006/main">
  <c r="N59" i="4" l="1"/>
  <c r="D19" i="19" l="1"/>
  <c r="E19" i="19" s="1"/>
  <c r="D18" i="19"/>
  <c r="E18" i="19" s="1"/>
  <c r="D17" i="19"/>
  <c r="E17" i="19" s="1"/>
  <c r="D16" i="19"/>
  <c r="D15" i="19"/>
  <c r="D14" i="19"/>
  <c r="D13" i="19"/>
  <c r="E13" i="19" s="1"/>
  <c r="D12" i="19"/>
  <c r="D11" i="19"/>
  <c r="D10" i="19"/>
  <c r="E10" i="19" s="1"/>
  <c r="D9" i="19"/>
  <c r="D7" i="19"/>
  <c r="E7" i="19" s="1"/>
  <c r="D6" i="19"/>
  <c r="D11" i="18"/>
  <c r="D10" i="18"/>
  <c r="D9" i="18"/>
  <c r="D8" i="18"/>
  <c r="D7" i="18"/>
  <c r="E16" i="19"/>
  <c r="E15" i="19"/>
  <c r="E14" i="19"/>
  <c r="E12" i="19"/>
  <c r="E9" i="19"/>
  <c r="E6" i="19"/>
  <c r="E11" i="18"/>
  <c r="E10" i="18"/>
  <c r="E9" i="18"/>
  <c r="E8" i="18"/>
  <c r="E7" i="18"/>
  <c r="E9" i="15"/>
  <c r="D20" i="15"/>
  <c r="D19" i="15"/>
  <c r="E19" i="15" s="1"/>
  <c r="D18" i="15"/>
  <c r="D17" i="15"/>
  <c r="E17" i="15" s="1"/>
  <c r="D16" i="15"/>
  <c r="D15" i="15"/>
  <c r="D14" i="15"/>
  <c r="D13" i="15"/>
  <c r="E13" i="15" s="1"/>
  <c r="D12" i="15"/>
  <c r="E12" i="15" s="1"/>
  <c r="D11" i="15"/>
  <c r="D10" i="15"/>
  <c r="D9" i="15"/>
  <c r="D8" i="15"/>
  <c r="D7" i="15"/>
  <c r="E7" i="15" s="1"/>
  <c r="D6" i="15"/>
  <c r="E6" i="15" s="1"/>
  <c r="D5" i="15"/>
  <c r="E5" i="15" s="1"/>
  <c r="E18" i="15"/>
  <c r="E11" i="15"/>
  <c r="O7" i="14"/>
  <c r="P7" i="14" s="1"/>
  <c r="O6" i="14"/>
  <c r="P6" i="14" s="1"/>
  <c r="O5" i="14"/>
  <c r="P5" i="14" s="1"/>
  <c r="E20" i="15"/>
  <c r="E16" i="15"/>
  <c r="E15" i="15"/>
  <c r="E14" i="15"/>
  <c r="E10" i="15"/>
  <c r="E8" i="15"/>
  <c r="K39" i="14"/>
  <c r="L39" i="14" s="1"/>
  <c r="K38" i="14"/>
  <c r="L38" i="14" s="1"/>
  <c r="K37" i="14"/>
  <c r="L37" i="14" s="1"/>
  <c r="K36" i="14"/>
  <c r="L36" i="14" s="1"/>
  <c r="K35" i="14"/>
  <c r="L35" i="14" s="1"/>
  <c r="K34" i="14"/>
  <c r="L34" i="14" s="1"/>
  <c r="K33" i="14"/>
  <c r="L33" i="14" s="1"/>
  <c r="K32" i="14"/>
  <c r="L32" i="14" s="1"/>
  <c r="K31" i="14"/>
  <c r="L31" i="14" s="1"/>
  <c r="K30" i="14"/>
  <c r="L30" i="14" s="1"/>
  <c r="K29" i="14"/>
  <c r="L29" i="14" s="1"/>
  <c r="K28" i="14"/>
  <c r="L28" i="14" s="1"/>
  <c r="K24" i="14"/>
  <c r="L23" i="14"/>
  <c r="K23" i="14"/>
  <c r="L22" i="14"/>
  <c r="K22" i="14"/>
  <c r="K21" i="14"/>
  <c r="L21" i="14" s="1"/>
  <c r="L20" i="14"/>
  <c r="K20" i="14"/>
  <c r="L19" i="14"/>
  <c r="K19" i="14"/>
  <c r="L18" i="14"/>
  <c r="K18" i="14"/>
  <c r="L17" i="14"/>
  <c r="K16" i="14"/>
  <c r="L16" i="14" s="1"/>
  <c r="K15" i="14"/>
  <c r="L15" i="14" s="1"/>
  <c r="K14" i="14"/>
  <c r="L14" i="14" s="1"/>
  <c r="K13" i="14"/>
  <c r="L13" i="14" s="1"/>
  <c r="K12" i="14"/>
  <c r="L12" i="14" s="1"/>
  <c r="K11" i="14"/>
  <c r="L11" i="14" s="1"/>
  <c r="K10" i="14"/>
  <c r="L10" i="14" s="1"/>
  <c r="K9" i="14"/>
  <c r="L9" i="14" s="1"/>
  <c r="K8" i="13"/>
  <c r="J9" i="13"/>
  <c r="K9" i="13"/>
  <c r="J11" i="13"/>
  <c r="K11" i="13" s="1"/>
  <c r="J12" i="13"/>
  <c r="K12" i="13"/>
  <c r="J13" i="13"/>
  <c r="K13" i="13" s="1"/>
  <c r="J14" i="13"/>
  <c r="K14" i="13"/>
  <c r="J15" i="13"/>
  <c r="K15" i="13" s="1"/>
  <c r="J16" i="13"/>
  <c r="K16" i="13"/>
  <c r="J17" i="13"/>
  <c r="K17" i="13"/>
  <c r="J18" i="13"/>
  <c r="K18" i="13"/>
  <c r="J19" i="13"/>
  <c r="K19" i="13"/>
  <c r="J20" i="13"/>
  <c r="K20" i="13"/>
  <c r="J21" i="13"/>
  <c r="K21" i="13"/>
  <c r="J22" i="13"/>
  <c r="K22" i="13"/>
  <c r="J23" i="13"/>
  <c r="K23" i="13"/>
  <c r="J24" i="13"/>
  <c r="K24" i="13"/>
  <c r="J25" i="13"/>
  <c r="K25" i="13"/>
  <c r="K26" i="13"/>
  <c r="J27" i="13"/>
  <c r="K27" i="13" s="1"/>
  <c r="J28" i="13"/>
  <c r="K28" i="13"/>
  <c r="J29" i="13"/>
  <c r="K29" i="13"/>
  <c r="J30" i="13"/>
  <c r="K30" i="13"/>
  <c r="J31" i="13"/>
  <c r="K31" i="13"/>
  <c r="J32" i="13"/>
  <c r="K32" i="13"/>
  <c r="J33" i="13"/>
  <c r="K33" i="13"/>
  <c r="J34" i="13"/>
  <c r="K34" i="13" s="1"/>
  <c r="J35" i="13"/>
  <c r="K35" i="13"/>
  <c r="J36" i="13"/>
  <c r="K36" i="13"/>
  <c r="J37" i="13"/>
  <c r="K37" i="13"/>
  <c r="J38" i="13"/>
  <c r="K38" i="13" s="1"/>
  <c r="J39" i="13"/>
  <c r="K39" i="13"/>
  <c r="J40" i="13"/>
  <c r="K40" i="13"/>
  <c r="J41" i="13"/>
  <c r="K41" i="13"/>
  <c r="J42" i="13"/>
  <c r="K42" i="13" s="1"/>
  <c r="J43" i="13"/>
  <c r="K43" i="13"/>
  <c r="J44" i="13"/>
  <c r="K44" i="13"/>
  <c r="J45" i="13"/>
  <c r="K45" i="13"/>
  <c r="J46" i="13"/>
  <c r="K46" i="13" s="1"/>
  <c r="J47" i="13"/>
  <c r="K47" i="13"/>
  <c r="J48" i="13"/>
  <c r="K48" i="13"/>
  <c r="J49" i="13"/>
  <c r="K49" i="13"/>
  <c r="J50" i="13"/>
  <c r="K50" i="13" s="1"/>
  <c r="J51" i="13"/>
  <c r="K51" i="13"/>
  <c r="J52" i="13"/>
  <c r="K52" i="13"/>
  <c r="J53" i="13"/>
  <c r="K53" i="13"/>
  <c r="J54" i="13"/>
  <c r="K54" i="13" s="1"/>
  <c r="L11" i="12"/>
  <c r="K12" i="12"/>
  <c r="L12" i="12"/>
  <c r="K13" i="12"/>
  <c r="L13" i="12" s="1"/>
  <c r="K14" i="12"/>
  <c r="L14" i="12"/>
  <c r="K15" i="12"/>
  <c r="L15" i="12"/>
  <c r="K16" i="12"/>
  <c r="L16" i="12" s="1"/>
  <c r="K17" i="12"/>
  <c r="L17" i="12"/>
  <c r="K18" i="12"/>
  <c r="L18" i="12"/>
  <c r="K19" i="12"/>
  <c r="L19" i="12"/>
  <c r="K20" i="12"/>
  <c r="L20" i="12" s="1"/>
  <c r="K21" i="12"/>
  <c r="L21" i="12"/>
  <c r="K22" i="12"/>
  <c r="L22" i="12"/>
  <c r="K23" i="12"/>
  <c r="L23" i="12"/>
  <c r="K24" i="12"/>
  <c r="L24" i="12" s="1"/>
  <c r="K25" i="12"/>
  <c r="L25" i="12"/>
  <c r="K26" i="12"/>
  <c r="L26" i="12"/>
  <c r="K27" i="12"/>
  <c r="L27" i="12"/>
  <c r="L28" i="12"/>
  <c r="K29" i="12"/>
  <c r="L29" i="12"/>
  <c r="K30" i="12"/>
  <c r="L30" i="12" s="1"/>
  <c r="K31" i="12"/>
  <c r="L31" i="12"/>
  <c r="K32" i="12"/>
  <c r="L32" i="12"/>
  <c r="K33" i="12"/>
  <c r="L33" i="12"/>
  <c r="K34" i="12"/>
  <c r="L34" i="12" s="1"/>
  <c r="K35" i="12"/>
  <c r="L35" i="12"/>
  <c r="K36" i="12"/>
  <c r="L36" i="12"/>
  <c r="K37" i="12"/>
  <c r="L37" i="12"/>
  <c r="K38" i="12"/>
  <c r="L38" i="12" s="1"/>
  <c r="K39" i="12"/>
  <c r="L39" i="12"/>
  <c r="K40" i="12"/>
  <c r="L40" i="12"/>
  <c r="K41" i="12"/>
  <c r="L41" i="12"/>
  <c r="K42" i="12"/>
  <c r="L42" i="12" s="1"/>
  <c r="K43" i="12"/>
  <c r="L43" i="12"/>
  <c r="K44" i="12"/>
  <c r="L44" i="12"/>
  <c r="K45" i="12"/>
  <c r="L45" i="12"/>
  <c r="K46" i="12"/>
  <c r="L46" i="12" s="1"/>
  <c r="K47" i="12"/>
  <c r="L47" i="12"/>
  <c r="K48" i="12"/>
  <c r="L48" i="12"/>
  <c r="K49" i="12"/>
  <c r="L49" i="12"/>
  <c r="K50" i="12"/>
  <c r="L50" i="12" s="1"/>
  <c r="K51" i="12"/>
  <c r="L51" i="12"/>
  <c r="K52" i="12"/>
  <c r="L52" i="12"/>
  <c r="K53" i="12"/>
  <c r="L53" i="12"/>
  <c r="K54" i="12"/>
  <c r="L54" i="12" s="1"/>
  <c r="K55" i="12"/>
  <c r="L55" i="12"/>
  <c r="K56" i="12"/>
  <c r="L56" i="12"/>
  <c r="L41" i="2"/>
  <c r="C7" i="11"/>
  <c r="D7" i="11" s="1"/>
  <c r="O43" i="4"/>
  <c r="O41" i="4"/>
  <c r="K40" i="14" l="1"/>
  <c r="L40" i="14" s="1"/>
  <c r="K57" i="12"/>
  <c r="L57" i="12" s="1"/>
  <c r="J55" i="13"/>
  <c r="K55" i="13" s="1"/>
  <c r="L7" i="10"/>
  <c r="M7" i="10" s="1"/>
  <c r="L8" i="10"/>
  <c r="L9" i="10"/>
  <c r="M9" i="10" s="1"/>
  <c r="L10" i="10"/>
  <c r="M10" i="10" s="1"/>
  <c r="L11" i="10"/>
  <c r="M11" i="10" s="1"/>
  <c r="L12" i="10"/>
  <c r="M12" i="10" s="1"/>
  <c r="L13" i="10"/>
  <c r="M13" i="10" s="1"/>
  <c r="L14" i="10"/>
  <c r="M14" i="10" s="1"/>
  <c r="L15" i="10"/>
  <c r="M15" i="10" s="1"/>
  <c r="L16" i="10"/>
  <c r="M16" i="10" s="1"/>
  <c r="L17" i="10"/>
  <c r="M17" i="10" s="1"/>
  <c r="L19" i="10"/>
  <c r="M19" i="10" s="1"/>
  <c r="L20" i="10"/>
  <c r="M20" i="10" s="1"/>
  <c r="L21" i="10"/>
  <c r="M21" i="10" s="1"/>
  <c r="L22" i="10"/>
  <c r="M22" i="10" s="1"/>
  <c r="L23" i="10"/>
  <c r="M23" i="10" s="1"/>
  <c r="L24" i="10"/>
  <c r="M24" i="10" s="1"/>
  <c r="L7" i="9"/>
  <c r="M7" i="9" s="1"/>
  <c r="L8" i="9"/>
  <c r="M8" i="9" s="1"/>
  <c r="L9" i="9"/>
  <c r="L10" i="9"/>
  <c r="M10" i="9" s="1"/>
  <c r="L11" i="9"/>
  <c r="M11" i="9" s="1"/>
  <c r="L12" i="9"/>
  <c r="M12" i="9" s="1"/>
  <c r="L13" i="9"/>
  <c r="L14" i="9"/>
  <c r="M14" i="9" s="1"/>
  <c r="L15" i="9"/>
  <c r="M15" i="9" s="1"/>
  <c r="L16" i="9"/>
  <c r="M16" i="9" s="1"/>
  <c r="L17" i="9"/>
  <c r="M17" i="9" s="1"/>
  <c r="L18" i="9"/>
  <c r="L19" i="9"/>
  <c r="L20" i="9"/>
  <c r="L21" i="9"/>
  <c r="L22" i="9"/>
  <c r="M22" i="9" s="1"/>
  <c r="L23" i="9"/>
  <c r="L24" i="9"/>
  <c r="M24" i="9" s="1"/>
  <c r="L9" i="2"/>
  <c r="M9" i="2" s="1"/>
  <c r="L10" i="2"/>
  <c r="M10" i="2" s="1"/>
  <c r="L11" i="2"/>
  <c r="M11" i="2" s="1"/>
  <c r="L12" i="2"/>
  <c r="M12" i="2" s="1"/>
  <c r="L13" i="2"/>
  <c r="M13" i="2" s="1"/>
  <c r="L14" i="2"/>
  <c r="M14" i="2" s="1"/>
  <c r="L15" i="2"/>
  <c r="M15" i="2" s="1"/>
  <c r="L16" i="2"/>
  <c r="M16" i="2" s="1"/>
  <c r="L17" i="2"/>
  <c r="M17" i="2" s="1"/>
  <c r="L18" i="2"/>
  <c r="M18" i="2" s="1"/>
  <c r="L19" i="2"/>
  <c r="M19" i="2" s="1"/>
  <c r="L20" i="2"/>
  <c r="M20" i="2" s="1"/>
  <c r="L21" i="2"/>
  <c r="M21" i="2" s="1"/>
  <c r="L22" i="2"/>
  <c r="M22" i="2" s="1"/>
  <c r="L23" i="2"/>
  <c r="M23" i="2" s="1"/>
  <c r="L24" i="2"/>
  <c r="M24" i="2" s="1"/>
  <c r="L25" i="2"/>
  <c r="M25" i="2" s="1"/>
  <c r="L26" i="2"/>
  <c r="M26" i="2" s="1"/>
  <c r="L27" i="2"/>
  <c r="M27" i="2" s="1"/>
  <c r="L28" i="2"/>
  <c r="M28" i="2" s="1"/>
  <c r="L29" i="2"/>
  <c r="M29" i="2" s="1"/>
  <c r="L30" i="2"/>
  <c r="M30" i="2" s="1"/>
  <c r="L31" i="2"/>
  <c r="M31" i="2" s="1"/>
  <c r="L32" i="2"/>
  <c r="M32" i="2" s="1"/>
  <c r="L33" i="2"/>
  <c r="M33" i="2" s="1"/>
  <c r="L34" i="2"/>
  <c r="M34" i="2" s="1"/>
  <c r="L35" i="2"/>
  <c r="M35" i="2" s="1"/>
  <c r="L36" i="2"/>
  <c r="M36" i="2" s="1"/>
  <c r="L37" i="2"/>
  <c r="M37" i="2" s="1"/>
  <c r="L38" i="2"/>
  <c r="M38" i="2" s="1"/>
  <c r="L39" i="2"/>
  <c r="M39" i="2" s="1"/>
  <c r="L40" i="2"/>
  <c r="M40" i="2" s="1"/>
  <c r="L6" i="10"/>
  <c r="M6" i="10" s="1"/>
  <c r="L6" i="9"/>
  <c r="L8" i="2"/>
  <c r="M8" i="2" s="1"/>
  <c r="M8" i="10" l="1"/>
  <c r="C9" i="11"/>
  <c r="D9" i="11" s="1"/>
  <c r="L25" i="10"/>
  <c r="D8" i="19"/>
  <c r="E8" i="19" s="1"/>
  <c r="D6" i="18"/>
  <c r="E6" i="18" s="1"/>
  <c r="M6" i="9"/>
  <c r="D6" i="17"/>
  <c r="E6" i="17" s="1"/>
  <c r="L25" i="9"/>
  <c r="C8" i="11"/>
  <c r="D8" i="11" s="1"/>
  <c r="D6" i="16"/>
  <c r="E6" i="16" s="1"/>
  <c r="M18" i="9"/>
  <c r="D9" i="17"/>
  <c r="E9" i="17" s="1"/>
  <c r="D7" i="17"/>
  <c r="E7" i="17" s="1"/>
  <c r="M9" i="9"/>
  <c r="D12" i="17"/>
  <c r="E12" i="17" s="1"/>
  <c r="M23" i="9"/>
  <c r="D11" i="17"/>
  <c r="E11" i="17" s="1"/>
  <c r="M21" i="9"/>
  <c r="D8" i="17"/>
  <c r="E8" i="17" s="1"/>
  <c r="M13" i="9"/>
  <c r="M20" i="9"/>
  <c r="D7" i="16"/>
  <c r="E7" i="16" s="1"/>
  <c r="M19" i="9"/>
  <c r="D10" i="17"/>
  <c r="E10" i="17" s="1"/>
  <c r="N10" i="4"/>
  <c r="N11" i="4"/>
  <c r="O11" i="4" s="1"/>
  <c r="N12" i="4"/>
  <c r="O12" i="4" s="1"/>
  <c r="N13" i="4"/>
  <c r="O13" i="4" s="1"/>
  <c r="N14" i="4"/>
  <c r="N15" i="4"/>
  <c r="N16" i="4"/>
  <c r="N17" i="4"/>
  <c r="N18" i="4"/>
  <c r="N19" i="4"/>
  <c r="N20" i="4"/>
  <c r="N21" i="4"/>
  <c r="N22" i="4"/>
  <c r="N23" i="4"/>
  <c r="N24" i="4"/>
  <c r="N25" i="4"/>
  <c r="N26" i="4"/>
  <c r="N27" i="4"/>
  <c r="N28" i="4"/>
  <c r="N29" i="4"/>
  <c r="N30" i="4"/>
  <c r="N31" i="4"/>
  <c r="N32" i="4"/>
  <c r="N33" i="4"/>
  <c r="N34" i="4"/>
  <c r="N35" i="4"/>
  <c r="N36" i="4"/>
  <c r="N37" i="4"/>
  <c r="O37" i="4" s="1"/>
  <c r="N38" i="4"/>
  <c r="O38" i="4" s="1"/>
  <c r="N39" i="4"/>
  <c r="O39" i="4" s="1"/>
  <c r="N40" i="4"/>
  <c r="O40" i="4" s="1"/>
  <c r="N42" i="4"/>
  <c r="O42" i="4" s="1"/>
  <c r="N44" i="4"/>
  <c r="N45" i="4"/>
  <c r="O45" i="4" s="1"/>
  <c r="N46" i="4"/>
  <c r="O46" i="4" s="1"/>
  <c r="N47" i="4"/>
  <c r="O47" i="4" s="1"/>
  <c r="N48" i="4"/>
  <c r="O48" i="4" s="1"/>
  <c r="N49" i="4"/>
  <c r="O49" i="4" s="1"/>
  <c r="N50" i="4"/>
  <c r="N51" i="4"/>
  <c r="O51" i="4" s="1"/>
  <c r="N52" i="4"/>
  <c r="O52" i="4" s="1"/>
  <c r="N53" i="4"/>
  <c r="O53" i="4" s="1"/>
  <c r="N54" i="4"/>
  <c r="N55" i="4"/>
  <c r="O55" i="4" s="1"/>
  <c r="N56" i="4"/>
  <c r="O56" i="4" s="1"/>
  <c r="N57" i="4"/>
  <c r="O57" i="4" s="1"/>
  <c r="N58" i="4"/>
  <c r="O58" i="4" s="1"/>
  <c r="N8" i="4"/>
  <c r="N9" i="4"/>
  <c r="O31" i="4" l="1"/>
  <c r="N25" i="13"/>
  <c r="O25" i="13" s="1"/>
  <c r="O10" i="12"/>
  <c r="P10" i="12" s="1"/>
  <c r="O15" i="4"/>
  <c r="N9" i="13"/>
  <c r="O9" i="13" s="1"/>
  <c r="O22" i="4"/>
  <c r="N16" i="13"/>
  <c r="O21" i="4"/>
  <c r="N15" i="13"/>
  <c r="O15" i="13" s="1"/>
  <c r="O8" i="4"/>
  <c r="N5" i="13"/>
  <c r="O5" i="13" s="1"/>
  <c r="C6" i="11"/>
  <c r="D6" i="11" s="1"/>
  <c r="O6" i="12"/>
  <c r="P6" i="12" s="1"/>
  <c r="O33" i="4"/>
  <c r="N27" i="13"/>
  <c r="O27" i="13" s="1"/>
  <c r="O25" i="4"/>
  <c r="N19" i="13"/>
  <c r="O19" i="13" s="1"/>
  <c r="O17" i="4"/>
  <c r="N11" i="13"/>
  <c r="O11" i="13" s="1"/>
  <c r="O50" i="4"/>
  <c r="O12" i="12"/>
  <c r="P12" i="12" s="1"/>
  <c r="O32" i="4"/>
  <c r="N26" i="13"/>
  <c r="O26" i="13" s="1"/>
  <c r="O24" i="4"/>
  <c r="N18" i="13"/>
  <c r="O18" i="13" s="1"/>
  <c r="O16" i="4"/>
  <c r="N10" i="13"/>
  <c r="O10" i="13" s="1"/>
  <c r="O23" i="4"/>
  <c r="N17" i="13"/>
  <c r="O17" i="13" s="1"/>
  <c r="O30" i="4"/>
  <c r="N24" i="13"/>
  <c r="O24" i="13" s="1"/>
  <c r="O14" i="4"/>
  <c r="O7" i="12"/>
  <c r="P7" i="12" s="1"/>
  <c r="N8" i="13"/>
  <c r="O8" i="13" s="1"/>
  <c r="O29" i="4"/>
  <c r="N23" i="13"/>
  <c r="O23" i="13" s="1"/>
  <c r="O54" i="4"/>
  <c r="O13" i="12"/>
  <c r="P13" i="12" s="1"/>
  <c r="O36" i="4"/>
  <c r="N30" i="13"/>
  <c r="O30" i="13" s="1"/>
  <c r="O28" i="4"/>
  <c r="N22" i="13"/>
  <c r="O22" i="13" s="1"/>
  <c r="O20" i="4"/>
  <c r="N14" i="13"/>
  <c r="O14" i="13" s="1"/>
  <c r="O35" i="4"/>
  <c r="N29" i="13"/>
  <c r="O29" i="13" s="1"/>
  <c r="O27" i="4"/>
  <c r="N21" i="13"/>
  <c r="O21" i="13" s="1"/>
  <c r="O19" i="4"/>
  <c r="N13" i="13"/>
  <c r="O13" i="13" s="1"/>
  <c r="O9" i="4"/>
  <c r="N6" i="13"/>
  <c r="O6" i="13" s="1"/>
  <c r="O44" i="4"/>
  <c r="O11" i="12"/>
  <c r="P11" i="12" s="1"/>
  <c r="O34" i="4"/>
  <c r="N28" i="13"/>
  <c r="O28" i="13" s="1"/>
  <c r="O26" i="4"/>
  <c r="O9" i="12"/>
  <c r="P9" i="12" s="1"/>
  <c r="N20" i="13"/>
  <c r="O20" i="13" s="1"/>
  <c r="O18" i="4"/>
  <c r="O8" i="12"/>
  <c r="P8" i="12" s="1"/>
  <c r="N12" i="13"/>
  <c r="O12" i="13" s="1"/>
  <c r="O10" i="4"/>
  <c r="N7" i="13"/>
  <c r="O7" i="13" s="1"/>
  <c r="F18" i="10"/>
  <c r="L18" i="10" s="1"/>
  <c r="M18" i="10" s="1"/>
</calcChain>
</file>

<file path=xl/sharedStrings.xml><?xml version="1.0" encoding="utf-8"?>
<sst xmlns="http://schemas.openxmlformats.org/spreadsheetml/2006/main" count="1469" uniqueCount="622">
  <si>
    <t>EJE DE POLÍTICA</t>
  </si>
  <si>
    <t>OBJETIVO</t>
  </si>
  <si>
    <t>PROGRAMA</t>
  </si>
  <si>
    <t>PROYECTO</t>
  </si>
  <si>
    <t>RESPONSABLE</t>
  </si>
  <si>
    <t>INDICADOR DE PRODUCTO</t>
  </si>
  <si>
    <t>ACCIONES</t>
  </si>
  <si>
    <t xml:space="preserve">SISTEMA DE GESTION DE LA CALIDAD </t>
  </si>
  <si>
    <t>Código: PI-P01-F01</t>
  </si>
  <si>
    <t>Versión: 05</t>
  </si>
  <si>
    <t>Fecha Versión 05: 16-01-2014</t>
  </si>
  <si>
    <t>COMPROMISO SOCIAL</t>
  </si>
  <si>
    <t>PROYECCIÓN SOCIAL</t>
  </si>
  <si>
    <t>REGIONALIZACIÓN</t>
  </si>
  <si>
    <t>Formar a la comunidad universitaria en temas de contexto regional</t>
  </si>
  <si>
    <t>Fortalecer la presencia de la Universidad del Tolima en los territorios en que ofrece sus programas académicos.</t>
  </si>
  <si>
    <t>Contribuir al desarrollo local y regional  a partir de la articulación de las funciones misionales universitarias con los requerimientos de los territorios a través de la vinculación de los estudiantes en el  servicio social universitario</t>
  </si>
  <si>
    <t>UNIVERSIDAD ABIERTA</t>
  </si>
  <si>
    <t>Fortalecer la relación Universidad-Sociedad-Estado, alianzas estratégicas en diversas áreas de  desarrollo.</t>
  </si>
  <si>
    <t>N° DE ORGANIZACIONES BENEFICIADAS POR LAS ACTIVIDADES DE UNIVERSIDAD ABIERTA POR AÑO</t>
  </si>
  <si>
    <t>Fomentar una cultura emprendedora y de innovación  en la Comunidad</t>
  </si>
  <si>
    <t>UT EN TU COMUNIDAD</t>
  </si>
  <si>
    <t>Interactuar con la sociedad, posibilitando la aplicación de conocimientos teóricos a situaciones socioculturales y socioeconómicas específicas que contribuyan a la formación profesional y al impacto de las condiciones de vida de la sociedad</t>
  </si>
  <si>
    <t>UT SOLIDARIA</t>
  </si>
  <si>
    <t>Financiar proyectos de las facultades que ayuden resolver problemas concretos de la comunidad y el entorno</t>
  </si>
  <si>
    <t>ARTCULACIÓN CON LA ESCUELA</t>
  </si>
  <si>
    <t xml:space="preserve">Contribuir al mejoramiento de la calidad de la educación básica y media, y a la inclusión, ampliación,  acceso de jóvenes al sistema de educación superior </t>
  </si>
  <si>
    <t>N° DE  IEO BENEFICIADAS POR AÑO</t>
  </si>
  <si>
    <t xml:space="preserve">Estimular a los mejores bachilleres de los municipios del Tolima </t>
  </si>
  <si>
    <t>UNIVERSIDAD DE LOS NIÑOS</t>
  </si>
  <si>
    <t>Ofrecer espacios de formación integral  para niños</t>
  </si>
  <si>
    <t>UNIVERSIDAD TERRITORIO DE PAZ</t>
  </si>
  <si>
    <t xml:space="preserve">Fortalecer la democracia y la construcción de la paz en el territorio   bajo escenarios de orden académico, social y político
</t>
  </si>
  <si>
    <t>APROPIACIÓN SOCIAL DEL CONOCIMIENTO</t>
  </si>
  <si>
    <t>Estimular la creación y consolidación de espacios y proyectos  para la comprensión, reflexión y debate de soluciones a problemas sociales, políticos, culturales y económicos en los cuales la generación y uso de conocimiento científico y tecnológico juegan un papel preponderante</t>
  </si>
  <si>
    <t>N° DE ESCENARIOS Y PROYECTOS PARA LA APROPIACION DEL CONOCMIENTO GENERADO POR LA UT POR AÑO</t>
  </si>
  <si>
    <t>1. Incorporar la cátedra de Contexto Regional a programas académicos    
 2. Desarrollar  eventos Académicos en temas de Contexto regional que integren la comunidad universitaria</t>
  </si>
  <si>
    <t>1.Generar alianzas  estratégicas en municipios donde la UT oferta programas académicos.                                                     2  Consolidar la oferta de programas académicos en municipios.</t>
  </si>
  <si>
    <t>1. Diseñar una propuesta de la política institucional de servicio social universitario.      
 2. Desarrollar prácticas profesionales y servicio social universitario en beneficio del sector rural y territorios priorizados institucionalmente</t>
  </si>
  <si>
    <t xml:space="preserve">N° DE POBLACION BENEFICIADA EN PROYECTOS Y ACTIVIDADES DE PROYECCIÓN SOCIAL   </t>
  </si>
  <si>
    <t>1. Realizar convocatoria, selección, financiación,  seguimiento y evaluación de proyectos de intervención social por parte de la comunidad universitaria.</t>
  </si>
  <si>
    <t xml:space="preserve">1. Realizar actividades de mejoramiento de la calidad académica de las IEO.
2. Vincular la práctica docente y del servicio social en instituciones educativos oficiales del municipio de Ibagué y del departamento del Tolima
</t>
  </si>
  <si>
    <t>1. Difundir y mejorar las condiciones de  acceso de los mejores bachilleres a los programas académicos de la Universidad del Tolima</t>
  </si>
  <si>
    <t xml:space="preserve"> 1. Desarrollar la agenda de trabajo de REDUNIPAZ 2015 en Ibagué.                                    
 2. Desarrollar la Cátedra Conflicto y Construcción de Paz.
3. Afianzar alianzas interinstitucionales en las agendas de paz.                                     
</t>
  </si>
  <si>
    <t>1. Afianzar alianzas estratégicas con organizaciones de diferentes sectores para la ejecución, seguimiento y evaluación de proyectos.</t>
  </si>
  <si>
    <t xml:space="preserve">1. Gestionar la aprobación e implementación de la política de emprendimiento institucional.
2. Generar espacios de sensibilización en cultura emprendedora y de innovación: 
3. Asesorar, identificar y formular proyectos emprendedores desde las Unidades Académicas.
</t>
  </si>
  <si>
    <t xml:space="preserve">Crear políticas de admisión para la población vulnerable </t>
  </si>
  <si>
    <t xml:space="preserve">1. Difundir en la población en general el Acuerdo No. 0028 del 29 de agosto de 2014 "por el cual se crea la admisión especial a víctimas del conflicto armado interno en Colombia" la  política de acuerdo para el ingreso de  población victima del conflicto armado"
</t>
  </si>
  <si>
    <t xml:space="preserve">1. Formular el Plan Estratégico de Desarrollo Comunitario y el Plan Educativo Comunal de las comunas 8, 11, 12 y 13 de Ibagué                                                                                                                                                    2. Apoyar a las unidades académicas en proyectos y actividades de intervención social                                  
3. Desarrollar las escuelas de formación artística, cultural y deportiva.                                       </t>
  </si>
  <si>
    <t xml:space="preserve">N° DE POBLACION VULNERABLE (DESPLAZADOS, VICTIMAS, ENTRE OTROS) INGRESADA A PROGRAMAS ACADEMICOS  </t>
  </si>
  <si>
    <t xml:space="preserve">N° DE NIÑOS Y JOVENES BENEFICIADAS POR LAS ACTIVIDADES UNIVERSIDAD DE LOS NIÑOS </t>
  </si>
  <si>
    <t xml:space="preserve">N° DE PARTICIPANTES EN LOS ESCENARIOS CONVOCADOS </t>
  </si>
  <si>
    <t xml:space="preserve">1. Acercar a los niños a las ciencias y a la tecnología.
2. Acercar a los niños al arte y la cultura
3. Desarrollar actividades de habilidades físicas  
4. Realizar visitas guiadas 
</t>
  </si>
  <si>
    <t>C  O  M  P  R  O  M  I  S  O     A  M  B  I  E  N  T  A  L</t>
  </si>
  <si>
    <t>UNIVERSIDAD TERRITORIO VERDE</t>
  </si>
  <si>
    <t>CÁTEDRA AMBIENTAL</t>
  </si>
  <si>
    <t>Generar y aprender una cultura de responsabilidad ambiental como parte del ethos universitario</t>
  </si>
  <si>
    <t>FORMACIÓN EN CULTURA AMBIENTAL</t>
  </si>
  <si>
    <t>PLANIFICACION Y GESTIÓN SUSTENTABLE DEL CAMPUS UNIVERSITARIO</t>
  </si>
  <si>
    <t>Construir un campus universitario ambientalmente sustentable</t>
  </si>
  <si>
    <t>FORTALECIMIENTO DE LOS PROCESOS DE INVESTIGACIÓN Y PROYECCIÓN SOCIAL VINCULADOS AL JARDÍN BOTÁNICO Y LOS PREDIOS RURALES DE LA UNIVERSIDAD</t>
  </si>
  <si>
    <t>Fortalecer la relación del Jardín Botánico y los predios rurales de la universidad con los procesos misionales de la universidad</t>
  </si>
  <si>
    <t>HACIA UN TOLIMA SUSTENTABLE</t>
  </si>
  <si>
    <t>APOYO A LA GESTIÓN AMBIENTAL TERRITORIAL DEL TOLIMA</t>
  </si>
  <si>
    <t xml:space="preserve">Contribuir en la gestión ambiental sustentable del territorio tolimense </t>
  </si>
  <si>
    <t>APOYO A  LA FORMULACIÓN DE POLÍTICAS Y AGENDAS PÚBLICAS AMBIENTALES PARA UN TOLIMA SUSTENTABLE</t>
  </si>
  <si>
    <t>ACOMPAÑAMIENTO A ACTORES SOCIALES PARA LA GESTIÓN DE CONFLICTOS AMBIENTALES</t>
  </si>
  <si>
    <t>AMPLIACIÓN PLANTA DOCENTE</t>
  </si>
  <si>
    <t>MODERNIZACIÓN CURRICULAR</t>
  </si>
  <si>
    <t>PROYECTOS EDUCATIVOS DE PROGRAMA</t>
  </si>
  <si>
    <t>N° DE PEP ELABORADOS Y APROBADOS</t>
  </si>
  <si>
    <t>ESTRUCTURACIÓN CURRICULAR FORMATIVA</t>
  </si>
  <si>
    <t>Ajustar los programas a los requerimientos legales e institucionales vigentes</t>
  </si>
  <si>
    <t>ACREDITACIÓN DE ALTA CALIDAD DE PROGRAMAS ACADÉMICOS</t>
  </si>
  <si>
    <t>EDUCACIÓN MEDIADA POR TIC</t>
  </si>
  <si>
    <t>AUTOFORMACIÓN PARA LA MODALIDAD A DISTANCIA</t>
  </si>
  <si>
    <t>INCORPORACIÓN DE LAS TIC A LA MODALIDAD A DISTANCIA</t>
  </si>
  <si>
    <t>ASEGURAMIENTO DE LA CALIDAD</t>
  </si>
  <si>
    <t>INVESTIGACIONES</t>
  </si>
  <si>
    <t xml:space="preserve">Promover la obtención de patentes mediante acciones de estímulo  a los estudiantes, docentes y graduados </t>
  </si>
  <si>
    <t>Fortalecer los grupos y semilleros de investigación</t>
  </si>
  <si>
    <t>Promover la vinculación de profesores a grupos de investigación.</t>
  </si>
  <si>
    <t>Realizar convocatoria para la conformación y consolidación de semilleros de investigación</t>
  </si>
  <si>
    <t>Promover la vinculación de estudiantes a los semilleros de investigación</t>
  </si>
  <si>
    <t>PUBLICACIONES</t>
  </si>
  <si>
    <t>Consolidar el sello editorial Universidad del Tolima, como una editorial de reconocido prestigio en el campo regional, nacional e internacional</t>
  </si>
  <si>
    <t>Aumentar la publicación de la producción académica y científica de la comunidad académica</t>
  </si>
  <si>
    <t>Realizar convocatoria para la financiación de la publicación de libros de autores universitarios.</t>
  </si>
  <si>
    <t>N° DE NUEVOS LIBROS PUBLICADOS</t>
  </si>
  <si>
    <t>N° DE NUEVOS ARTICULOS PUBLICADOS EN REVISTAS CIENTIFICAS INDEXADAS</t>
  </si>
  <si>
    <t>N° DE NUEVAS REVISTAS INDEXADAS</t>
  </si>
  <si>
    <t>N° DE NUEVOS PROYECTOS DE INVESTIGACIÓN FINANCIADOS POR COLCIENCIAS O LA UT</t>
  </si>
  <si>
    <t>POSTGRADOS</t>
  </si>
  <si>
    <t>INTERNACIONALIZACIÓN</t>
  </si>
  <si>
    <t>Promover la movilidad académica investigativa de estudiantes</t>
  </si>
  <si>
    <t>Promover la movilidad académica investigativa de profesores</t>
  </si>
  <si>
    <t>FORMACIÓN LENGUA EXTRANJERA</t>
  </si>
  <si>
    <t>Mejorar la vinculación de los graduados a la vida institucional</t>
  </si>
  <si>
    <t>Estimular la participación de los graduados en las actividades institucionales</t>
  </si>
  <si>
    <t>PRESUPUESTO</t>
  </si>
  <si>
    <t>TALENTO HUMANO</t>
  </si>
  <si>
    <t>MODELO INTEGRADO DE PLANEACION Y GESTION</t>
  </si>
  <si>
    <t>SISTEMA DE PLANIFICACIÓN INSTITUCIONAL</t>
  </si>
  <si>
    <t>SISTEMA DE COMUNICACIÓN Y MEDIOS</t>
  </si>
  <si>
    <t>GENERAR UNA ESTRATEGIA INSTITUCIONAL DE COMUNICACIÓN</t>
  </si>
  <si>
    <t>Estructurar el sistema de comunicación y medios</t>
  </si>
  <si>
    <t>No. DE MEDIOS ARTICULADOS EN LA ESTRATEGIA</t>
  </si>
  <si>
    <t xml:space="preserve"> PLAN ESTRATÉGICO DE GESTIÓN DE TIC</t>
  </si>
  <si>
    <t>FORMULAR LA POLÌTICA Y EL PLAN ESTRATÉGICO DE LAS TIC</t>
  </si>
  <si>
    <t>Aprobar el plan de gestión de TIC</t>
  </si>
  <si>
    <t>DOCUMENTO PLAN ADOPTADO</t>
  </si>
  <si>
    <t>Vicerrectoría Académica
Oficina de Gestión Tecnológica</t>
  </si>
  <si>
    <t>MODERNIZACIÓN INSTITUCIONAL</t>
  </si>
  <si>
    <t>GESTIÓN DOCUMENTAL</t>
  </si>
  <si>
    <t>ADMINISTRAR LA DOCUMENTACIÓN INSTITUCIONAL CUMPLIENDO CON LA NORMATIVIDAD VIGENTE, MEDIANTE LA RECEPCIÓN, REGISTRO, DISTRIBUCIÓN, CONSERVACIÓN Y CONSULTA DE LA INFORMACIÓN, PARA LA PRESTACIÓN DE SERVICIOS OPORTUNOS</t>
  </si>
  <si>
    <t>SISTEMA DE GESTION INTEGRADA</t>
  </si>
  <si>
    <t>No. DE COMPONENTES DEL SISTEMA INTEGRADOS</t>
  </si>
  <si>
    <t>GESTÓN DEL TALENTO HUMANO</t>
  </si>
  <si>
    <t>MEJORAR LAS CONDICIIONES DE TRABAJO Y LA PERTENENCIA INSTITUCIONAL</t>
  </si>
  <si>
    <t>No. DE EMPLEADOS PÚBLICOS SATISFECHOS CON SUS CONDICIONES DE TRABAJO</t>
  </si>
  <si>
    <t xml:space="preserve">Vicerrectoría Administrativa
Oficina de Relaciones Laborales y Prestacionales
</t>
  </si>
  <si>
    <t>Fortalecer la Escuela de Formación</t>
  </si>
  <si>
    <t>No. EMPLEADOS PÚBLICOS VINCULADOS A PROCESOS DE FORMACIÓN DE UNA CULTURA ORGANIZACIONAL</t>
  </si>
  <si>
    <t>ORDENACIÓN, PROYECCION Y GESTIÓN DEL CAMPUS</t>
  </si>
  <si>
    <t>PLAN DE DESARROLLO FISICO DEL CAMPUS UNIVERSITARIO</t>
  </si>
  <si>
    <t>No. DE OBRAS NUEVAS Y DE MANTENIMIENTO EJECUTADAS POR AÑO</t>
  </si>
  <si>
    <t>No. DE M2 NUEVOS CONSTRUIDOS POR AÑO</t>
  </si>
  <si>
    <t>No. DE SEDES RURALES CON MODELOS DE SOSTENIBILIDAD  ECONÓMICA Y SUSTENTABILIDAD AMBIENTAL</t>
  </si>
  <si>
    <t>Vicerrectoría Académica
Facultad de Ingeniería Forestal
Facultad de Ingeniería Agronómica 
Facultad de Medicina Veterinaria y Zootecnia</t>
  </si>
  <si>
    <t>REGONALIZACIÓN</t>
  </si>
  <si>
    <t>No. DE SEDES SUBREGIONALES EN FUNCIONAMIENTO</t>
  </si>
  <si>
    <t>Rectoría 
Vicerrectoría Académica</t>
  </si>
  <si>
    <t>PLAN ESTRATÉGICO DE EXPANSIÓN DEL CAMPUS UNIVERSITARIO SIGLO XXI</t>
  </si>
  <si>
    <t>ACTUALIZAR EL ESTATUTO DE CONTRATACIÓN PARA MEJORAR LA GESTÓN INSTITUCIONAL</t>
  </si>
  <si>
    <t>No. DE DOCUMENTOS ELABORADOS Y APROBADOS</t>
  </si>
  <si>
    <t>Oficina de Asesoría Jurídica</t>
  </si>
  <si>
    <t>DEFINIR EL ESTADO ACTUALIZADO PERMANENTE DE INVENTARIO MEDIANTE SU REGLAMENTACIÓN PARA HACER EFICIENTE LA PROVISÓN DE REQUERIMIENTOS INSTITUCIONALES</t>
  </si>
  <si>
    <t>No. DE DOCUMENTOS ELABORADOS, APROBADOS Y EN EJECUCIÓN</t>
  </si>
  <si>
    <t>Vicerrectoría Administrativa
División de Servicios Administrativos</t>
  </si>
  <si>
    <t>1. Participar en la Feria Internacional del libro de Bogotá-2014.,  
2. Participar en forma indirecta en la Feria Internacional del libro de Sao Pablo-Brasil. 
3. Participar indirectamente en la Feria Internacional del libro de Buenos Aires-Argentina. 
4 . Participar indirectamente en la Feria Internacional del libro de Guadalajara- México. 
5. Participar directamente en cuatro Ferias nacionales del libro.</t>
  </si>
  <si>
    <t>No. DE EVENTOS NACIONALES E INTERNACIONALES EN QUE SE PARTICIPA</t>
  </si>
  <si>
    <t>FONDO EDITORIAL</t>
  </si>
  <si>
    <t>PROMOCIÓN DEL DESARROLLO DE PROYECTOS DE INVESTIGACIÓN CON PERTINENCIA REGIONAL</t>
  </si>
  <si>
    <t>PROMOCION DE LAS PUBLICACIONES UNIVERSITARIAS</t>
  </si>
  <si>
    <t>GRADUADOS</t>
  </si>
  <si>
    <t>APOYO EN REDES DE EMPLEO Y MERCADO LABORAL</t>
  </si>
  <si>
    <t>PROMOCIÓN DE PATENTES PRODUCTO DE INVESTIGACIÓN</t>
  </si>
  <si>
    <r>
      <t xml:space="preserve">1. Fortalecer el observatorio del Tolima 
2.Desarrollar actividades de educación continuada en las diferentes áreas del conocimiento. 
3. Apoyar actividades de extensión de Museos 
4. Apoyar  actividades de socialización de resultados de estudios de grupos de investigación y CERE 
</t>
    </r>
    <r>
      <rPr>
        <sz val="10"/>
        <rFont val="Calibri"/>
        <family val="2"/>
        <scheme val="minor"/>
      </rPr>
      <t>5. Desarrollar convocatoria  Apropiación Social de Conocimiento.</t>
    </r>
    <r>
      <rPr>
        <sz val="10"/>
        <color indexed="8"/>
        <rFont val="Calibri"/>
        <family val="2"/>
        <scheme val="minor"/>
      </rPr>
      <t xml:space="preserve">
</t>
    </r>
  </si>
  <si>
    <t xml:space="preserve">VICERRECTORÍA ACADÉMICA
DIRECCIÓN DE PROYECCIÓN SOCIAL
FACULTAD MEDICINA VETERINARIA Y ZOOTECNIA
FACULTAD DE CIENCIAS DE LA EDUCACIÓN
FACULTAD CIENCIAS ECONÓMICAS Y ADMINISTRATIVAS
FACULTAD DE CIENCIAS DE LA SALUD
FACULTAD DE TECNOLOGÍAS
FACULTAD DE INGENIERÍA FORESTAL
FACULTAD DE CIENCIAS
FACULTAD DE INGENIERÍA AGRONÓMICA
FACULTAD DE CIENCIAS HUMANAS Y ARTES
INSTITUTO DE EDUCACIÓN A DISTANCIA
</t>
  </si>
  <si>
    <t xml:space="preserve">"VICERRECTORÍA ACADÉMICA
DIRECCIÓN DE PROYECCIÓN SOCIAL
FACULTAD MEDICINA VETERINARIA Y ZOOTECNIA
FACULTAD DE CIENCIAS DE LA EDUCACIÓN
FACULTAD CIENCIAS ECONÓMICAS Y ADMINISTRATIVAS
FACULTAD DE CIENCIAS DE LA SALUD
FACULTAD DE TECNOLOGÍAS
FACULTAD DE INGENIERÍA FORESTAL
FACULTAD DE CIENCIAS
FACULTAD DE INGENIERÍA AGRONÓMICA
FACULTAD DE CIENCIAS HUMANAS Y ARTES
INSTITUTO DE EDUCACIÓN A DISTANCIA"
</t>
  </si>
  <si>
    <t xml:space="preserve">VICERRECTORÍA ACADÉMICA
VICERRECTORÍA DE DESARROLLO HUMANO
DIRECCIÓN DE PROYECCIÓN SOCIAL
FACULTAD MEDICINA VETERINARIA Y ZOOTECNIA
FACULTAD DE CIENCIAS DE LA EDUCACIÓN
FACULTAD CIENCIAS ECONÓMICAS Y ADMINISTRATIVAS
FACULTAD DE CIENCIAS DE LA SALUD
FACULTAD DE TECNOLOGÍAS
FACULTAD DE INGENIERÍA FORESTAL
FACULTAD DE CIENCIAS
FACULTAD DE INGENIERÍA AGRONÓMICA
FACULTAD DE CIENCIAS HUMANAS Y ARTES
INSTITUTO DE EDUCACIÓN A DISTANCIA
</t>
  </si>
  <si>
    <t>Nª  DE BACHILLERES DE LOS MUNICIPIOS DEL TOLIMA APOYADOS</t>
  </si>
  <si>
    <t xml:space="preserve">FACULTAD DE CIENCIAS DE LA EDUCACIÓN
FACULTAD CIENCIAS ECONÓMICAS Y ADMINISTRATIVAS
FACULTAD DE CIENCIAS DE LA SALUD
FACULTAD DE TECNOLOGÍAS
FACULTAD DE INGENIERÍA FORESTAL
FACULTAD DE CIENCIAS
FACULTAD DE INGENIERÍA AGRONÓMICA
FACULTAD DE CIENCIAS HUMANAS Y ARTES
INSTITUTO DE EDUCACIÓN A DISTANCIA
</t>
  </si>
  <si>
    <t xml:space="preserve">VICERRECTORÍA ACADÉMICA
CERE
OFICINA DE INVESTIGACIONES
DIRECCIÓN DE PROYECCIÓN SOCIAL
FACULTAD MEDICINA VETERINARIA Y ZOOTECNIA
FACULTAD DE CIENCIAS DE LA EDUCACIÓN
FACULTAD CIENCIAS ECONÓMICAS Y ADMINISTRATIVAS
FACULTAD DE CIENCIAS DE LA SALUD
FACULTAD DE TECNOLOGÍAS
FACULTAD DE INGENIERÍA FORESTAL
FACULTAD DE CIENCIAS
FACULTAD DE INGENIERÍA AGRONÓMICA
FACULTAD DE CIENCIAS HUMANAS Y ARTES
INSTITUTO DE EDUCACIÓN A DISTANCIA
</t>
  </si>
  <si>
    <t>Promover la formación de maestría y doctorado del personal docente vinculado</t>
  </si>
  <si>
    <t>N° DOCENTES CON MAESTRIA QUE INGRESEN A UN PROGRAMA DE DOCTORADO</t>
  </si>
  <si>
    <t>Vicerrectoría Académica</t>
  </si>
  <si>
    <t>POLÍTICA DE BECARIOS APROBADA</t>
  </si>
  <si>
    <t>No. DE PROFESORES CATEDRÁTICOS APOYADOS EN POSTGRADOS PROPIOS POR AÑO</t>
  </si>
  <si>
    <t>Articular el aprendizaje del programa curricular con su plan de estudios</t>
  </si>
  <si>
    <t>N° PROGRAMAS ACTUALIZADOS Y APROBADOS</t>
  </si>
  <si>
    <t xml:space="preserve">Ofertar programas de alta calidad a la comunidad
</t>
  </si>
  <si>
    <t>Diseñar ambientes de aprendizaje bajo el uso de TIC</t>
  </si>
  <si>
    <t>N° NUEVOS OBJETOS VIRTUALES DE APRENDIZAJE ELABORADOS</t>
  </si>
  <si>
    <t>FORTALECIMIENTO DE LA EDUCACIÓN A DISTANCIA</t>
  </si>
  <si>
    <t>Consolidar la cultura de la autoformación como fundamento de la modalidad de educación a distancia</t>
  </si>
  <si>
    <t>Fortalecer el uso de las TIC como soporte de los procesos de formación</t>
  </si>
  <si>
    <t>DOCUMENTO VIABILIZADO Y EJECUTADO</t>
  </si>
  <si>
    <t xml:space="preserve">Garantizar el mejoramiento continuo de los procesos misionales de la Universidad en la modalidad de educación a distancia </t>
  </si>
  <si>
    <t>DINAMIZACIÓN DE LA INVESTIGACIÓN</t>
  </si>
  <si>
    <t>PROPUESTA CURRICULAR</t>
  </si>
  <si>
    <t>REESTRUCTURACIÓN ACADÉMICA- ADMINISTRATIVA</t>
  </si>
  <si>
    <t>CULTURA ORGANIZACIONAL</t>
  </si>
  <si>
    <t>Promover la dinamización de la investigación mediante la promoción de grupos y semilleros de investigación en los procesos propios de la educación a distancia</t>
  </si>
  <si>
    <t>Crear nuevos grupos  de investigación</t>
  </si>
  <si>
    <t>Elaborar documentos de fundamentación curricular para cada uno de los programas académicos</t>
  </si>
  <si>
    <t>Generar una cultura organizacional mediante el trabajo en equipo para mejorar los resultados misionales del Instituto</t>
  </si>
  <si>
    <t>Fomentar la internacionalización de los procesos de la modalidad mediante la vinculación a redes nacionales e internacionales afines</t>
  </si>
  <si>
    <t>Establecer redes con universidades que ofrecen educación a distancia en el país y en Hispanoamérica</t>
  </si>
  <si>
    <t xml:space="preserve">Fortalecer el cumplimiento de las funciones misionales del Instituto mediante la reestructuración académico administrativa </t>
  </si>
  <si>
    <t>Aprobar los documentos de estructuración académico - administrativa</t>
  </si>
  <si>
    <t>VICERRECOTRÍA DE INVESTIGACIONES EN FUNCIONAMIENTO</t>
  </si>
  <si>
    <t>MODERNIZACIÓN Y VISIBILIZACIÓN DE FUENTES DOCUMENTALES Y COLECCIONES MUSEOLÓGICAS DE LA UNIVERSIDAD</t>
  </si>
  <si>
    <t>N°. DE NUEVAS ADQUISICIONES EN FORMATO FÍSICO</t>
  </si>
  <si>
    <t>N°. DE NUEVAS ADQUISICIONES EN FORMATO DIGITAL</t>
  </si>
  <si>
    <t>Evaluar las distintas colecciones en cuanto a su contenido y estado físico, con el apoyo de los Profesores Enlace.</t>
  </si>
  <si>
    <t>% DE MATERIAL EVALUADO PARA DESCARTE</t>
  </si>
  <si>
    <t>Digitalizar y publicar la producción intelectual en el repositorio institucional</t>
  </si>
  <si>
    <t>N°. DE TRABAJOS DISPONIBLES EN EL REPOSITORIO INSTITUCIONAL</t>
  </si>
  <si>
    <t>Gestionar la adquisición de nuevas bases de datos ( gratuitas y compra)</t>
  </si>
  <si>
    <t>N°. DE BASES DE DATOS DISPONIBLES</t>
  </si>
  <si>
    <t>incrementar nuevos cursos de capacitación en formación de usuarios.</t>
  </si>
  <si>
    <t>N°. DE CURSO DE CAPACITACIÓN OFERTADOS</t>
  </si>
  <si>
    <t>Fortalecer las colecciones y museos de la institución para constituirlas en importantes herramientas de apoyo a los procesos misionales</t>
  </si>
  <si>
    <t>BIBLIOTECA</t>
  </si>
  <si>
    <t>Generar nuevas salas de exposición.</t>
  </si>
  <si>
    <t xml:space="preserve">Promover la participación en la conformación de grupos de investigación relacionados con los museos y las colecciones de la Institución. </t>
  </si>
  <si>
    <t>COLECCIONES Y MUSEOS</t>
  </si>
  <si>
    <t>N°. DE COLECCIONES DISPONIBLES PARA ACCESO AL PÚBLICO</t>
  </si>
  <si>
    <t>N°. DE COLECCIONES DISPONIBLES PARA ACCESO VIRTUAL</t>
  </si>
  <si>
    <t>N°. DE NUEVAS COLECCIONES</t>
  </si>
  <si>
    <t xml:space="preserve">N°. DE ESPACIOS Y SALAS DE EXPOSICIÓN PARA LAS COLECCIONES DE LA INSTITUCIÓN </t>
  </si>
  <si>
    <t>N°. DE GRUPOS DE INVESTIGACIÓN RELACIONADOS CON LOS MUSEOS Y COLECCIONES DE LA INSTITUCIÓN</t>
  </si>
  <si>
    <t xml:space="preserve">Promover la participación de grupos de investigación </t>
  </si>
  <si>
    <t xml:space="preserve">1. Fomentar y apoyar nuevas publicaciones  universitarias. </t>
  </si>
  <si>
    <t>Ampliar el número y tipo de publicaciones universitarias mediante la promoción y estímulo a las mismas para mejorar la productividad y el impacto institucional</t>
  </si>
  <si>
    <t xml:space="preserve">Ofrecer nuevos programas de posgrados a nivel de maestría
</t>
  </si>
  <si>
    <t xml:space="preserve">Ofrecer nuevos programas de posgrados a nivel de doctorado
</t>
  </si>
  <si>
    <t>N° DE NUEVOS PROGRAMAS DE POSTGRADO  A NIVEL DE DOCTORADO PROPIOS</t>
  </si>
  <si>
    <t>Ampliar la oferta de programas de postgrado mediante la generación de nuevas opciones articuladas a las necesidad regionales, nacionales e internacionales</t>
  </si>
  <si>
    <t>Generar el acceso a la formación postgraduada mediante acciones orientadas a los graduados y la población en general</t>
  </si>
  <si>
    <t>Ofrecer estímulos para acceso a programas de postgrado.</t>
  </si>
  <si>
    <t>MOVILIDAD ACADÉMICA E INVESTIGATIVA</t>
  </si>
  <si>
    <t>Fortalecer la movilidad académica  e investigativa internacional de profesores y estudiantes</t>
  </si>
  <si>
    <t>NÚMERO DE ESTUDIANTES DE PROGRAMAS ACADÉMICOS DE LA UT EN INTERCAMBIO INTERNACIONAL</t>
  </si>
  <si>
    <t>NÚMERO DE DOCENTES DE PROGRAMAS ACADÉMICOS DE LA UT EN INTERCAMBIO INTERNACIONAL</t>
  </si>
  <si>
    <t>NÚMERO DE PROFESORES DE LA UT  QUE PRESENTAN EXÁMENES DE PROFICIENCIA EN IDIOMAS EXTRANJEROS Y LOGRAN UN NIVEL INTERMEDIO ALTO SEGÚN EL MCER.</t>
  </si>
  <si>
    <t>NÚMERO DE ESTUDIANTES DE LA UT  QUE PRESENTAN EXÁMENES DE PROFICIENCIA EN IDIOMAS EXTRANJEROS Y LOGRAN UN NIVEL INTERMEDIO ALTO SEGÚN EL MCER.</t>
  </si>
  <si>
    <t>DIVERSIFICACIÓN DE LAS PUBLICACIONES UNIVERSITARIAS</t>
  </si>
  <si>
    <t>AMPLIACIÓN DE LA OFERTA DE PROGRAMAS DE POSTGRADOS</t>
  </si>
  <si>
    <t>GENERACIÓN DE ESTÍMULOS PARA EL ACCESO A LA FORMACIÓN POSTGRADUADA</t>
  </si>
  <si>
    <t xml:space="preserve">Promoción de indexación o reclasificación de revistas </t>
  </si>
  <si>
    <t>No. DE NUEVAS PUBLICACIONES UNIVERSITARIAS EN MEDIO FÍSICO Y ELECTRÓNICO</t>
  </si>
  <si>
    <t>No. DE GRADUADOS Y PERSONAS EXTERNAS APOYADAS PARA EL ACCESO A PROGRAMAS PROPIOS DE POSTGRADO</t>
  </si>
  <si>
    <t>Reformular la política de becarios</t>
  </si>
  <si>
    <t>Formular el plan de formación docente</t>
  </si>
  <si>
    <t>Aprobar los PEP de los programas académicos de la U.T.</t>
  </si>
  <si>
    <t xml:space="preserve">Ejecutar la convocatoria  docente </t>
  </si>
  <si>
    <t>Realizar convocatoria para asignación de becas de Maestrías y Doctorados propios para profesores catedráticos.</t>
  </si>
  <si>
    <t xml:space="preserve">Definir necesidades y condiciones institucionales para la oferta de nuevos programas, con su repectivo estudios de viabilidad </t>
  </si>
  <si>
    <t>Construir objetos virtuales de aprendizaje</t>
  </si>
  <si>
    <t>Ajustar y formalizar el proyecto de autoformación de la modalidad de educación a distancia con su respectiva viabilidad</t>
  </si>
  <si>
    <t>Elaborar la propuesta de lineamientos generales para medios educativos</t>
  </si>
  <si>
    <t>Ejecutar los planes de mejoramiento de los programas académicos.</t>
  </si>
  <si>
    <t>Realizar de eventos para el mejoramiento del clima organizacional</t>
  </si>
  <si>
    <t>Adquirir material bibliográfico, definido por  las diferentes unidades  académicas para el cumplimiento de la acreditación de los programas académicos.</t>
  </si>
  <si>
    <t xml:space="preserve">Organizar colecciones disponibles a la comunidad universitaria y publico </t>
  </si>
  <si>
    <t xml:space="preserve">Realizar proceso para organizar colecciones en formato digital </t>
  </si>
  <si>
    <t>Promover convocatoria para tener nuevas colecciones</t>
  </si>
  <si>
    <t xml:space="preserve">1. Programar Curso-taller de escritura de artículos científicos.     
2. Apoyar a docentes para publicación de texto científico en otro idioma. </t>
  </si>
  <si>
    <t>Convocar a  profesores para presentar exámenes de proficiencia en una segunda lengua</t>
  </si>
  <si>
    <t>Convocar a estudiantes para presentar exámenes de proficiencia en una segunda lengua</t>
  </si>
  <si>
    <t>DESARROLLO HUMANO</t>
  </si>
  <si>
    <t>BIENESTAR UNIVERSITARIO</t>
  </si>
  <si>
    <t>Aumentar la cobertura y la calidad en los servicios de bienestar universitario</t>
  </si>
  <si>
    <t>N° DE ESTUDIANTES BENEFICIADOS POR EL SERVICIO DE RESTAURANTE POR DÌA</t>
  </si>
  <si>
    <t>Vicerrectoría de Desarrollo Humano</t>
  </si>
  <si>
    <t>N° DE ESTUDIANTES BENEFICIADOS POR EL SERVICIO DE RESIDENCIAS POR SEMESTRE</t>
  </si>
  <si>
    <t>Implementar campañas colectivas en las aulas, auditorios y espacios abiertos, en las que se desarrollen actividades de promoción y prevención</t>
  </si>
  <si>
    <t>N°  DE SERVICIOS ASISTENCIALES PRESTADOS POR PSS-OSD  UNIVERSITARIA POR AÑO</t>
  </si>
  <si>
    <t>N° DE PERSONAS DE LA COMUNIDAD UNIVERSITARIA VINCULADOS A PROYECTOS DEPORTIVOS POR AÑO</t>
  </si>
  <si>
    <t>N° DE APOYOS  PARA ACTIVIDADES ESTUDIANTILES CULTURALES, ORGANIZATIVAS, DEPORTIVAS, ACADEMICAS Y CALAMIDAD DOMESTICA POR AÑO</t>
  </si>
  <si>
    <t>Otorgar las becas programadas</t>
  </si>
  <si>
    <t>N° DE BECAS PARA ESTUDIANTES DE PRESENCIAL Y A DISTANCIA OTORGADAS / SEMESTRE</t>
  </si>
  <si>
    <t>PERMANENCIA Y GRADUACIÓN ESTUDIANTIL</t>
  </si>
  <si>
    <t>Reducir la deserción y mortalidad académica de los estudiantes de la Universidad del Tolima a través de monitorias académicas</t>
  </si>
  <si>
    <t>Estimular la participación de los estudiantes en las monitorias académicas</t>
  </si>
  <si>
    <t>N° DE ESTUDIANTES ATENDIDOS POR MONITORÍAS ACADÉMICAS POR SEMESTRE</t>
  </si>
  <si>
    <t xml:space="preserve">Fortalecer la cultura política de la comunidad universitaria </t>
  </si>
  <si>
    <t>N° DE PARTICIPANTES DE LA COMUNIDAD UNIVERSITARIA EN ESPACIOS DE FORMACION DEMOCRATICA /SEMESTRE</t>
  </si>
  <si>
    <t>DESARROLLO CULTURAL</t>
  </si>
  <si>
    <t>Promover la dimensión estética  en la comunidad universitaria</t>
  </si>
  <si>
    <t>Ofrecer espacios culturales a la Comunidad Universitaria</t>
  </si>
  <si>
    <t>N° DE INTEGRANTES DE LA COMUNIDAD UNIVERSITARIA VINCUADOS A ACTIVIDADES CULTURALES/ SEMESTRE</t>
  </si>
  <si>
    <t xml:space="preserve">Generar actividades formativas en el área cultural universitaria </t>
  </si>
  <si>
    <t>Ofrecer actividades formativas a la Comunidad Universitaria</t>
  </si>
  <si>
    <t>N° DE ACTIVIDADES FORMATIVAS REALIZADAS/AÑO</t>
  </si>
  <si>
    <t>Generar programas de educación continuada accesibles a los graduados</t>
  </si>
  <si>
    <t xml:space="preserve">Fortalecer el apoyo a los graduados en redes de empleo y mercado laboral </t>
  </si>
  <si>
    <t>N° DE GRADUADOS PARTICIPANTES EN ACTIVIDADES INSTITUCIONALES POR AÑO</t>
  </si>
  <si>
    <t>Ofrecer programas de educación continuada</t>
  </si>
  <si>
    <t>No. DE GRADUADOS VINCULADOS A PROGRAMAS DE EDUCACIÓN CONTINUADA</t>
  </si>
  <si>
    <t xml:space="preserve">Crear el portal del Graduado como instrumento de apoyo al empleo y mercado laboral </t>
  </si>
  <si>
    <t>No. DE GRADUADOS REGISTRADOS EN EL PORTAL</t>
  </si>
  <si>
    <t>FORTALECIMIENTO DE VÍNCULOS CON LOS GRADUADOS</t>
  </si>
  <si>
    <t>FORMACIÓN CONTINUADA</t>
  </si>
  <si>
    <t>Diseñar e implementar la Cátedra Ambiental Universitaria</t>
  </si>
  <si>
    <t>NUMERO DE PROGRAMAS QUE IMPLEMENTAN LA CÁTEDRA AMBIENTAL</t>
  </si>
  <si>
    <t>Realizar cuatro (4) eventos de formación ambiental orientados a toda la comunidad universitaria y el público en general (Amanecerá y veremos 2 y talleres de formación)</t>
  </si>
  <si>
    <t>No. DE INTEGRANTES DE LA COMUNIDAD UNIVERSITARIA PARTICIPANDO EN ACTIVIDADES AMBIENTALES EXTRACURRICULARES</t>
  </si>
  <si>
    <t xml:space="preserve">Realizar diagnostico ambiental para dos (2) sedes (Principal y CURN)    Construcción de la unidad de recuperación y manejo de residuos sólidos para la sede principal                       3 biocontrucciones en la sede principal       </t>
  </si>
  <si>
    <t>NÚMERO DE PLANES INTEGRALES  DE ORDENAMIENTO Y GESTIÓN AMBIENTAL DEL CAMPUS FORMULADOS POR SEDES PROPIAS</t>
  </si>
  <si>
    <t>Realizar convocatoria para el apoyo a proyectos de formación, investigación y proyección</t>
  </si>
  <si>
    <t>Elaborar línea base de conflictos y política ambiental en 3 municipios del departamento del Tolima</t>
  </si>
  <si>
    <t>NÚMERO TRABAJOS GENERADOS A TRAVÉS DE CONVENIOS E INVESTIGACIONES</t>
  </si>
  <si>
    <t>Elaborar línea base del área de incidencia del proyecto minero "La Colosa"</t>
  </si>
  <si>
    <t>NÚMERO DE DOCUMENTOS DE POLÍTICA AMBIENTAL GENERADOS</t>
  </si>
  <si>
    <t>Articular la Universidad al proceso de consulta popular frente al proyecto minero "La Colosa"</t>
  </si>
  <si>
    <t>NÚMERO DE ESCENARIOS DE ACOMPAÑAMIENTO GENERADOS</t>
  </si>
  <si>
    <t>ELABORAR EL PROYECTO DE ESTATUTO PRESUPUESTAL Y FINANCIERO</t>
  </si>
  <si>
    <t>Rectoría
Vicerrectoría Administrativa
Oficina de Desarrollo Institucional</t>
  </si>
  <si>
    <t>No. DE M2 ADQUIRIDOS E INTERVENIDOS</t>
  </si>
  <si>
    <t>Gestionar la adquisición del predio</t>
  </si>
  <si>
    <t>PROYECTAR EL CAMPUS UNIVERSITARIO CON BASE EN LAS TENDENCIAS DE EXPANSIÓN URBANA DE LA CIUDAD DE IBAGUÉ Y SU IMPACTO REGIONAL-NACIONAL</t>
  </si>
  <si>
    <t>CONSOLIDAR UN MODELO APROPIADO DE INSERCIÓN UNIVERSITARIA A NIVEL REGIONAL EN EL PAÍS</t>
  </si>
  <si>
    <t>SISTEMA REGIONAL DE LA UNIVERSIDAD DEL TOLIMA</t>
  </si>
  <si>
    <t>GENERAR UNA PROPUESTA PARA LA SUSTENTABILIDAD DE LAS SEDES RURALES  UNIVERSITARIAS</t>
  </si>
  <si>
    <t>PLAN ESTRATÉGICO DE GRANJAS</t>
  </si>
  <si>
    <t>Rectoría
Oficina de Desarrollo Institucional</t>
  </si>
  <si>
    <t>PROYECTAR LOS ESPACIOS Y CONDICIONES AMBIENTALES REQUERIDAS PARA EL DESARROLLO DE LA FUNCIÓN INSTITUCIONAL</t>
  </si>
  <si>
    <t>Oficina de Desarrollo Institucional</t>
  </si>
  <si>
    <t>ESTRUCTURAR UN SISTEMA DE GESTIÓN INTEGRADO ACORDE A LAS EXIGENCIAS CONTEMPORÁNEAS DE LA VIDA INSTITUCIONAL</t>
  </si>
  <si>
    <t>ESTRUCTURA ORGANIZACIONAL APROBADA</t>
  </si>
  <si>
    <t>GENERAR UNA ESTRUCTURA ORGANIZACIONAL QUE REFLEJE LOS NUEVOS DESARROLLOS ACADÉMICO ADMINISTRATIVOS DE LA INSTITUCIÓN</t>
  </si>
  <si>
    <t>Vicerrectoría Administrativa
Oficina de Desarrollo Institucional</t>
  </si>
  <si>
    <t>No. DE PLANES Y PROCESOS ARTICULADOS AL SISTEMA DE PLANIFICACIÓN INTEGRADO</t>
  </si>
  <si>
    <t xml:space="preserve">1.Implementar el Banco de Proyectos Institucional
2. Estructurar el sistema de información institucional
</t>
  </si>
  <si>
    <t>INTEGRAR LOS DIFERENTES PROCESOS E INSTRUMENTOS DE PLANIFICACIÓN INSTITUCIONAL</t>
  </si>
  <si>
    <t xml:space="preserve">VICERRECTORÍA ACADÉMICA
FACULTAD MEDICINA VETERINARIA Y ZOOTECNIA
FACULTAD DE CIENCIAS DE LA EDUCACIÓN
FACULTAD CIENCIAS ECONÓMICAS Y ADMINISTRATIVAS
FACULTAD DE CIENCIAS DE LA SALUD
FACULTAD DE TECNOLOGÍAS
FACULTAD DE INGENIERÍA FORESTAL
FACULTAD DE CIENCIAS
FACULTAD DE INGENIERÍA AGRONÓMICA
FACULTAD DE CIENCIAS HUMANAS Y ARTES
INSTITUTO DE EDUCACIÓN A DISTANCIA
</t>
  </si>
  <si>
    <t>Vicerectoría Académica
Oficina de graduados</t>
  </si>
  <si>
    <t>Crear la Vicerectoría de Investigaciones</t>
  </si>
  <si>
    <t>Rectoría
Vicerrectoría Académica
Oficina de Desarrollo Institucional</t>
  </si>
  <si>
    <t xml:space="preserve">1. Crear el Voluntariado universitario
2. Realizar jornadas de intervención interdisciplinaria en las comunas 6, 7, 8, 10 y 13 del municipio de Ibagué
3. Desarrollar mesas de trabajo con las comunas  6, 7, 8, 10 y 13 del municipio de Ibagué 
4. Apoyar a las unidades académicas en actividades de intervención social            </t>
  </si>
  <si>
    <t>N° DE ESTUDIANTES PARTICIPANTES EN  LAS ACTIVIDADES DE UT EN TU COMUNIDAD</t>
  </si>
  <si>
    <r>
      <t>N. DE INTEGRANTES DE LA COMUNIDAD UNIVERSITARIA FORMADOS EN LA CÁTEDRA</t>
    </r>
    <r>
      <rPr>
        <sz val="10"/>
        <color rgb="FFFF0000"/>
        <rFont val="Calibri"/>
        <family val="2"/>
        <scheme val="minor"/>
      </rPr>
      <t xml:space="preserve"> </t>
    </r>
    <r>
      <rPr>
        <sz val="10"/>
        <rFont val="Calibri"/>
        <family val="2"/>
        <scheme val="minor"/>
      </rPr>
      <t>Y EVENTOS</t>
    </r>
    <r>
      <rPr>
        <sz val="10"/>
        <color rgb="FFFF0000"/>
        <rFont val="Calibri"/>
        <family val="2"/>
        <scheme val="minor"/>
      </rPr>
      <t xml:space="preserve"> </t>
    </r>
    <r>
      <rPr>
        <sz val="10"/>
        <color indexed="8"/>
        <rFont val="Calibri"/>
        <family val="2"/>
        <scheme val="minor"/>
      </rPr>
      <t xml:space="preserve">DE CONTEXTO REGIONAL QUE INTERVIENEN CON EL ENTORNO
</t>
    </r>
  </si>
  <si>
    <t xml:space="preserve">N° DE MUNICIPIOS BENEFICIADOS CON PROGRAMAS ACADÉMICOS DE LA UNIVERSIDAD DEL TOLIMA
</t>
  </si>
  <si>
    <r>
      <t>Nª  DE ESTUDIANTES VINCULADOS AL PROYECTO SERVICIO SOCIAL UNIVERSITARIO EN LOS MUNICIPIOS</t>
    </r>
    <r>
      <rPr>
        <sz val="10"/>
        <color rgb="FFFF0000"/>
        <rFont val="Calibri"/>
        <family val="2"/>
        <scheme val="minor"/>
      </rPr>
      <t xml:space="preserve"> 
</t>
    </r>
  </si>
  <si>
    <t xml:space="preserve">N° DE CIUDADANOS VINCULADOS A ACTIVIDADES DE CULTURA EMPRENDEDORA 
</t>
  </si>
  <si>
    <t xml:space="preserve">N° DE PROYECTOS FINANCIADOS POR UT SOLIDARIA POR AÑO.
</t>
  </si>
  <si>
    <t>META PRODUCTO 2015 PD</t>
  </si>
  <si>
    <t>Elaborar la política de postgrado</t>
  </si>
  <si>
    <t>POLÍTICA DE POSTGRADO APROBADA E IMPLEMENTADA</t>
  </si>
  <si>
    <t xml:space="preserve">Implementar la consulta virtual para la elección de rector </t>
  </si>
  <si>
    <t xml:space="preserve">Aplicar la normatividad vigente en los componentes de gestión documental </t>
  </si>
  <si>
    <t>No. DE COMPONENTES IMPLEMENTADOS</t>
  </si>
  <si>
    <t>ESTATUTO PRESUPUESTAL Y FINANCIERO</t>
  </si>
  <si>
    <t>ACTUALIZACIÓN DEL ESTATUTO DE CONTRATACIÓN</t>
  </si>
  <si>
    <t>REGLAMENTACIÓN DE INVENTARIOS</t>
  </si>
  <si>
    <t>ADQUISICIÓN DE BIENES Y SERVICIOS</t>
  </si>
  <si>
    <t xml:space="preserve">
Dirección de investigaciones</t>
  </si>
  <si>
    <t xml:space="preserve">No. NUEVOS DOCENTES VINCULADOS
</t>
  </si>
  <si>
    <t>BECARIOS</t>
  </si>
  <si>
    <t xml:space="preserve">Incrementar la vinculación de docentes jóvenes para el  relevo generacional </t>
  </si>
  <si>
    <t xml:space="preserve">VICERRECTORÍA ACADÉMICA
CERE
DIRECCIÓN DE PROYECCIÓN SOCIAL
OFICINA CENTRAL DE CURRÍCULO
FACULTAD MEDICINA VETERINARIA Y ZOOTECNIA
FACULTAD DE CIENCIAS DE LA EDUCACIÓN
FACULTAD CIENCIAS ECONÓMICAS Y ADMINISTRATIVAS
FACULTAD DE CIENCIAS DE LA SALUD
FACULTAD DE TECNOLOGÍAS
FACULTAD DE INGENIERÍA FORESTAL
FACULTAD DE CIENCIAS
FACULTAD DE INGENIERÍA AGRONÓMICA
FACULTAD DE CIENCIAS HUMANAS Y ARTES
INSTITUTO DE EDUCACIÓN A DISTANCIA"
</t>
  </si>
  <si>
    <t xml:space="preserve">VICERRECTORÍA ACADÉMICA
DIRECCIÓN DE PROYECCIÓN SOCIAL
FACULTAD MEDICINA VETERINARIA Y ZOOTECNIA
FACULTAD DE CIENCIAS DE LA EDUCACIÓN
FACULTAD CIENCIAS ECONÓMICAS Y ADMINISTRATIVAS
FACULTAD DE CIENCIAS DE LA SALUD
FACULTAD DE TECNOLOGÍAS
FACULTAD DE INGENIERÍA FORESTAL
FACULTAD DE CIENCIAS
FACULTAD DE INGENIERÍA AGRONÓMICA
FACULTAD DE CIENCIAS HUMANAS Y ARTES
INSTITUTO DE EDUCACIÓN A DISTANCIA
</t>
  </si>
  <si>
    <t>Unidad de gestión y educación ambiental
Comité central de currículo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</si>
  <si>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CONSULTA VIRTUAL EN FUNCIONAMIENTO</t>
  </si>
  <si>
    <t>Realizar un estudio de Caracterizacion Socio Economica de funcionarios administrativos, docentes y estudiantes.</t>
  </si>
  <si>
    <t>No. De funcionarios caracterizados</t>
  </si>
  <si>
    <t>Diseñar e implementar  programas de Bienestar Universitario de la modalidad a distancia</t>
  </si>
  <si>
    <t>No. DE PROGRAMAS IMPLEMENTADOS</t>
  </si>
  <si>
    <t>Constuir  la politica de bienestar Universitario de la modalidad a distancia.</t>
  </si>
  <si>
    <t>POLÍTICA APROBADA E IMPLEMENTADA</t>
  </si>
  <si>
    <t>Impulsar la participacion de docentes en  un grupo de investigación sobre la temática de permanencia estudiantil, que permitan conocer la situacion de cada programa en particular</t>
  </si>
  <si>
    <t>Organizar grupo pedagógico para asesorar los procesos de acompañamiento académico.</t>
  </si>
  <si>
    <t>NUEVO GRUPO DE INVESTIGACIÓN DE PERMANENCIA ESTUDIANTIL</t>
  </si>
  <si>
    <t>FORMACIÓN POLÍTICA Y CIUDADANÍA</t>
  </si>
  <si>
    <t>ABORDAJE INTEGRAL DEL PROBLEMA DE PSICOACTIVOS EN LA UNIVERSIDAD DEL TOLIMA</t>
  </si>
  <si>
    <t>Promover  la autorregulación del consumo y la mitigación de los daños asociados</t>
  </si>
  <si>
    <t>Consolidar el equipo docente de la Cátedra Ambiental</t>
  </si>
  <si>
    <t>Unidad de gestión y educación ambiental</t>
  </si>
  <si>
    <t>Adquirir material bibliográfico y videográfico de soporte para la Cátedra Ambiental</t>
  </si>
  <si>
    <t>Vicerrectoría Académica
Dirección de Investigaciones</t>
  </si>
  <si>
    <t>No. DE TÍTULOS ADQUIRIDOS</t>
  </si>
  <si>
    <t>No. DE ESPACIOS, SENSIBIIACIÓN Y FORMACIÓN AMBIENTAL</t>
  </si>
  <si>
    <t>Producir una publicación impresa y digital para la divulgación de propuestas, proyectos, temas de debate, investigaciones, entre otros relacionados con educación y gestión ambiental</t>
  </si>
  <si>
    <t>No. DE EDICIONES PUBLICADOS</t>
  </si>
  <si>
    <t>Publicar de un libro de formación en cátedra ambiental</t>
  </si>
  <si>
    <t>LIBRO PUBLICADO</t>
  </si>
  <si>
    <t>Estructurar y realizar espacios y campañas de sensibilización y formación ambiental orientado a todos los integrantes de la comunidad universitaria (Realización de 2 diplomados, un Festival, 8 conferencias y tres campañas de formación en temas ambientales orientados a todos los integrantes de la comunidad universitaria)</t>
  </si>
  <si>
    <t>Implementar una biofábrica para el compostaje de material orgánico producido en la sede principal de la universidad</t>
  </si>
  <si>
    <t>Implementar una planta de biodiesel para aprovechar aceites usados provenientes de los restaurantes de la sede principal y la granja de Armero entre otras fuentes</t>
  </si>
  <si>
    <t>Formulación del PGIRs para la sede principal de la universidad con el 50% de las unidades generadoras</t>
  </si>
  <si>
    <t>Adoptar el Plan de Manejo del arbolado y las zonas verdes para la sede principal de la Universidad</t>
  </si>
  <si>
    <t>Participar en escenarios de formulación de políticas y agendas píblicas ambientales regionales y nacionales</t>
  </si>
  <si>
    <t xml:space="preserve">Secretaria General 
</t>
  </si>
  <si>
    <t>Secretaría General</t>
  </si>
  <si>
    <t xml:space="preserve">Actualizar los lineamientos curriculares de los programas académicos </t>
  </si>
  <si>
    <t xml:space="preserve">Definir  la propuesta curricular formativa mediante el rediseño curricular y la generación de nuevas opciones de formación de pregrado y postgrado y de educación continuada </t>
  </si>
  <si>
    <t xml:space="preserve">Adquirir nuevo material bibliográfico en formato digital (baseDatos)  </t>
  </si>
  <si>
    <t>No DE DOCENTES  EN EL SEMINARIO DE LA CÁTEDRA AMBIENTAL</t>
  </si>
  <si>
    <t>N° SEMILLEROS DE INVESTIGACIÓN AVALADOS POR EL COMITÉ CENTRAL DE INVESTIGACIONES U.T.</t>
  </si>
  <si>
    <t>N° ESTUDIANTES VINCULADOS EN SEMILLEROS DE INVESTIGACIÓN</t>
  </si>
  <si>
    <t>N° PATENTES RADICADAS</t>
  </si>
  <si>
    <t xml:space="preserve">Radicar patentes </t>
  </si>
  <si>
    <t>N° NUEVOS GRUPOS DE INVESTIGACIÓN RECONOCIDOS POR COLCIENCIAS</t>
  </si>
  <si>
    <t>N° PROFESORES VINCULADOS EN GRUPOS DE INVESTIGACIÓN</t>
  </si>
  <si>
    <t>ESTIMULO A LA FORMACIÓN</t>
  </si>
  <si>
    <t>N° DOCENTES  QUE OBTENGAN TITULO DE MAESTRIA</t>
  </si>
  <si>
    <t>N° DOCENTES CON MAESTRIA QUE OBTENGAN TÍTULO  DE DOCTORADO</t>
  </si>
  <si>
    <t>No. DE PLANES DE MEJORAMIENTO POR PROGRAMA ACADÉMICO ELABORADOS, APROBADOS Y EN EJECUCIÓN</t>
  </si>
  <si>
    <t>No. DE GRUPOS DE INVESTIGACIÓN EN PROBLEMAS PROPIOS DE LA MODALIDAD</t>
  </si>
  <si>
    <t>No. DE PROGRAMAS DE PREGRADO OFRECIDOS POR EL INSTITUTO</t>
  </si>
  <si>
    <t>No. DE EVENTOS PARA EL MEJORAMIENTO DEL CLIMA ORGANIZACIONAL EN EL IDEAD</t>
  </si>
  <si>
    <t>No. DE REDES A LAS CUALES ESTÁ VINCULADO EL IDEAD</t>
  </si>
  <si>
    <t>No. DE DOCUMENTOS ELABORADOS Y APROBADOS SOBRE LA ESTRUCTURACIÓN ACADÉMICO ADMINISTRATIVA</t>
  </si>
  <si>
    <t>No. DE PROGRAMAS CON FORTALECIMIENTO  EN EL USO DE LAS TIC</t>
  </si>
  <si>
    <t xml:space="preserve">N° DE PROGRAMAS PROPIOS DE POSTGRADO  A NIVEL DE MAESTRÍA </t>
  </si>
  <si>
    <t>COMITÉ CREADO Y EN FUNCIONAMIENTO</t>
  </si>
  <si>
    <t>Cualifcar la movilidad académica</t>
  </si>
  <si>
    <t>Organizar y puesta en marcha del departamento en pedagogía y mediaciones tecnológicas</t>
  </si>
  <si>
    <t>DEPARTAMENTO EN FUNCIONAMIENTO</t>
  </si>
  <si>
    <t>N° PROGRAMAS  ACREDITADOS DE ALTA CALIDAD</t>
  </si>
  <si>
    <t>No. PROYECTOS EN EJECUCIÓN</t>
  </si>
  <si>
    <t>No. TONELADAS DE RESIDUOS PROCESADOS</t>
  </si>
  <si>
    <t>No. DE LITROS DE ACEITE PROCESADOS</t>
  </si>
  <si>
    <t>No DE UNIDADES GENERADORAS INCLUIDAS EN LOS PGIRS</t>
  </si>
  <si>
    <t>PORCENTAJE DE EJECUCIÓN DEL PLAN</t>
  </si>
  <si>
    <t>No DE INVESTIGACIONES REALIZADAS</t>
  </si>
  <si>
    <t>No. PROPUESTAS PRESENTADAS</t>
  </si>
  <si>
    <t>Generación de espacios de discusión y movilización entorno a conflictos y problemas ambientales</t>
  </si>
  <si>
    <t>No. DE EVENTOS REALIZADOS</t>
  </si>
  <si>
    <t xml:space="preserve">PLAN DE ACCIÓN 2015 </t>
  </si>
  <si>
    <t>META PRODUCTO 2015</t>
  </si>
  <si>
    <t>PLAN DE ACCIÓN 2015</t>
  </si>
  <si>
    <t>Realizar una investigación sobre conflictos y problemas ambientales en los municipios del departamento del Tolima</t>
  </si>
  <si>
    <t xml:space="preserve">1. Sostenimiento del Sistema de Gestión de la Calidad
2.  Documentación para la implementación del proceso de certificación del Sistema de Gestión Ambiental.
3.  Iniciación del proceso de implementación del Sistema de Seguridad y Salud Ocupacional
4.  Documentación para la implementación del Sistema de la Inocuidad </t>
  </si>
  <si>
    <t xml:space="preserve">Avalar nuevos grupos de investigación ante COLCIENCIAS.
</t>
  </si>
  <si>
    <t>EXCELENCIA ACADÉMICA</t>
  </si>
  <si>
    <t>FORTALECIMIENTO DE LA FORMACIÓN DOCENTE</t>
  </si>
  <si>
    <t xml:space="preserve">
Vicerrectoría Académica
Oficina de Autoevaluación y Acreditación
</t>
  </si>
  <si>
    <t>Coordinación General de Currículo
Unidades Académicas</t>
  </si>
  <si>
    <t xml:space="preserve">
Vicerrectoría Académica
Unidades Académicas</t>
  </si>
  <si>
    <t>Vicerrectoría Académica
Unidades Académicas</t>
  </si>
  <si>
    <t>Vicerrectoría de Desarrollo Humano
Biblioteca</t>
  </si>
  <si>
    <t>Vicerrectoría Académica
Relaciones Internacionales</t>
  </si>
  <si>
    <t>Continuar con la oferta de cupos en restaurante y residencias</t>
  </si>
  <si>
    <t>Promover la participación de la Comunidad Universitaria en actividades</t>
  </si>
  <si>
    <t>Ofrecer los apoyos a estudiantes en las diferentes actividades que ofrece la UT</t>
  </si>
  <si>
    <t>Construir de forma participativa el documento de formación política y ciudadana</t>
  </si>
  <si>
    <t>GRUPO PEDAGÓGICO CREADO Y EN OPERACIÓN</t>
  </si>
  <si>
    <t>Implementar la zona de orientación universitaria</t>
  </si>
  <si>
    <t>Publicar un libro de formación en cátedra ambiental</t>
  </si>
  <si>
    <t xml:space="preserve">Realizar una convocatoria para apoyar la formulación e implementación de acciones y proyectos de formación ambiental </t>
  </si>
  <si>
    <t>No. DE PROYECTOS APOYADOS Y EN EJECUCIÓN</t>
  </si>
  <si>
    <t>Actualizarr la nueva estructura organizacional</t>
  </si>
  <si>
    <t>EFICIENCIA Y TRANSPARENCIA ADMINISTRATIVA</t>
  </si>
  <si>
    <t>Mejorar las competencias laborales y de formación de los funcionarios administrativos de la UT</t>
  </si>
  <si>
    <t>Construcción y adecuación de los espacios físicos de la UT</t>
  </si>
  <si>
    <t>Diseñar el plan estratégico de granjas</t>
  </si>
  <si>
    <t>Diseñar el Sistema Regional de la U.T.</t>
  </si>
  <si>
    <t>Diseñar e implementar el estatuto presupuestal y financiero de la U.T.</t>
  </si>
  <si>
    <t>Implementar el estatuto de contratación</t>
  </si>
  <si>
    <t>Diseñar e implementar el reglamento de inventarios</t>
  </si>
  <si>
    <t>LOGRO 2015</t>
  </si>
  <si>
    <t>META EJECUTADA</t>
  </si>
  <si>
    <t>FECHA DE INICIACIÓN</t>
  </si>
  <si>
    <t>FECHA DE FINALIZACIÓN</t>
  </si>
  <si>
    <t>% AVANCE</t>
  </si>
  <si>
    <t>SEMAFORO</t>
  </si>
  <si>
    <t>Versión: 06</t>
  </si>
  <si>
    <t>17 de enero de 2015</t>
  </si>
  <si>
    <t>CREACIÓN DE LA ZOU EN EL AÑO</t>
  </si>
  <si>
    <t>UNIVERSIDAD DEL TOLIMA</t>
  </si>
  <si>
    <t>EJES</t>
  </si>
  <si>
    <t>CONVENCIÓN</t>
  </si>
  <si>
    <t>EJE 1</t>
  </si>
  <si>
    <t>EJE 2</t>
  </si>
  <si>
    <t>COMPROMISO AMBIENTAL</t>
  </si>
  <si>
    <t>EJE 3</t>
  </si>
  <si>
    <t>EJE 4</t>
  </si>
  <si>
    <t>Fuente: Oficina de Desarrollo Institucional</t>
  </si>
  <si>
    <t>Vicerrectoría Académica
Centro de Idiomas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</si>
  <si>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Convocar a los estudiantes para presentar exámenes de proficiencia en una segunda lengua</t>
  </si>
  <si>
    <t>Convocar a los profesores para presentar exámenes de proficiencia en una segunda lengua</t>
  </si>
  <si>
    <t>Vicerrectoría Académica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</si>
  <si>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RectoríaOficina de Relaciones Internacionales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</si>
  <si>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No. De graduados y personas externas apoyadas para el acceso a programas propios de postgrado</t>
  </si>
  <si>
    <t>Generación de estímulos para el acceso a la formación postgraduada</t>
  </si>
  <si>
    <t>Vicerrectoría AcadémicaFacultad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</si>
  <si>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 xml:space="preserve">N° DE NUEVOS  PROGRAMAS PROPIOS DE POSTGRADO  A NIVEL DE MAESTRÍA </t>
  </si>
  <si>
    <t xml:space="preserve">Ampliación de la oferta de programas de postgrados </t>
  </si>
  <si>
    <t>No. De nuevas publicaciones universitarias en medio físico y electrónico</t>
  </si>
  <si>
    <t>Diversificación de las publicaciones universitarias</t>
  </si>
  <si>
    <t xml:space="preserve">Fomentar la indexación o reclasificación de revistas </t>
  </si>
  <si>
    <t xml:space="preserve">1. Programar Curso-taller de escritura de artículos científicos.     
2. Apoyar a los docentes para publicación de texto científico en otro idioma. </t>
  </si>
  <si>
    <t>Promoción de las publicaciones universitarias</t>
  </si>
  <si>
    <t>Oficina Central de Investigaciones</t>
  </si>
  <si>
    <t>No. De eventos nacional e internacionales en que se participa</t>
  </si>
  <si>
    <t>1. Participar en la Feria Internacional del libro de Bogotá-2014.,  
2. Participar en forma indirecta en la Feria Internacional del libro de Sao Pablo-Brasil. 3. Participar indirectamente en la Feria Internacional del libro de Buenos Aires-Argentina. 
4 . Participar indirectamente en la Feria Internacional del libro de Guadalajara- México. 
5. Participar directamente en cuatro Ferias nacionales del libro.</t>
  </si>
  <si>
    <t xml:space="preserve">Fondo Editorial </t>
  </si>
  <si>
    <t>Promocionar convocatoria para tener nuevas colecciones</t>
  </si>
  <si>
    <t xml:space="preserve">Iniciar proceso para organizar colecciones en formato digital </t>
  </si>
  <si>
    <t xml:space="preserve">Convocar para Organizar colecciones disponibles a la comunidad universitaria y publico </t>
  </si>
  <si>
    <t>Adquirir nuevo material bibliográfico en formato digital</t>
  </si>
  <si>
    <t xml:space="preserve">Dirección de la Biblioteca </t>
  </si>
  <si>
    <t>Comprar material bibliográfico, definido por  las diferentes unidades  académicas para el cumplimiento de la acreditación de los programas académicos.</t>
  </si>
  <si>
    <t>N° DE NUEVOS ESTUDIANTES VINCULADOS EN SEMILLEROS DE INVESTIGACIÓN</t>
  </si>
  <si>
    <t>N° DE NUEVOS SEMILLEROS DE INVESTIGACIÓN AVALADOS POR EL COMITÉ CENTRAL DE INVESTIGACIONES U.T.</t>
  </si>
  <si>
    <t>N° NUEVOS PROFESORES VINCULADOS EN GRUPOS DE INVESTIGACIÓN</t>
  </si>
  <si>
    <t>N° DE NUEVOS GRUPOS DE INVESTIGACIÓN RECONOCIDOS POR COLCIENCIAS</t>
  </si>
  <si>
    <t>Registrar nuevos grupos de investigación en COLCIENCIAS</t>
  </si>
  <si>
    <t>Promoción del desarrollo de proyectos de investigación con pertinencia regional</t>
  </si>
  <si>
    <t>Comité Central de Investigaciones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</si>
  <si>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N° DE NUEVAS PATENTES</t>
  </si>
  <si>
    <t>Obtener patente</t>
  </si>
  <si>
    <t xml:space="preserve">Promoción de patentes producto de investigación </t>
  </si>
  <si>
    <t>INVESTIGACIÓN</t>
  </si>
  <si>
    <t>Consejo Superior
Dirección IDEAD
Oficina de Desarrollo Institucional</t>
  </si>
  <si>
    <t>No. De documentos elaborados y aprobados sobre la estructuración académico administrativa</t>
  </si>
  <si>
    <t>Reestructuración administrativo académica</t>
  </si>
  <si>
    <t>Dirección IDEAD</t>
  </si>
  <si>
    <t>No. De eventos para el mejoramiento del clima organizacional en el IDEAD</t>
  </si>
  <si>
    <t>Realizar eventos para el mejoramiento del clima organizacional</t>
  </si>
  <si>
    <t>Cultura organizacional</t>
  </si>
  <si>
    <t>Dirección IDEAD
Oficina de Relaciones Internacionales</t>
  </si>
  <si>
    <t>No. De redes a las cuales está vinculado el IDEAD</t>
  </si>
  <si>
    <t>Internacionalización</t>
  </si>
  <si>
    <t>Dirección IDEAD
Oficina Central de Currículo</t>
  </si>
  <si>
    <t>No. De programas de grado ofrecidos por el Instituto</t>
  </si>
  <si>
    <t xml:space="preserve">Definir  la propuesta curricular formativa mediante el rediseño curricular y la generación de nuevas opciones de formación de grado y postgrado y de educación continuada </t>
  </si>
  <si>
    <r>
      <t xml:space="preserve"> </t>
    </r>
    <r>
      <rPr>
        <b/>
        <sz val="11"/>
        <rFont val="Arial"/>
        <family val="2"/>
      </rPr>
      <t>Propuesta curricular</t>
    </r>
  </si>
  <si>
    <t>Dirección IDEAD
Oficina Central de Investigaciones</t>
  </si>
  <si>
    <t>No. De grupos de investigación en problemas propios de la modalidad</t>
  </si>
  <si>
    <t>Crear nuevos grupos y semilleros de investigación</t>
  </si>
  <si>
    <t>Dinamización de la investigación</t>
  </si>
  <si>
    <t>No. De planes de mejoramiento por programa académico elaborados, aprobados y en ejecución</t>
  </si>
  <si>
    <r>
      <t xml:space="preserve">  </t>
    </r>
    <r>
      <rPr>
        <b/>
        <sz val="11"/>
        <rFont val="Arial"/>
        <family val="2"/>
      </rPr>
      <t>Aseguramiento de la calidad</t>
    </r>
  </si>
  <si>
    <t>No. De documentos de lineamientos para la mediación tecnológica en la modalidad a distancia</t>
  </si>
  <si>
    <t>Elaborar propuesta de lineamientos generales para medios educativos</t>
  </si>
  <si>
    <t>Incorporación de las TIC a la modalidad a distancia</t>
  </si>
  <si>
    <t>No. De documentos elaborados y en ejecución</t>
  </si>
  <si>
    <t>Elaborar documentos para la contextualización, fundamentación y operacionalización</t>
  </si>
  <si>
    <t>Autoformación para la modalidad a distancia</t>
  </si>
  <si>
    <t>Vicerrectoría Académica
Oficina de Autoevaluación y Acreditación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</si>
  <si>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N° PROGRAMAS ACREDITADOS DE ALTA CALIDAD</t>
  </si>
  <si>
    <t>Generar las condiciones necesarias para la acreditación de alta calidad de los programas académicos: Comunicación Social - Periodismo, Licenciatura en Educación Física Recreación y Deporte, Tecnología en Topografía,  Licenciatura en Lengua Castellana, Licenciatura en Ciencias Naturales con Énfasis en Educación Ambiental, Licenciatura en Pedagogía Infantil, Administración Financiera, Administración de Empresas y Medicina.</t>
  </si>
  <si>
    <t>Ofertar programas de alta calidad a la comunidad</t>
  </si>
  <si>
    <t>Vicerrectoría Académica
Oficina Central de Currículo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</si>
  <si>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No. DE NUEVOS PROGRAMAS DE PREGRADO OFERTADOS</t>
  </si>
  <si>
    <t>Realizar estudios de viabilidad para la oferta de nuevos programas de pregrado</t>
  </si>
  <si>
    <t xml:space="preserve">Definir las necesidades y condiciones institucionales para la oferta de nuevos programas
</t>
  </si>
  <si>
    <t xml:space="preserve">Socializar el acuerdo de Lineamientos Curriculares
</t>
  </si>
  <si>
    <t xml:space="preserve">Vicerrectoría Académica
Oficina Central de Currículo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
</t>
  </si>
  <si>
    <t>Construir un modelo para la formulación de PEP</t>
  </si>
  <si>
    <t>PROYECTOS EDUCATIVOS POR PROGRAMA</t>
  </si>
  <si>
    <t>Promover  el acceso de profesores catedráticos a programas propios de maestría y doctorado</t>
  </si>
  <si>
    <t>PG8</t>
  </si>
  <si>
    <t>PG7</t>
  </si>
  <si>
    <t>N° DE NUEVOS DOCENTES VINCULADOS</t>
  </si>
  <si>
    <t xml:space="preserve">                             
Realizar convocatoria docentes año 2014 </t>
  </si>
  <si>
    <t>Aumentar la vinculación de docentes de planta con formación de alto nivel</t>
  </si>
  <si>
    <t>PG6</t>
  </si>
  <si>
    <t xml:space="preserve">Vicerrectoría Académica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
</t>
  </si>
  <si>
    <t>N° DE NUEVOS BECARIOS VINCULADOS</t>
  </si>
  <si>
    <t>Realizar convocatoria 2014 para  Becarios</t>
  </si>
  <si>
    <t>E   X   C   E   L   E   N   C   I   A     A   C   A   D   E   M   I   C   A</t>
  </si>
  <si>
    <t>PG5</t>
  </si>
  <si>
    <t>META 2014</t>
  </si>
  <si>
    <t>NÚMERO ACCIÓN</t>
  </si>
  <si>
    <t>PG4</t>
  </si>
  <si>
    <t>PG3</t>
  </si>
  <si>
    <t>PLAN DE ACCIÓN 2014</t>
  </si>
  <si>
    <t>PG2</t>
  </si>
  <si>
    <t>PG1</t>
  </si>
  <si>
    <t>PROGRAMAS</t>
  </si>
  <si>
    <t>PY26</t>
  </si>
  <si>
    <t>PY25</t>
  </si>
  <si>
    <t>PY24</t>
  </si>
  <si>
    <t>PY23</t>
  </si>
  <si>
    <t>PY22</t>
  </si>
  <si>
    <t>PY21</t>
  </si>
  <si>
    <t>PROMOCIÓN DE LAS PUBLICACIONES UNIVERSITARIAS</t>
  </si>
  <si>
    <t>PY20</t>
  </si>
  <si>
    <t>PY19</t>
  </si>
  <si>
    <t>PY18</t>
  </si>
  <si>
    <t>PY17</t>
  </si>
  <si>
    <t>PY16</t>
  </si>
  <si>
    <t>PY15</t>
  </si>
  <si>
    <t>REESTRUCTURACIÓN ADMINISTRATIVO ACADÉMICA</t>
  </si>
  <si>
    <t>PY14</t>
  </si>
  <si>
    <t>PY13</t>
  </si>
  <si>
    <t>PY12</t>
  </si>
  <si>
    <t xml:space="preserve"> PROPUESTA CURRICULAR</t>
  </si>
  <si>
    <t>PY11</t>
  </si>
  <si>
    <t>PY10</t>
  </si>
  <si>
    <t>PY9</t>
  </si>
  <si>
    <t>PY8</t>
  </si>
  <si>
    <t>PY7</t>
  </si>
  <si>
    <t>PY6</t>
  </si>
  <si>
    <t>NA</t>
  </si>
  <si>
    <t xml:space="preserve">Formular el plan de formación docente
</t>
  </si>
  <si>
    <t>PY5</t>
  </si>
  <si>
    <t>PY4</t>
  </si>
  <si>
    <t>PY3</t>
  </si>
  <si>
    <t>ESTIMULOS A LA FORMACIÓN</t>
  </si>
  <si>
    <t>PY2</t>
  </si>
  <si>
    <t>PY1</t>
  </si>
  <si>
    <t>PROYECTOS</t>
  </si>
  <si>
    <t>CONSOLIDADO POR PROGRAMA - PLAN DE ACCIÓN 2015</t>
  </si>
  <si>
    <t>CONSOLIDADO POR PROYECTO - PLAN DE ACCIÓN 2015</t>
  </si>
  <si>
    <t>C   O   M   P   R   O   M   I   S   O      S   O   C   I   A   L</t>
  </si>
  <si>
    <t>Definir criterios para la oferta de nuevos cupos</t>
  </si>
  <si>
    <t>Promover la participación de la Comunidad Universitaria en los proyectos deportivos</t>
  </si>
  <si>
    <t>Ofrecer los apoyos programados</t>
  </si>
  <si>
    <t>Aprobar proyecto de la UPI</t>
  </si>
  <si>
    <t>N° DE ESTUDIANTES BENEFICIARIOS DE LA UNIDAD PEDAGOGICA INFANTIL  Y GUARDERIA / SEMESTRE</t>
  </si>
  <si>
    <t>FORMACIÓN POLÍTICA         Y CIUDADANÍA</t>
  </si>
  <si>
    <t>Elaborar el documento de formación política y ciudadana</t>
  </si>
  <si>
    <t>1. Incorporar la cátedra de Contexto Regional en al menos 9 programas académicos    
 2. Desarrollar  eventos Académicos en temas de Contexto regional que integra comunidad universitaria</t>
  </si>
  <si>
    <r>
      <t>N. DE INTEGRANTES DE LA COMUNIDAD UNIVERSITARIA FORMADOS EN LA CÁTEDRA</t>
    </r>
    <r>
      <rPr>
        <sz val="11"/>
        <color rgb="FFFF0000"/>
        <rFont val="Arial"/>
        <family val="2"/>
      </rPr>
      <t xml:space="preserve"> </t>
    </r>
    <r>
      <rPr>
        <sz val="11"/>
        <rFont val="Arial"/>
        <family val="2"/>
      </rPr>
      <t>Y EVENTOS</t>
    </r>
    <r>
      <rPr>
        <sz val="11"/>
        <color rgb="FFFF0000"/>
        <rFont val="Arial"/>
        <family val="2"/>
      </rPr>
      <t xml:space="preserve"> </t>
    </r>
    <r>
      <rPr>
        <sz val="11"/>
        <color indexed="8"/>
        <rFont val="Arial"/>
        <family val="2"/>
      </rPr>
      <t>DE CONTEXTO REGIONAL QUE INTERVIENEN CON EL ENTORNO</t>
    </r>
  </si>
  <si>
    <t>Vicerrectoría Académica
CERE
Dirección de Proyección Social
Oficina Central de Currículo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</si>
  <si>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1.Generar alianzas  estratégicas en municipios donde la UT oferta programas académicos                                                     2  Implementar programas académicos en municipios</t>
  </si>
  <si>
    <t>N° DE MUNICIPIOS BENEFICIADOS CON PROGRAMAS ACADÉMICOS DE LA UNIVERSIDAD DEL TOLIMA</t>
  </si>
  <si>
    <t>Vicerrectoría Académica
Dirección de Proyección Social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</si>
  <si>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1. Desarrollar y aprobar la política institucional de servicio social universitario.      
 2. Desarrollar prácticas profesionales y servicio social universitario en beneficio del sector rural y territorios priorizados institucionalmente</t>
  </si>
  <si>
    <t xml:space="preserve">Nª  DE ESTUDIANTES VINCULADOS AL PROYECTO SERVICIO SOCIAL UNIVERSITARIO EN LOS MUNICIPIOS POR SEMESTRE </t>
  </si>
  <si>
    <t>1.Afianzar alianzas estratégicas con organizaciones de diferentes sectores para la ejecución, seguimiento y evaluación de proyectos</t>
  </si>
  <si>
    <t>Crear la política de emprendimiento
Generar estratégias que fomenten una cultura emprendedora</t>
  </si>
  <si>
    <t xml:space="preserve">N° DE CIUDADANOS VINCUADOS A ACTIVIDADES DE CULTURA EMPRENDEDORA </t>
  </si>
  <si>
    <t>1. Realizar proyectos de intervención social por parte de la comunidad universitaria</t>
  </si>
  <si>
    <t>N° DE PROYECTOS FINANCIADOS POR UT SOLIDARIA POR AÑO</t>
  </si>
  <si>
    <t>1. Realizar actividades disciplinarias e interdisciplinarias de mejoramiento de la calidad académica de las IEO.
2. Vincular la práctica docente y del servicio social en instituciones educativos oficiales del municipio de Ibagué y del departamento del Tolima
3. Mejorar la articulación con IEO</t>
  </si>
  <si>
    <t xml:space="preserve">Crear políticas de adminsión para la población vulnerable </t>
  </si>
  <si>
    <t xml:space="preserve">1. Desarrollar política de acuerdo para el ingreso de  población victima del conflicto armado.
</t>
  </si>
  <si>
    <t>N° DE POBLACION VULNERABLE (DESPALAZDOS, VICTIMAS, ENTRE OTROS) INGRESADA A PROGRAMAS ACADEMICOS  POR SEMESTRE</t>
  </si>
  <si>
    <t>Vicerrectoría Académica
Vicerrectoría de Desarrollo Humano
Dirección de Proyección Social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</si>
  <si>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 xml:space="preserve">Ampliar  el ingreso de  mejores bachilleres
</t>
  </si>
  <si>
    <t>Nª  DE BACHILLERES DE LOS MUNICIPIOS DEL TOLIMA POR SEMESTRE</t>
  </si>
  <si>
    <t xml:space="preserve">Desarrollar actividades lúdico académico y culturales para niños con edades entre 4 y 12 años de Ibagué y del Tolima. 
</t>
  </si>
  <si>
    <t>N° DE NIÑOS Y JOVENES BENEFICIADAS POR LAS ACTIVIDADES UNIVERSIDAD DE LOS NIÑOS POR SEMESTRE</t>
  </si>
  <si>
    <t xml:space="preserve"> 1.Realizar la Cátedra Conflicto y Construcción de Paz
2. Diseñar  la asignatura memoria, conflictos, DDHH y paz 
3. Participar en eventos académicos sobre cultura de paz  y participación democrática. 
4. Generar relaciones y alianzas estratégicas con actores institucionales y comunitarios 
5. Realizar del Seminario de democracia y ciudadanía al interior de la UT
</t>
  </si>
  <si>
    <t>N° DE PARTICIPANTES EN LOS ESCENARIOS CONVOCADOS POR SEMESTRE</t>
  </si>
  <si>
    <t xml:space="preserve">1. Fortalecer el Observatorio del Tolima
2. Apoyar actividades de socialización de resultados de estudios de grupos de investigación y CERE 
3. Apoyar las unidades académicas que realizan acciones de proyección social
4.Desarrollar programas de educación continuada en las diferentes áreas del conocimiento
</t>
  </si>
  <si>
    <t>Vicerrectoría Académica
CERE
Oficina de investigaciones
Dirección de Proyección Social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</si>
  <si>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r>
      <t xml:space="preserve">  </t>
    </r>
    <r>
      <rPr>
        <b/>
        <sz val="11"/>
        <rFont val="Arial"/>
        <family val="2"/>
      </rPr>
      <t xml:space="preserve">Fortalecimiento de vínculos con los Graduados </t>
    </r>
  </si>
  <si>
    <t>Vicerrectoría Académica
Oficina de Graduados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</si>
  <si>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r>
      <t xml:space="preserve"> </t>
    </r>
    <r>
      <rPr>
        <b/>
        <sz val="11"/>
        <rFont val="Arial"/>
        <family val="2"/>
      </rPr>
      <t>Formación continuada</t>
    </r>
  </si>
  <si>
    <t>Apoyo en redes de empleo y mercado laboral</t>
  </si>
  <si>
    <t>CONSOLIDADO POR PROYECTOS - PLAN DE ACCIÓN 2015</t>
  </si>
  <si>
    <t>30 de diciembre de 2015</t>
  </si>
  <si>
    <t>CONSOLIDADO  SEGUIMIENTO PLAN DE ACCIÓN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</si>
</sst>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font>
      <sz val="10"/>
      <name val="Arial"/>
      <family val="2"/>
    </font>
    <font>
      <sz val="11"/>
      <color theme="1"/>
      <name val="Calibri"/>
      <family val="2"/>
      <scheme val="minor"/>
    </font>
    <font>
      <sz val="11"/>
      <color indexed="8"/>
      <name val="Helvetica Neue"/>
      <charset val="1"/>
    </font>
    <font>
      <b/>
      <sz val="11"/>
      <name val="Arial"/>
      <family val="2"/>
    </font>
    <font>
      <sz val="10"/>
      <name val="Arial"/>
      <family val="2"/>
    </font>
    <font>
      <b/>
      <sz val="14"/>
      <color indexed="17"/>
      <name val="Arial"/>
      <family val="2"/>
    </font>
    <font>
      <sz val="12"/>
      <name val="Arial"/>
      <family val="2"/>
    </font>
    <font>
      <b/>
      <sz val="12"/>
      <color indexed="10"/>
      <name val="Arial"/>
      <family val="2"/>
    </font>
    <font>
      <sz val="10"/>
      <color theme="0" tint="-0.499984740745262"/>
      <name val="Arial"/>
      <family val="2"/>
    </font>
    <font>
      <b/>
      <sz val="11"/>
      <color indexed="8"/>
      <name val="Arial"/>
      <family val="2"/>
    </font>
    <font>
      <sz val="11"/>
      <color indexed="8"/>
      <name val="Arial"/>
      <family val="2"/>
    </font>
    <font>
      <sz val="10"/>
      <name val="Arial"/>
      <family val="2"/>
      <charset val="1"/>
    </font>
    <font>
      <sz val="11"/>
      <name val="Arial"/>
      <family val="2"/>
      <charset val="1"/>
    </font>
    <font>
      <sz val="10"/>
      <color theme="1"/>
      <name val="Calibri"/>
      <family val="2"/>
      <scheme val="minor"/>
    </font>
    <font>
      <sz val="10"/>
      <color theme="0"/>
      <name val="Arial"/>
      <family val="2"/>
    </font>
    <font>
      <sz val="12"/>
      <name val="Calibri"/>
      <family val="2"/>
    </font>
    <font>
      <sz val="10"/>
      <name val="Calibri"/>
      <family val="2"/>
      <scheme val="minor"/>
    </font>
    <font>
      <b/>
      <sz val="10"/>
      <color indexed="17"/>
      <name val="Calibri"/>
      <family val="2"/>
      <scheme val="minor"/>
    </font>
    <font>
      <b/>
      <sz val="10"/>
      <color indexed="10"/>
      <name val="Calibri"/>
      <family val="2"/>
      <scheme val="minor"/>
    </font>
    <font>
      <b/>
      <sz val="10"/>
      <name val="Calibri"/>
      <family val="2"/>
      <scheme val="minor"/>
    </font>
    <font>
      <b/>
      <sz val="10"/>
      <color indexed="8"/>
      <name val="Calibri"/>
      <family val="2"/>
      <scheme val="minor"/>
    </font>
    <font>
      <sz val="10"/>
      <color indexed="8"/>
      <name val="Calibri"/>
      <family val="2"/>
      <scheme val="minor"/>
    </font>
    <font>
      <sz val="10"/>
      <color rgb="FFFF0000"/>
      <name val="Calibri"/>
      <family val="2"/>
      <scheme val="minor"/>
    </font>
    <font>
      <sz val="11"/>
      <name val="Arial"/>
      <family val="2"/>
    </font>
    <font>
      <sz val="11"/>
      <color theme="1"/>
      <name val="Arial"/>
      <family val="2"/>
    </font>
    <font>
      <sz val="11"/>
      <name val="Helvetica Neue"/>
      <charset val="1"/>
    </font>
    <font>
      <sz val="11"/>
      <color rgb="FFFF0000"/>
      <name val="Arial"/>
      <family val="2"/>
    </font>
    <font>
      <sz val="11"/>
      <name val="Calibri"/>
      <family val="2"/>
    </font>
    <font>
      <sz val="28"/>
      <name val="Calibri"/>
      <family val="2"/>
      <scheme val="minor"/>
    </font>
    <font>
      <b/>
      <sz val="28"/>
      <color indexed="8"/>
      <name val="Calibri"/>
      <family val="2"/>
      <scheme val="minor"/>
    </font>
    <font>
      <sz val="11"/>
      <color indexed="8"/>
      <name val="Arial"/>
      <family val="2"/>
      <charset val="1"/>
    </font>
    <font>
      <b/>
      <sz val="11"/>
      <color indexed="8"/>
      <name val="Arial"/>
      <family val="2"/>
      <charset val="1"/>
    </font>
    <font>
      <sz val="10"/>
      <color rgb="FFFFFF00"/>
      <name val="Arial"/>
      <family val="2"/>
    </font>
    <font>
      <sz val="10"/>
      <color rgb="FFFF0000"/>
      <name val="Arial"/>
      <family val="2"/>
    </font>
    <font>
      <b/>
      <sz val="10"/>
      <name val="Arial"/>
      <family val="2"/>
    </font>
    <font>
      <sz val="8"/>
      <name val="Arial"/>
      <family val="2"/>
    </font>
    <font>
      <b/>
      <sz val="10"/>
      <color rgb="FFFFFF00"/>
      <name val="Arial"/>
      <family val="2"/>
    </font>
    <font>
      <sz val="24"/>
      <name val="Arial"/>
      <family val="2"/>
    </font>
    <font>
      <b/>
      <sz val="10"/>
      <color indexed="12"/>
      <name val="Arial"/>
      <family val="2"/>
    </font>
    <font>
      <sz val="24"/>
      <color indexed="8"/>
      <name val="Arial"/>
      <family val="2"/>
    </font>
  </fonts>
  <fills count="10">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rgb="FF0066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indexed="12"/>
        <bgColor indexed="64"/>
      </patternFill>
    </fill>
    <fill>
      <patternFill patternType="solid">
        <fgColor rgb="FF0000FF"/>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thin">
        <color indexed="22"/>
      </left>
      <right style="thin">
        <color indexed="22"/>
      </right>
      <top/>
      <bottom style="thin">
        <color indexed="2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22"/>
      </right>
      <top/>
      <bottom style="thin">
        <color indexed="22"/>
      </bottom>
      <diagonal/>
    </border>
    <border>
      <left style="medium">
        <color indexed="64"/>
      </left>
      <right/>
      <top/>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8"/>
      </left>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8"/>
      </left>
      <right/>
      <top style="thin">
        <color indexed="8"/>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8"/>
      </bottom>
      <diagonal/>
    </border>
    <border>
      <left style="thin">
        <color indexed="8"/>
      </left>
      <right/>
      <top/>
      <bottom style="thin">
        <color indexed="8"/>
      </bottom>
      <diagonal/>
    </border>
    <border>
      <left style="thin">
        <color indexed="8"/>
      </left>
      <right style="thin">
        <color indexed="8"/>
      </right>
      <top style="medium">
        <color indexed="8"/>
      </top>
      <bottom/>
      <diagonal/>
    </border>
    <border>
      <left style="medium">
        <color indexed="8"/>
      </left>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8"/>
      </right>
      <top style="medium">
        <color indexed="64"/>
      </top>
      <bottom/>
      <diagonal/>
    </border>
    <border>
      <left style="medium">
        <color indexed="64"/>
      </left>
      <right style="medium">
        <color indexed="64"/>
      </right>
      <top/>
      <bottom style="medium">
        <color indexed="64"/>
      </bottom>
      <diagonal/>
    </border>
    <border>
      <left style="thin">
        <color indexed="8"/>
      </left>
      <right/>
      <top/>
      <bottom/>
      <diagonal/>
    </border>
    <border>
      <left style="thin">
        <color indexed="8"/>
      </left>
      <right style="thin">
        <color indexed="64"/>
      </right>
      <top/>
      <bottom/>
      <diagonal/>
    </border>
    <border>
      <left style="thin">
        <color indexed="8"/>
      </left>
      <right style="thin">
        <color indexed="64"/>
      </right>
      <top style="thin">
        <color indexed="8"/>
      </top>
      <bottom/>
      <diagonal/>
    </border>
    <border>
      <left style="thin">
        <color indexed="64"/>
      </left>
      <right style="thin">
        <color indexed="8"/>
      </right>
      <top style="thin">
        <color indexed="64"/>
      </top>
      <bottom/>
      <diagonal/>
    </border>
    <border>
      <left style="thin">
        <color indexed="64"/>
      </left>
      <right style="thin">
        <color indexed="64"/>
      </right>
      <top style="medium">
        <color indexed="8"/>
      </top>
      <bottom/>
      <diagonal/>
    </border>
    <border>
      <left style="medium">
        <color indexed="8"/>
      </left>
      <right/>
      <top style="medium">
        <color indexed="64"/>
      </top>
      <bottom/>
      <diagonal/>
    </border>
    <border>
      <left style="thin">
        <color indexed="64"/>
      </left>
      <right style="thin">
        <color indexed="8"/>
      </right>
      <top/>
      <bottom/>
      <diagonal/>
    </border>
    <border>
      <left/>
      <right/>
      <top style="thin">
        <color indexed="64"/>
      </top>
      <bottom style="thin">
        <color indexed="64"/>
      </bottom>
      <diagonal/>
    </border>
    <border>
      <left/>
      <right style="thin">
        <color indexed="8"/>
      </right>
      <top style="thin">
        <color indexed="8"/>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22"/>
      </bottom>
      <diagonal/>
    </border>
    <border>
      <left style="medium">
        <color indexed="8"/>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s>
  <cellStyleXfs count="9">
    <xf numFmtId="0" fontId="0" fillId="0" borderId="0"/>
    <xf numFmtId="0" fontId="2" fillId="0" borderId="0">
      <alignment vertical="top"/>
    </xf>
    <xf numFmtId="0" fontId="4" fillId="0" borderId="0"/>
    <xf numFmtId="0" fontId="11" fillId="0" borderId="0"/>
    <xf numFmtId="0" fontId="2" fillId="0" borderId="0">
      <alignment vertical="top"/>
    </xf>
    <xf numFmtId="0" fontId="11" fillId="0" borderId="0"/>
    <xf numFmtId="0" fontId="1" fillId="0" borderId="0"/>
    <xf numFmtId="0" fontId="14" fillId="4" borderId="12" applyFont="0">
      <alignment horizontal="center" vertical="center" wrapText="1"/>
    </xf>
    <xf numFmtId="9" fontId="4" fillId="0" borderId="0" applyFont="0" applyFill="0" applyBorder="0" applyAlignment="0" applyProtection="0"/>
  </cellStyleXfs>
  <cellXfs count="421">
    <xf numFmtId="0" fontId="0" fillId="0" borderId="0" xfId="0"/>
    <xf numFmtId="0" fontId="4" fillId="0" borderId="5" xfId="2" applyBorder="1"/>
    <xf numFmtId="0" fontId="4" fillId="0" borderId="10" xfId="2" applyBorder="1"/>
    <xf numFmtId="0" fontId="8" fillId="0" borderId="7" xfId="2" applyFont="1" applyBorder="1"/>
    <xf numFmtId="0" fontId="2" fillId="3" borderId="0" xfId="1" applyFont="1" applyFill="1">
      <alignment vertical="top"/>
    </xf>
    <xf numFmtId="0" fontId="3" fillId="0" borderId="1" xfId="0" applyFont="1" applyBorder="1" applyAlignment="1">
      <alignment horizontal="justify" vertical="center"/>
    </xf>
    <xf numFmtId="0" fontId="2" fillId="3" borderId="0" xfId="1" applyFont="1" applyFill="1" applyAlignment="1">
      <alignment horizontal="center" vertical="top"/>
    </xf>
    <xf numFmtId="0" fontId="13" fillId="0" borderId="0" xfId="6" applyFont="1"/>
    <xf numFmtId="0" fontId="16" fillId="0" borderId="5" xfId="2" applyFont="1" applyBorder="1"/>
    <xf numFmtId="0" fontId="16" fillId="0" borderId="10" xfId="2" applyFont="1" applyBorder="1"/>
    <xf numFmtId="0" fontId="15" fillId="0" borderId="0" xfId="0" applyFont="1"/>
    <xf numFmtId="0" fontId="16" fillId="0" borderId="1" xfId="1" applyNumberFormat="1" applyFont="1" applyFill="1" applyBorder="1" applyAlignment="1">
      <alignment horizontal="left" vertical="center" wrapText="1"/>
    </xf>
    <xf numFmtId="0" fontId="21" fillId="0" borderId="0" xfId="1" applyNumberFormat="1" applyFont="1" applyFill="1" applyAlignment="1"/>
    <xf numFmtId="0" fontId="21" fillId="0" borderId="0" xfId="1" applyNumberFormat="1" applyFont="1" applyFill="1" applyAlignment="1">
      <alignment horizontal="center"/>
    </xf>
    <xf numFmtId="0" fontId="20" fillId="0" borderId="0" xfId="1" applyNumberFormat="1" applyFont="1" applyFill="1" applyAlignment="1">
      <alignment vertical="center"/>
    </xf>
    <xf numFmtId="0" fontId="21" fillId="2" borderId="1" xfId="1" applyNumberFormat="1" applyFont="1" applyFill="1" applyBorder="1" applyAlignment="1">
      <alignment horizontal="center" vertical="center" wrapText="1"/>
    </xf>
    <xf numFmtId="0" fontId="16" fillId="0" borderId="1" xfId="1" applyNumberFormat="1" applyFont="1" applyFill="1" applyBorder="1" applyAlignment="1">
      <alignment horizontal="left" vertical="top" wrapText="1"/>
    </xf>
    <xf numFmtId="0" fontId="21" fillId="0" borderId="11" xfId="1" applyNumberFormat="1" applyFont="1" applyFill="1" applyBorder="1" applyAlignment="1">
      <alignment horizontal="center" vertical="center" wrapText="1"/>
    </xf>
    <xf numFmtId="0" fontId="21" fillId="0" borderId="11" xfId="1" applyNumberFormat="1" applyFont="1" applyFill="1" applyBorder="1" applyAlignment="1">
      <alignment vertical="top" wrapText="1"/>
    </xf>
    <xf numFmtId="0" fontId="21" fillId="0" borderId="1" xfId="1" applyNumberFormat="1" applyFont="1" applyFill="1" applyBorder="1" applyAlignment="1">
      <alignment horizontal="left" vertical="top" wrapText="1"/>
    </xf>
    <xf numFmtId="0" fontId="16" fillId="0" borderId="1" xfId="2"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1" xfId="1" applyNumberFormat="1" applyFont="1" applyFill="1" applyBorder="1" applyAlignment="1">
      <alignment vertical="center" wrapText="1"/>
    </xf>
    <xf numFmtId="1" fontId="16" fillId="2" borderId="1" xfId="1" applyNumberFormat="1" applyFont="1" applyFill="1" applyBorder="1" applyAlignment="1">
      <alignment horizontal="center" vertical="center" wrapText="1"/>
    </xf>
    <xf numFmtId="0" fontId="21" fillId="0" borderId="1" xfId="1" applyNumberFormat="1" applyFont="1" applyFill="1" applyBorder="1" applyAlignment="1">
      <alignment horizontal="left" vertical="center" wrapText="1"/>
    </xf>
    <xf numFmtId="3" fontId="16" fillId="0" borderId="1" xfId="1" applyNumberFormat="1" applyFont="1" applyFill="1" applyBorder="1" applyAlignment="1">
      <alignment horizontal="center" vertical="center" wrapText="1"/>
    </xf>
    <xf numFmtId="0" fontId="16" fillId="0" borderId="1" xfId="2" applyFont="1" applyFill="1" applyBorder="1" applyAlignment="1">
      <alignment horizontal="left" vertical="center" wrapText="1"/>
    </xf>
    <xf numFmtId="0" fontId="10" fillId="0" borderId="1" xfId="1" applyNumberFormat="1" applyFont="1" applyFill="1" applyBorder="1" applyAlignment="1">
      <alignment horizontal="center" vertical="top" wrapText="1"/>
    </xf>
    <xf numFmtId="0" fontId="3" fillId="0" borderId="1" xfId="0" applyFont="1" applyBorder="1" applyAlignment="1">
      <alignment horizontal="left" vertical="center" wrapText="1"/>
    </xf>
    <xf numFmtId="0" fontId="21" fillId="0" borderId="14" xfId="1" applyNumberFormat="1" applyFont="1" applyFill="1" applyBorder="1" applyAlignment="1">
      <alignment vertical="center" wrapText="1"/>
    </xf>
    <xf numFmtId="0" fontId="12" fillId="0" borderId="0" xfId="1" applyFont="1" applyFill="1" applyAlignment="1">
      <alignment vertical="top" wrapText="1"/>
    </xf>
    <xf numFmtId="0" fontId="12" fillId="0" borderId="0" xfId="1" applyFont="1" applyFill="1" applyAlignment="1">
      <alignment horizontal="center" vertical="center" wrapText="1"/>
    </xf>
    <xf numFmtId="0" fontId="12" fillId="0" borderId="0" xfId="1" applyFont="1" applyFill="1" applyAlignment="1">
      <alignment horizontal="center" vertical="top" wrapText="1"/>
    </xf>
    <xf numFmtId="0" fontId="12" fillId="0" borderId="0" xfId="1" applyFont="1" applyFill="1" applyAlignment="1">
      <alignment vertical="center" wrapText="1"/>
    </xf>
    <xf numFmtId="1" fontId="23" fillId="0" borderId="1" xfId="1" applyNumberFormat="1" applyFont="1" applyFill="1" applyBorder="1" applyAlignment="1">
      <alignment horizontal="center" vertical="center" wrapText="1"/>
    </xf>
    <xf numFmtId="3" fontId="23" fillId="0" borderId="1" xfId="1" applyNumberFormat="1" applyFont="1" applyFill="1" applyBorder="1" applyAlignment="1">
      <alignment horizontal="center" vertical="center" wrapText="1"/>
    </xf>
    <xf numFmtId="0" fontId="10" fillId="3" borderId="1" xfId="1" applyFont="1" applyFill="1" applyBorder="1" applyAlignment="1">
      <alignment horizontal="center" vertical="top" wrapText="1"/>
    </xf>
    <xf numFmtId="0" fontId="23" fillId="0" borderId="1" xfId="1" applyNumberFormat="1" applyFont="1" applyFill="1" applyBorder="1" applyAlignment="1">
      <alignment horizontal="center" vertical="center" wrapText="1"/>
    </xf>
    <xf numFmtId="0" fontId="10" fillId="2" borderId="1" xfId="1" applyNumberFormat="1" applyFont="1" applyFill="1" applyBorder="1" applyAlignment="1">
      <alignment horizontal="left" vertical="top" wrapText="1"/>
    </xf>
    <xf numFmtId="0" fontId="24" fillId="2" borderId="1" xfId="0" applyFont="1" applyFill="1" applyBorder="1" applyAlignment="1">
      <alignment horizontal="center" vertical="center" wrapText="1"/>
    </xf>
    <xf numFmtId="0" fontId="16" fillId="2" borderId="1" xfId="2" applyFont="1" applyFill="1" applyBorder="1" applyAlignment="1">
      <alignment horizontal="center" vertical="center" wrapText="1"/>
    </xf>
    <xf numFmtId="0" fontId="19" fillId="0" borderId="1" xfId="1" applyNumberFormat="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0" fontId="16" fillId="2" borderId="1" xfId="1" applyNumberFormat="1" applyFont="1" applyFill="1" applyBorder="1" applyAlignment="1">
      <alignment horizontal="center" vertical="center" wrapText="1"/>
    </xf>
    <xf numFmtId="0" fontId="13" fillId="0" borderId="1" xfId="6" applyFont="1" applyBorder="1" applyAlignment="1">
      <alignment horizontal="center" vertical="center" wrapText="1"/>
    </xf>
    <xf numFmtId="0" fontId="10" fillId="0" borderId="1" xfId="1"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20" fillId="0" borderId="1" xfId="1" applyNumberFormat="1" applyFont="1" applyFill="1" applyBorder="1" applyAlignment="1">
      <alignment horizontal="center" vertical="center" wrapText="1"/>
    </xf>
    <xf numFmtId="0" fontId="16" fillId="0" borderId="1" xfId="2" applyFont="1" applyFill="1" applyBorder="1" applyAlignment="1">
      <alignment vertical="center" wrapText="1"/>
    </xf>
    <xf numFmtId="0" fontId="16" fillId="0" borderId="1" xfId="6" applyFont="1" applyBorder="1" applyAlignment="1">
      <alignment horizontal="center" vertical="center" wrapText="1"/>
    </xf>
    <xf numFmtId="0" fontId="16" fillId="0" borderId="1" xfId="6" applyFont="1" applyFill="1" applyBorder="1" applyAlignment="1">
      <alignment horizontal="center" vertical="center" wrapText="1"/>
    </xf>
    <xf numFmtId="0" fontId="25" fillId="3" borderId="1" xfId="1" applyFont="1" applyFill="1" applyBorder="1" applyAlignment="1">
      <alignment horizontal="center" vertical="center"/>
    </xf>
    <xf numFmtId="0" fontId="21" fillId="0" borderId="1" xfId="1" applyNumberFormat="1" applyFont="1" applyFill="1" applyBorder="1" applyAlignment="1">
      <alignment vertical="center" wrapText="1"/>
    </xf>
    <xf numFmtId="0" fontId="21" fillId="0" borderId="1" xfId="1" applyNumberFormat="1" applyFont="1" applyFill="1" applyBorder="1" applyAlignment="1">
      <alignment vertical="top" wrapText="1"/>
    </xf>
    <xf numFmtId="0" fontId="12" fillId="0" borderId="17" xfId="1" applyNumberFormat="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0" fontId="13" fillId="0" borderId="1" xfId="6" applyFont="1" applyBorder="1" applyAlignment="1">
      <alignment horizontal="center" vertical="center"/>
    </xf>
    <xf numFmtId="0" fontId="16" fillId="0" borderId="1" xfId="2" applyFont="1" applyFill="1" applyBorder="1" applyAlignment="1" applyProtection="1">
      <alignment horizontal="center" vertical="center" wrapText="1"/>
      <protection locked="0"/>
    </xf>
    <xf numFmtId="0" fontId="16" fillId="0" borderId="1" xfId="1" applyNumberFormat="1" applyFont="1" applyFill="1" applyBorder="1" applyAlignment="1">
      <alignment horizontal="center" vertical="center" wrapText="1"/>
    </xf>
    <xf numFmtId="0" fontId="21" fillId="0" borderId="1" xfId="1" applyNumberFormat="1" applyFont="1" applyFill="1" applyBorder="1" applyAlignment="1">
      <alignment horizontal="center" vertical="center" wrapText="1"/>
    </xf>
    <xf numFmtId="0" fontId="16" fillId="0" borderId="1" xfId="1" applyNumberFormat="1" applyFont="1" applyFill="1" applyBorder="1" applyAlignment="1" applyProtection="1">
      <alignment horizontal="center" vertical="center" wrapText="1"/>
      <protection locked="0"/>
    </xf>
    <xf numFmtId="0" fontId="16" fillId="0" borderId="13" xfId="1" applyNumberFormat="1" applyFont="1" applyFill="1" applyBorder="1" applyAlignment="1">
      <alignment vertical="center" wrapText="1"/>
    </xf>
    <xf numFmtId="0" fontId="23" fillId="0" borderId="1" xfId="1" applyNumberFormat="1" applyFont="1" applyFill="1" applyBorder="1" applyAlignment="1">
      <alignment vertical="center" wrapText="1"/>
    </xf>
    <xf numFmtId="0" fontId="13" fillId="0" borderId="1" xfId="6" applyFont="1" applyFill="1" applyBorder="1" applyAlignment="1">
      <alignment horizontal="left" vertical="center" wrapText="1"/>
    </xf>
    <xf numFmtId="0" fontId="13" fillId="0" borderId="1" xfId="6" applyFont="1" applyFill="1" applyBorder="1" applyAlignment="1">
      <alignment horizontal="center" vertical="center" wrapText="1"/>
    </xf>
    <xf numFmtId="0" fontId="13" fillId="0" borderId="1" xfId="6" applyFont="1" applyFill="1" applyBorder="1" applyAlignment="1">
      <alignment horizontal="left" wrapText="1"/>
    </xf>
    <xf numFmtId="0" fontId="16" fillId="0" borderId="1" xfId="0" applyFont="1" applyFill="1" applyBorder="1" applyAlignment="1">
      <alignment horizontal="center" vertical="center" wrapText="1"/>
    </xf>
    <xf numFmtId="0" fontId="16" fillId="0" borderId="1" xfId="1" applyNumberFormat="1" applyFont="1" applyFill="1" applyBorder="1" applyAlignment="1">
      <alignment horizontal="center" vertical="center"/>
    </xf>
    <xf numFmtId="0" fontId="16" fillId="0" borderId="13" xfId="2" applyFont="1" applyFill="1" applyBorder="1" applyAlignment="1">
      <alignment vertical="center" wrapText="1"/>
    </xf>
    <xf numFmtId="0" fontId="16" fillId="0" borderId="13" xfId="0" applyFont="1" applyFill="1" applyBorder="1" applyAlignment="1">
      <alignment vertical="center" wrapText="1"/>
    </xf>
    <xf numFmtId="0" fontId="16" fillId="0" borderId="1" xfId="0" applyFont="1" applyFill="1" applyBorder="1" applyAlignment="1">
      <alignment horizontal="left" vertical="center" wrapText="1"/>
    </xf>
    <xf numFmtId="0" fontId="16" fillId="0" borderId="1" xfId="1" applyNumberFormat="1" applyFont="1" applyFill="1" applyBorder="1" applyAlignment="1">
      <alignment horizontal="justify" vertical="center" wrapText="1"/>
    </xf>
    <xf numFmtId="0" fontId="16" fillId="0" borderId="1" xfId="1" applyNumberFormat="1" applyFont="1" applyFill="1" applyBorder="1" applyAlignment="1" applyProtection="1">
      <alignment horizontal="left" vertical="center" wrapText="1"/>
      <protection locked="0"/>
    </xf>
    <xf numFmtId="3" fontId="16" fillId="0" borderId="1" xfId="1" applyNumberFormat="1" applyFont="1" applyFill="1" applyBorder="1" applyAlignment="1" applyProtection="1">
      <alignment horizontal="center" vertical="center" wrapText="1"/>
      <protection locked="0"/>
    </xf>
    <xf numFmtId="164" fontId="16" fillId="0" borderId="1" xfId="1" applyNumberFormat="1" applyFont="1" applyFill="1" applyBorder="1" applyAlignment="1">
      <alignment horizontal="center" vertical="center" wrapText="1"/>
    </xf>
    <xf numFmtId="0" fontId="23" fillId="0" borderId="1" xfId="4" applyNumberFormat="1" applyFont="1" applyFill="1" applyBorder="1" applyAlignment="1">
      <alignment horizontal="center" vertical="center" wrapText="1"/>
    </xf>
    <xf numFmtId="0" fontId="12" fillId="0" borderId="1" xfId="4" applyNumberFormat="1" applyFont="1" applyFill="1" applyBorder="1" applyAlignment="1">
      <alignment horizontal="center" vertical="center" wrapText="1"/>
    </xf>
    <xf numFmtId="0" fontId="16" fillId="0" borderId="1" xfId="2" applyFont="1" applyFill="1" applyBorder="1" applyAlignment="1" applyProtection="1">
      <alignment horizontal="left" vertical="center" wrapText="1"/>
      <protection locked="0"/>
    </xf>
    <xf numFmtId="0" fontId="12" fillId="0" borderId="1" xfId="1" applyNumberFormat="1" applyFont="1" applyFill="1" applyBorder="1" applyAlignment="1">
      <alignment horizontal="center" vertical="center" wrapText="1"/>
    </xf>
    <xf numFmtId="9" fontId="10" fillId="0" borderId="1" xfId="1"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12" fillId="0" borderId="1" xfId="1" applyFont="1" applyFill="1" applyBorder="1" applyAlignment="1">
      <alignment horizontal="center" vertical="center" wrapText="1"/>
    </xf>
    <xf numFmtId="0" fontId="23" fillId="0" borderId="1" xfId="1" applyFont="1" applyFill="1" applyBorder="1" applyAlignment="1">
      <alignment vertical="top" wrapText="1"/>
    </xf>
    <xf numFmtId="0" fontId="10" fillId="0" borderId="1" xfId="4" applyNumberFormat="1" applyFont="1" applyFill="1" applyBorder="1" applyAlignment="1">
      <alignment horizontal="center" vertical="center" wrapText="1"/>
    </xf>
    <xf numFmtId="0" fontId="12" fillId="0" borderId="1" xfId="1" applyFont="1" applyFill="1" applyBorder="1" applyAlignment="1">
      <alignment horizontal="center" vertical="top" wrapText="1"/>
    </xf>
    <xf numFmtId="0" fontId="25" fillId="0" borderId="1" xfId="1" applyFont="1" applyFill="1" applyBorder="1" applyAlignment="1">
      <alignment horizontal="center" vertical="center"/>
    </xf>
    <xf numFmtId="0" fontId="10" fillId="0" borderId="1" xfId="1" applyFont="1" applyFill="1" applyBorder="1" applyAlignment="1">
      <alignment horizontal="center" vertical="center" wrapText="1"/>
    </xf>
    <xf numFmtId="0" fontId="16" fillId="6" borderId="1" xfId="1" applyNumberFormat="1" applyFont="1" applyFill="1" applyBorder="1" applyAlignment="1" applyProtection="1">
      <alignment horizontal="left" vertical="center" wrapText="1"/>
      <protection locked="0"/>
    </xf>
    <xf numFmtId="0" fontId="16" fillId="2" borderId="1" xfId="1" applyNumberFormat="1" applyFont="1" applyFill="1" applyBorder="1" applyAlignment="1" applyProtection="1">
      <alignment horizontal="left" vertical="center" wrapText="1"/>
      <protection locked="0"/>
    </xf>
    <xf numFmtId="0" fontId="16" fillId="6" borderId="1" xfId="1" applyNumberFormat="1" applyFont="1" applyFill="1" applyBorder="1" applyAlignment="1" applyProtection="1">
      <alignment horizontal="center" vertical="center" wrapText="1"/>
      <protection locked="0"/>
    </xf>
    <xf numFmtId="0" fontId="16" fillId="0" borderId="13" xfId="1" applyNumberFormat="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0" fontId="13" fillId="0" borderId="1" xfId="6" applyFont="1" applyBorder="1" applyAlignment="1">
      <alignment horizontal="center" vertical="center" wrapText="1"/>
    </xf>
    <xf numFmtId="0" fontId="16" fillId="0" borderId="1" xfId="0" applyFont="1" applyFill="1" applyBorder="1" applyAlignment="1">
      <alignment horizontal="center" vertical="center" wrapText="1"/>
    </xf>
    <xf numFmtId="0" fontId="20" fillId="0" borderId="1" xfId="1"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0" fontId="23" fillId="0" borderId="1" xfId="1" applyFont="1" applyFill="1" applyBorder="1" applyAlignment="1">
      <alignment horizontal="center" vertical="center" wrapText="1"/>
    </xf>
    <xf numFmtId="0" fontId="3" fillId="0" borderId="1" xfId="1" applyFont="1" applyBorder="1" applyAlignment="1">
      <alignment horizontal="center" vertical="center" wrapText="1"/>
    </xf>
    <xf numFmtId="0" fontId="9" fillId="3" borderId="1" xfId="1" applyFont="1" applyFill="1" applyBorder="1" applyAlignment="1">
      <alignment horizontal="center" vertical="center" wrapText="1"/>
    </xf>
    <xf numFmtId="0" fontId="10" fillId="3"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0" fontId="23" fillId="0" borderId="1" xfId="1" applyFont="1" applyFill="1" applyBorder="1" applyAlignment="1">
      <alignment horizontal="center" vertical="center" wrapText="1"/>
    </xf>
    <xf numFmtId="0" fontId="16" fillId="2" borderId="1" xfId="1" applyNumberFormat="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0" fontId="16" fillId="0" borderId="1" xfId="1" applyNumberFormat="1" applyFont="1" applyFill="1" applyBorder="1" applyAlignment="1" applyProtection="1">
      <alignment horizontal="center" vertical="center" wrapText="1"/>
      <protection locked="0"/>
    </xf>
    <xf numFmtId="0" fontId="13" fillId="0" borderId="1" xfId="6" applyFont="1" applyBorder="1" applyAlignment="1">
      <alignment horizontal="center" vertical="center"/>
    </xf>
    <xf numFmtId="0" fontId="23" fillId="0" borderId="1" xfId="1" applyFont="1" applyFill="1" applyBorder="1" applyAlignment="1">
      <alignment horizontal="center" vertical="center" wrapText="1"/>
    </xf>
    <xf numFmtId="9" fontId="12" fillId="0" borderId="1" xfId="1"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12" fillId="0" borderId="1" xfId="4" applyNumberFormat="1" applyFont="1" applyFill="1" applyBorder="1" applyAlignment="1">
      <alignment vertical="center" wrapText="1"/>
    </xf>
    <xf numFmtId="9" fontId="30" fillId="0" borderId="2" xfId="8" applyFont="1" applyFill="1" applyBorder="1" applyAlignment="1">
      <alignment horizontal="center" vertical="center" wrapText="1"/>
    </xf>
    <xf numFmtId="0" fontId="21" fillId="0" borderId="1" xfId="1" applyNumberFormat="1" applyFont="1" applyFill="1" applyBorder="1" applyAlignment="1">
      <alignment horizontal="center" vertical="center" wrapText="1"/>
    </xf>
    <xf numFmtId="0" fontId="16" fillId="0" borderId="1" xfId="1" applyNumberFormat="1" applyFont="1" applyFill="1" applyBorder="1" applyAlignment="1" applyProtection="1">
      <alignment horizontal="center" vertical="center" wrapText="1"/>
      <protection locked="0"/>
    </xf>
    <xf numFmtId="0" fontId="16" fillId="0" borderId="1" xfId="1" applyNumberFormat="1" applyFont="1" applyFill="1" applyBorder="1" applyAlignment="1">
      <alignment horizontal="center" vertical="center" wrapText="1"/>
    </xf>
    <xf numFmtId="0" fontId="13" fillId="0" borderId="1" xfId="6" applyFont="1" applyBorder="1" applyAlignment="1">
      <alignment horizontal="center" vertical="center"/>
    </xf>
    <xf numFmtId="0" fontId="16" fillId="2" borderId="1" xfId="1" applyNumberFormat="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31" fillId="0" borderId="1"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9" fontId="13" fillId="0" borderId="0" xfId="6" applyNumberFormat="1" applyFont="1"/>
    <xf numFmtId="0" fontId="32" fillId="0" borderId="1" xfId="0" applyFont="1" applyBorder="1" applyAlignment="1">
      <alignment horizontal="center" vertical="center" wrapText="1"/>
    </xf>
    <xf numFmtId="0" fontId="16" fillId="0" borderId="8" xfId="2" applyFont="1" applyBorder="1"/>
    <xf numFmtId="0" fontId="16" fillId="0" borderId="15" xfId="2" applyFont="1" applyBorder="1"/>
    <xf numFmtId="0" fontId="19" fillId="0" borderId="2" xfId="1" applyNumberFormat="1" applyFont="1" applyFill="1" applyBorder="1" applyAlignment="1">
      <alignment horizontal="center" vertical="center" wrapText="1"/>
    </xf>
    <xf numFmtId="0" fontId="3" fillId="0" borderId="23" xfId="1" applyNumberFormat="1" applyFont="1" applyFill="1" applyBorder="1" applyAlignment="1">
      <alignment horizontal="center" vertical="center" wrapText="1"/>
    </xf>
    <xf numFmtId="0" fontId="20" fillId="0" borderId="2" xfId="1" applyNumberFormat="1" applyFont="1" applyFill="1" applyBorder="1" applyAlignment="1">
      <alignment horizontal="center" vertical="center"/>
    </xf>
    <xf numFmtId="0" fontId="31" fillId="0" borderId="2" xfId="1" applyNumberFormat="1" applyFont="1" applyFill="1" applyBorder="1" applyAlignment="1">
      <alignment horizontal="center" vertical="center" wrapText="1"/>
    </xf>
    <xf numFmtId="0" fontId="3" fillId="0" borderId="2" xfId="1" applyNumberFormat="1" applyFont="1" applyFill="1" applyBorder="1" applyAlignment="1">
      <alignment horizontal="center" vertical="center" wrapText="1"/>
    </xf>
    <xf numFmtId="0" fontId="33" fillId="0" borderId="1" xfId="0" applyFont="1" applyBorder="1" applyAlignment="1">
      <alignment horizontal="center" vertical="center" wrapText="1"/>
    </xf>
    <xf numFmtId="9" fontId="30" fillId="0" borderId="1" xfId="8" applyFont="1" applyFill="1" applyBorder="1" applyAlignment="1">
      <alignment horizontal="center" vertical="center" wrapText="1"/>
    </xf>
    <xf numFmtId="0" fontId="4" fillId="0" borderId="8" xfId="2" applyBorder="1"/>
    <xf numFmtId="0" fontId="4" fillId="0" borderId="15" xfId="2" applyBorder="1"/>
    <xf numFmtId="0" fontId="3" fillId="3" borderId="26"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16" fillId="0" borderId="2" xfId="6" applyFont="1" applyFill="1" applyBorder="1" applyAlignment="1">
      <alignment horizontal="center" vertical="center" wrapText="1"/>
    </xf>
    <xf numFmtId="0" fontId="2" fillId="0" borderId="1" xfId="1" applyFont="1" applyFill="1" applyBorder="1" applyAlignment="1">
      <alignment horizontal="center" vertical="top" wrapText="1"/>
    </xf>
    <xf numFmtId="0" fontId="3" fillId="6" borderId="1" xfId="1" applyNumberFormat="1" applyFont="1" applyFill="1" applyBorder="1" applyAlignment="1">
      <alignment horizontal="center" vertical="center" wrapText="1"/>
    </xf>
    <xf numFmtId="0" fontId="9" fillId="6" borderId="1" xfId="1" applyNumberFormat="1" applyFont="1" applyFill="1" applyBorder="1" applyAlignment="1">
      <alignment horizontal="center"/>
    </xf>
    <xf numFmtId="0" fontId="0" fillId="0" borderId="1" xfId="0" applyBorder="1"/>
    <xf numFmtId="0" fontId="0" fillId="0" borderId="1" xfId="0" applyBorder="1" applyAlignment="1">
      <alignment horizontal="center"/>
    </xf>
    <xf numFmtId="9" fontId="0" fillId="0" borderId="1" xfId="0" applyNumberFormat="1" applyBorder="1"/>
    <xf numFmtId="9" fontId="0" fillId="0" borderId="1" xfId="8" applyFont="1" applyBorder="1"/>
    <xf numFmtId="0" fontId="35" fillId="0" borderId="16" xfId="0" applyFont="1" applyFill="1" applyBorder="1"/>
    <xf numFmtId="9" fontId="21" fillId="0" borderId="0" xfId="1" applyNumberFormat="1" applyFont="1" applyFill="1" applyAlignment="1"/>
    <xf numFmtId="9" fontId="12" fillId="0" borderId="0" xfId="1" applyNumberFormat="1" applyFont="1" applyFill="1" applyAlignment="1">
      <alignment vertical="top" wrapText="1"/>
    </xf>
    <xf numFmtId="9" fontId="2" fillId="3" borderId="0" xfId="1" applyNumberFormat="1" applyFont="1" applyFill="1">
      <alignment vertical="top"/>
    </xf>
    <xf numFmtId="0" fontId="33" fillId="5" borderId="1" xfId="0" applyFont="1" applyFill="1" applyBorder="1" applyAlignment="1">
      <alignment horizontal="center" vertical="center" wrapText="1"/>
    </xf>
    <xf numFmtId="0" fontId="30" fillId="0" borderId="0" xfId="1" applyNumberFormat="1" applyFont="1" applyFill="1" applyAlignment="1"/>
    <xf numFmtId="0" fontId="30" fillId="0" borderId="0" xfId="1" applyNumberFormat="1" applyFont="1" applyFill="1" applyAlignment="1">
      <alignment horizontal="center" vertical="center"/>
    </xf>
    <xf numFmtId="1" fontId="30" fillId="0" borderId="0" xfId="1" applyNumberFormat="1" applyFont="1" applyFill="1" applyAlignment="1">
      <alignment horizontal="center" vertical="center"/>
    </xf>
    <xf numFmtId="0" fontId="31" fillId="0" borderId="0" xfId="1" applyNumberFormat="1" applyFont="1" applyFill="1" applyAlignment="1">
      <alignment horizontal="center" vertical="center"/>
    </xf>
    <xf numFmtId="0" fontId="36" fillId="0" borderId="1" xfId="0" applyFont="1" applyBorder="1" applyAlignment="1">
      <alignment horizontal="center" vertical="center" wrapText="1"/>
    </xf>
    <xf numFmtId="9" fontId="9" fillId="0" borderId="1" xfId="1" applyNumberFormat="1" applyFont="1" applyFill="1" applyBorder="1" applyAlignment="1"/>
    <xf numFmtId="0" fontId="30" fillId="0" borderId="26" xfId="1" applyNumberFormat="1" applyFont="1" applyFill="1" applyBorder="1" applyAlignment="1">
      <alignment horizontal="center" vertical="center"/>
    </xf>
    <xf numFmtId="0" fontId="10" fillId="0" borderId="26" xfId="1" applyNumberFormat="1" applyFont="1" applyFill="1" applyBorder="1" applyAlignment="1">
      <alignment horizontal="center" vertical="center" wrapText="1"/>
    </xf>
    <xf numFmtId="0" fontId="23" fillId="0" borderId="27" xfId="1" applyNumberFormat="1" applyFont="1" applyFill="1" applyBorder="1" applyAlignment="1">
      <alignment horizontal="center" vertical="center" wrapText="1"/>
    </xf>
    <xf numFmtId="0" fontId="23" fillId="0" borderId="28" xfId="1" applyNumberFormat="1" applyFont="1" applyFill="1" applyBorder="1" applyAlignment="1">
      <alignment horizontal="center" vertical="center" wrapText="1"/>
    </xf>
    <xf numFmtId="0" fontId="37" fillId="0" borderId="1" xfId="1" applyNumberFormat="1" applyFont="1" applyFill="1" applyBorder="1" applyAlignment="1">
      <alignment horizontal="center" vertical="center" wrapText="1"/>
    </xf>
    <xf numFmtId="0" fontId="38" fillId="8" borderId="1" xfId="0" applyFont="1" applyFill="1" applyBorder="1" applyAlignment="1">
      <alignment horizontal="center" vertical="center" wrapText="1"/>
    </xf>
    <xf numFmtId="0" fontId="23" fillId="0" borderId="32" xfId="1" applyNumberFormat="1" applyFont="1" applyFill="1" applyBorder="1" applyAlignment="1">
      <alignment horizontal="center" vertical="center" wrapText="1"/>
    </xf>
    <xf numFmtId="3" fontId="23" fillId="0" borderId="31" xfId="1" applyNumberFormat="1" applyFont="1" applyFill="1" applyBorder="1" applyAlignment="1">
      <alignment horizontal="center" vertical="center" wrapText="1"/>
    </xf>
    <xf numFmtId="0" fontId="23" fillId="0" borderId="18" xfId="1" applyNumberFormat="1" applyFont="1" applyFill="1" applyBorder="1" applyAlignment="1">
      <alignment horizontal="center" vertical="center" wrapText="1"/>
    </xf>
    <xf numFmtId="0" fontId="3" fillId="0" borderId="13" xfId="0" applyFont="1" applyFill="1" applyBorder="1" applyAlignment="1">
      <alignment horizontal="justify" vertical="center"/>
    </xf>
    <xf numFmtId="0" fontId="23" fillId="0" borderId="33" xfId="1" applyNumberFormat="1" applyFont="1" applyFill="1" applyBorder="1" applyAlignment="1">
      <alignment horizontal="center" vertical="center" wrapText="1"/>
    </xf>
    <xf numFmtId="3" fontId="23" fillId="0" borderId="28" xfId="1" applyNumberFormat="1" applyFont="1" applyFill="1" applyBorder="1" applyAlignment="1">
      <alignment horizontal="center" vertical="center" wrapText="1"/>
    </xf>
    <xf numFmtId="0" fontId="23" fillId="0" borderId="26" xfId="1" applyNumberFormat="1" applyFont="1" applyFill="1" applyBorder="1" applyAlignment="1">
      <alignment horizontal="center" vertical="center" wrapText="1"/>
    </xf>
    <xf numFmtId="0" fontId="3" fillId="0" borderId="1" xfId="0" applyFont="1" applyFill="1" applyBorder="1" applyAlignment="1">
      <alignment vertical="center" wrapText="1"/>
    </xf>
    <xf numFmtId="0" fontId="23" fillId="0" borderId="34" xfId="1" applyNumberFormat="1" applyFont="1" applyFill="1" applyBorder="1" applyAlignment="1">
      <alignment horizontal="center" vertical="center" wrapText="1"/>
    </xf>
    <xf numFmtId="0" fontId="23" fillId="0" borderId="1" xfId="1" applyNumberFormat="1" applyFont="1" applyFill="1" applyBorder="1" applyAlignment="1">
      <alignment horizontal="left" vertical="center" wrapText="1"/>
    </xf>
    <xf numFmtId="0" fontId="23" fillId="0" borderId="1" xfId="0" applyFont="1" applyFill="1" applyBorder="1" applyAlignment="1">
      <alignment vertical="center" wrapText="1"/>
    </xf>
    <xf numFmtId="0" fontId="37" fillId="0" borderId="1" xfId="0" applyFont="1" applyFill="1" applyBorder="1" applyAlignment="1">
      <alignment wrapText="1"/>
    </xf>
    <xf numFmtId="0" fontId="23" fillId="0" borderId="26" xfId="0" applyFont="1" applyFill="1" applyBorder="1" applyAlignment="1">
      <alignment wrapText="1"/>
    </xf>
    <xf numFmtId="0" fontId="3" fillId="0" borderId="1" xfId="0" applyFont="1" applyFill="1" applyBorder="1" applyAlignment="1">
      <alignment horizontal="justify" vertical="center"/>
    </xf>
    <xf numFmtId="10" fontId="30" fillId="0" borderId="26" xfId="1" applyNumberFormat="1" applyFont="1" applyFill="1" applyBorder="1" applyAlignment="1">
      <alignment horizontal="center" vertical="center"/>
    </xf>
    <xf numFmtId="9" fontId="23" fillId="0" borderId="28" xfId="1" applyNumberFormat="1" applyFont="1" applyFill="1" applyBorder="1" applyAlignment="1">
      <alignment horizontal="center" vertical="center" wrapText="1"/>
    </xf>
    <xf numFmtId="0" fontId="23" fillId="0" borderId="35" xfId="1" applyNumberFormat="1" applyFont="1" applyFill="1" applyBorder="1" applyAlignment="1">
      <alignment horizontal="center" vertical="center" wrapText="1"/>
    </xf>
    <xf numFmtId="0" fontId="23" fillId="0" borderId="1" xfId="1" applyNumberFormat="1" applyFont="1" applyFill="1" applyBorder="1" applyAlignment="1">
      <alignment horizontal="justify" vertical="center" wrapText="1"/>
    </xf>
    <xf numFmtId="0" fontId="23" fillId="0" borderId="17" xfId="1" applyNumberFormat="1" applyFont="1" applyFill="1" applyBorder="1" applyAlignment="1">
      <alignment horizontal="center" vertical="center" wrapText="1"/>
    </xf>
    <xf numFmtId="0" fontId="23" fillId="0" borderId="1" xfId="0" applyFont="1" applyFill="1" applyBorder="1" applyAlignment="1">
      <alignment horizontal="left" vertical="center" wrapText="1"/>
    </xf>
    <xf numFmtId="0" fontId="3" fillId="0" borderId="31" xfId="1" applyNumberFormat="1" applyFont="1" applyFill="1" applyBorder="1" applyAlignment="1">
      <alignment horizontal="center" vertical="center" wrapText="1"/>
    </xf>
    <xf numFmtId="0" fontId="23" fillId="0" borderId="13" xfId="1" applyNumberFormat="1" applyFont="1" applyFill="1" applyBorder="1" applyAlignment="1">
      <alignment horizontal="left" vertical="center" wrapText="1"/>
    </xf>
    <xf numFmtId="0" fontId="3" fillId="0" borderId="28" xfId="1" applyNumberFormat="1" applyFont="1" applyFill="1" applyBorder="1" applyAlignment="1">
      <alignment horizontal="center" vertical="center" wrapText="1"/>
    </xf>
    <xf numFmtId="0" fontId="10" fillId="0" borderId="1" xfId="1" applyNumberFormat="1" applyFont="1" applyFill="1" applyBorder="1" applyAlignment="1">
      <alignment horizontal="left" vertical="center" wrapText="1"/>
    </xf>
    <xf numFmtId="9" fontId="30" fillId="0" borderId="0" xfId="1" applyNumberFormat="1" applyFont="1" applyFill="1" applyAlignment="1"/>
    <xf numFmtId="9" fontId="30" fillId="0" borderId="1" xfId="1" applyNumberFormat="1" applyFont="1" applyFill="1" applyBorder="1" applyAlignment="1"/>
    <xf numFmtId="0" fontId="30" fillId="0" borderId="26" xfId="1" applyNumberFormat="1" applyFont="1" applyFill="1" applyBorder="1" applyAlignment="1"/>
    <xf numFmtId="0" fontId="23" fillId="0" borderId="36" xfId="1" applyNumberFormat="1" applyFont="1" applyFill="1" applyBorder="1" applyAlignment="1">
      <alignment horizontal="left" vertical="center" wrapText="1"/>
    </xf>
    <xf numFmtId="0" fontId="37" fillId="0" borderId="2" xfId="1" applyNumberFormat="1" applyFont="1" applyFill="1" applyBorder="1" applyAlignment="1">
      <alignment horizontal="center" vertical="center" wrapText="1"/>
    </xf>
    <xf numFmtId="0" fontId="23" fillId="0" borderId="37" xfId="1" applyNumberFormat="1" applyFont="1" applyFill="1" applyBorder="1" applyAlignment="1">
      <alignment horizontal="center" vertical="center" wrapText="1"/>
    </xf>
    <xf numFmtId="1" fontId="23" fillId="0" borderId="28" xfId="1" applyNumberFormat="1" applyFont="1" applyFill="1" applyBorder="1" applyAlignment="1">
      <alignment horizontal="center" vertical="center" wrapText="1"/>
    </xf>
    <xf numFmtId="0" fontId="23" fillId="0" borderId="1" xfId="2" applyFont="1" applyFill="1" applyBorder="1" applyAlignment="1">
      <alignment vertical="center" wrapText="1"/>
    </xf>
    <xf numFmtId="0" fontId="23" fillId="0" borderId="38" xfId="1" applyNumberFormat="1" applyFont="1" applyFill="1" applyBorder="1" applyAlignment="1">
      <alignment horizontal="center" vertical="center" wrapText="1"/>
    </xf>
    <xf numFmtId="1" fontId="23" fillId="0" borderId="29" xfId="1" applyNumberFormat="1" applyFont="1" applyFill="1" applyBorder="1" applyAlignment="1">
      <alignment horizontal="center" vertical="center" wrapText="1"/>
    </xf>
    <xf numFmtId="0" fontId="23" fillId="0" borderId="2" xfId="2" applyFont="1" applyFill="1" applyBorder="1" applyAlignment="1">
      <alignment vertical="center" wrapText="1"/>
    </xf>
    <xf numFmtId="0" fontId="3" fillId="0" borderId="29" xfId="1" applyNumberFormat="1" applyFont="1" applyFill="1" applyBorder="1" applyAlignment="1">
      <alignment horizontal="center" vertical="center" wrapText="1"/>
    </xf>
    <xf numFmtId="0" fontId="31" fillId="0" borderId="0" xfId="1" applyNumberFormat="1" applyFont="1" applyFill="1" applyAlignment="1">
      <alignment vertical="center"/>
    </xf>
    <xf numFmtId="0" fontId="31" fillId="0" borderId="26" xfId="1" applyNumberFormat="1" applyFont="1" applyFill="1" applyBorder="1" applyAlignment="1">
      <alignment horizontal="center" vertical="center" wrapText="1"/>
    </xf>
    <xf numFmtId="0" fontId="10" fillId="0" borderId="26" xfId="1" applyNumberFormat="1" applyFont="1" applyFill="1" applyBorder="1" applyAlignment="1">
      <alignment vertical="center" wrapText="1"/>
    </xf>
    <xf numFmtId="0" fontId="3" fillId="0" borderId="40" xfId="1" applyNumberFormat="1" applyFont="1" applyFill="1" applyBorder="1" applyAlignment="1">
      <alignment horizontal="center" vertical="center" wrapText="1"/>
    </xf>
    <xf numFmtId="0" fontId="9" fillId="0" borderId="40" xfId="1" applyNumberFormat="1" applyFont="1" applyFill="1" applyBorder="1" applyAlignment="1">
      <alignment horizontal="center" vertical="center"/>
    </xf>
    <xf numFmtId="0" fontId="3" fillId="0" borderId="41" xfId="1" applyNumberFormat="1" applyFont="1" applyFill="1" applyBorder="1" applyAlignment="1">
      <alignment horizontal="center" vertical="center" wrapText="1"/>
    </xf>
    <xf numFmtId="0" fontId="3" fillId="0" borderId="42" xfId="1" applyNumberFormat="1" applyFont="1" applyFill="1" applyBorder="1" applyAlignment="1">
      <alignment horizontal="center" vertical="center" wrapText="1"/>
    </xf>
    <xf numFmtId="0" fontId="4" fillId="0" borderId="43" xfId="2" applyBorder="1"/>
    <xf numFmtId="0" fontId="27" fillId="0" borderId="0" xfId="0" applyFont="1" applyAlignment="1">
      <alignment vertical="center"/>
    </xf>
    <xf numFmtId="0" fontId="27" fillId="0" borderId="1" xfId="0" applyFont="1" applyBorder="1" applyAlignment="1">
      <alignment horizontal="center" vertical="center"/>
    </xf>
    <xf numFmtId="0" fontId="27" fillId="0" borderId="1" xfId="0" applyFont="1" applyBorder="1" applyAlignment="1">
      <alignment vertical="center"/>
    </xf>
    <xf numFmtId="0" fontId="32" fillId="7" borderId="1" xfId="0" applyFont="1" applyFill="1" applyBorder="1" applyAlignment="1">
      <alignment horizontal="center" vertical="center" wrapText="1"/>
    </xf>
    <xf numFmtId="9" fontId="31" fillId="0" borderId="1" xfId="1" applyNumberFormat="1" applyFont="1" applyFill="1" applyBorder="1" applyAlignment="1">
      <alignment vertical="center"/>
    </xf>
    <xf numFmtId="0" fontId="9" fillId="6" borderId="1" xfId="1" applyNumberFormat="1" applyFont="1" applyFill="1" applyBorder="1" applyAlignment="1">
      <alignment horizontal="center" vertical="center"/>
    </xf>
    <xf numFmtId="0" fontId="32" fillId="0" borderId="26" xfId="0" applyFont="1" applyBorder="1" applyAlignment="1">
      <alignment horizontal="center" vertical="center" wrapText="1"/>
    </xf>
    <xf numFmtId="0" fontId="35" fillId="0" borderId="0" xfId="0" applyFont="1" applyFill="1" applyBorder="1"/>
    <xf numFmtId="0" fontId="30" fillId="0" borderId="0" xfId="1" applyNumberFormat="1" applyFont="1" applyFill="1" applyAlignment="1">
      <alignment horizontal="center"/>
    </xf>
    <xf numFmtId="0" fontId="3" fillId="6" borderId="13" xfId="1" applyNumberFormat="1" applyFont="1" applyFill="1" applyBorder="1" applyAlignment="1">
      <alignment horizontal="center" vertical="center" wrapText="1"/>
    </xf>
    <xf numFmtId="0" fontId="30" fillId="0" borderId="1" xfId="1" applyNumberFormat="1" applyFont="1" applyFill="1" applyBorder="1" applyAlignment="1"/>
    <xf numFmtId="0" fontId="9" fillId="0" borderId="41" xfId="1" applyNumberFormat="1" applyFont="1" applyFill="1" applyBorder="1" applyAlignment="1">
      <alignment horizontal="center" vertical="center" wrapText="1"/>
    </xf>
    <xf numFmtId="0" fontId="3" fillId="6" borderId="42" xfId="1" applyNumberFormat="1" applyFont="1" applyFill="1" applyBorder="1" applyAlignment="1">
      <alignment horizontal="center" vertical="center" wrapText="1"/>
    </xf>
    <xf numFmtId="0" fontId="3" fillId="0" borderId="49" xfId="1" applyNumberFormat="1" applyFont="1" applyFill="1" applyBorder="1" applyAlignment="1">
      <alignment horizontal="center" vertical="center" wrapText="1"/>
    </xf>
    <xf numFmtId="0" fontId="3" fillId="0" borderId="13" xfId="1" applyNumberFormat="1" applyFont="1" applyFill="1" applyBorder="1" applyAlignment="1">
      <alignment horizontal="center" vertical="center" wrapText="1"/>
    </xf>
    <xf numFmtId="0" fontId="10" fillId="0" borderId="29" xfId="1" applyNumberFormat="1" applyFont="1" applyFill="1" applyBorder="1" applyAlignment="1">
      <alignment horizontal="center" vertical="center" wrapText="1"/>
    </xf>
    <xf numFmtId="0" fontId="10" fillId="0" borderId="34" xfId="1" applyNumberFormat="1" applyFont="1" applyFill="1" applyBorder="1" applyAlignment="1">
      <alignment horizontal="center" vertical="center" wrapText="1"/>
    </xf>
    <xf numFmtId="0" fontId="30" fillId="0" borderId="1" xfId="1" applyNumberFormat="1" applyFont="1" applyFill="1" applyBorder="1" applyAlignment="1">
      <alignment horizontal="center" vertical="center"/>
    </xf>
    <xf numFmtId="9" fontId="30" fillId="0" borderId="1" xfId="8" applyFont="1" applyFill="1" applyBorder="1" applyAlignment="1">
      <alignment horizontal="center" vertical="center"/>
    </xf>
    <xf numFmtId="0" fontId="10" fillId="0" borderId="28" xfId="1" applyNumberFormat="1" applyFont="1" applyFill="1" applyBorder="1" applyAlignment="1">
      <alignment horizontal="center" vertical="center" wrapText="1"/>
    </xf>
    <xf numFmtId="0" fontId="10" fillId="0" borderId="33" xfId="1" applyNumberFormat="1" applyFont="1" applyFill="1" applyBorder="1" applyAlignment="1">
      <alignment horizontal="center" vertical="center" wrapText="1"/>
    </xf>
    <xf numFmtId="0" fontId="39" fillId="0" borderId="1" xfId="1" applyNumberFormat="1" applyFont="1" applyFill="1" applyBorder="1" applyAlignment="1">
      <alignment horizontal="center" vertical="center" wrapText="1"/>
    </xf>
    <xf numFmtId="1" fontId="10" fillId="0" borderId="28" xfId="1" applyNumberFormat="1" applyFont="1" applyFill="1" applyBorder="1" applyAlignment="1">
      <alignment horizontal="center" vertical="center" wrapText="1"/>
    </xf>
    <xf numFmtId="0" fontId="9" fillId="0" borderId="28" xfId="1" applyNumberFormat="1" applyFont="1" applyFill="1" applyBorder="1" applyAlignment="1">
      <alignment horizontal="center" vertical="center" wrapText="1"/>
    </xf>
    <xf numFmtId="0" fontId="10" fillId="0" borderId="27" xfId="1" applyNumberFormat="1" applyFont="1" applyFill="1" applyBorder="1" applyAlignment="1">
      <alignment horizontal="center" vertical="center" wrapText="1"/>
    </xf>
    <xf numFmtId="0" fontId="10" fillId="0" borderId="27" xfId="1" applyNumberFormat="1" applyFont="1" applyFill="1" applyBorder="1" applyAlignment="1">
      <alignment horizontal="center" vertical="top" wrapText="1"/>
    </xf>
    <xf numFmtId="0" fontId="39" fillId="0" borderId="1" xfId="1" applyNumberFormat="1" applyFont="1" applyFill="1" applyBorder="1" applyAlignment="1">
      <alignment horizontal="center" vertical="top" wrapText="1"/>
    </xf>
    <xf numFmtId="0" fontId="10" fillId="0" borderId="1" xfId="1" applyNumberFormat="1" applyFont="1" applyFill="1" applyBorder="1" applyAlignment="1">
      <alignment horizontal="left" vertical="top" wrapText="1"/>
    </xf>
    <xf numFmtId="0" fontId="23" fillId="0" borderId="1" xfId="1" applyNumberFormat="1" applyFont="1" applyFill="1" applyBorder="1" applyAlignment="1">
      <alignment horizontal="left" vertical="top" wrapText="1"/>
    </xf>
    <xf numFmtId="0" fontId="10" fillId="0" borderId="13" xfId="1" applyNumberFormat="1" applyFont="1" applyFill="1" applyBorder="1" applyAlignment="1">
      <alignment horizontal="center" vertical="center" wrapText="1"/>
    </xf>
    <xf numFmtId="0" fontId="10" fillId="0" borderId="31" xfId="1" applyNumberFormat="1" applyFont="1" applyFill="1" applyBorder="1" applyAlignment="1">
      <alignment horizontal="center" vertical="center" wrapText="1"/>
    </xf>
    <xf numFmtId="0" fontId="10" fillId="0" borderId="32" xfId="1" applyNumberFormat="1" applyFont="1" applyFill="1" applyBorder="1" applyAlignment="1">
      <alignment horizontal="center" vertical="center" wrapText="1"/>
    </xf>
    <xf numFmtId="0" fontId="24" fillId="2" borderId="51" xfId="0" applyFont="1" applyFill="1" applyBorder="1" applyAlignment="1">
      <alignment horizontal="center" vertical="center" wrapText="1"/>
    </xf>
    <xf numFmtId="0" fontId="10" fillId="0" borderId="35" xfId="1" applyNumberFormat="1" applyFont="1" applyFill="1" applyBorder="1" applyAlignment="1">
      <alignment horizontal="center" vertical="top" wrapText="1"/>
    </xf>
    <xf numFmtId="0" fontId="9" fillId="0" borderId="35" xfId="1" applyNumberFormat="1" applyFont="1" applyFill="1" applyBorder="1" applyAlignment="1">
      <alignment horizontal="center" vertical="center" wrapText="1"/>
    </xf>
    <xf numFmtId="0" fontId="10" fillId="0" borderId="26" xfId="1" applyNumberFormat="1" applyFont="1" applyFill="1" applyBorder="1" applyAlignment="1">
      <alignment horizontal="center" vertical="top" wrapText="1"/>
    </xf>
    <xf numFmtId="0" fontId="10" fillId="0" borderId="53" xfId="1" applyNumberFormat="1" applyFont="1" applyFill="1" applyBorder="1" applyAlignment="1">
      <alignment horizontal="left" vertical="top" wrapText="1"/>
    </xf>
    <xf numFmtId="0" fontId="10" fillId="0" borderId="51" xfId="1" applyNumberFormat="1" applyFont="1" applyFill="1" applyBorder="1" applyAlignment="1">
      <alignment horizontal="center" vertical="center" wrapText="1"/>
    </xf>
    <xf numFmtId="0" fontId="23" fillId="0" borderId="1" xfId="0" applyFont="1" applyBorder="1" applyAlignment="1">
      <alignment horizontal="left" vertical="center" wrapText="1"/>
    </xf>
    <xf numFmtId="0" fontId="10" fillId="0" borderId="38" xfId="1" applyNumberFormat="1" applyFont="1" applyFill="1" applyBorder="1" applyAlignment="1">
      <alignment horizontal="center" vertical="top" wrapText="1"/>
    </xf>
    <xf numFmtId="3" fontId="10" fillId="0" borderId="1" xfId="1" applyNumberFormat="1" applyFont="1" applyFill="1" applyBorder="1" applyAlignment="1">
      <alignment horizontal="center" vertical="center" wrapText="1"/>
    </xf>
    <xf numFmtId="0" fontId="30" fillId="0" borderId="56" xfId="1" applyNumberFormat="1" applyFont="1" applyFill="1" applyBorder="1" applyAlignment="1">
      <alignment vertical="center" wrapText="1"/>
    </xf>
    <xf numFmtId="0" fontId="30" fillId="0" borderId="11" xfId="1" applyNumberFormat="1" applyFont="1" applyFill="1" applyBorder="1" applyAlignment="1">
      <alignment vertical="center" wrapText="1"/>
    </xf>
    <xf numFmtId="0" fontId="30" fillId="0" borderId="11" xfId="1" applyNumberFormat="1" applyFont="1" applyFill="1" applyBorder="1" applyAlignment="1">
      <alignment horizontal="center" vertical="center" wrapText="1"/>
    </xf>
    <xf numFmtId="0" fontId="30" fillId="0" borderId="11" xfId="1" applyNumberFormat="1" applyFont="1" applyFill="1" applyBorder="1" applyAlignment="1">
      <alignment vertical="top" wrapText="1"/>
    </xf>
    <xf numFmtId="9" fontId="9" fillId="0" borderId="0" xfId="1" applyNumberFormat="1" applyFont="1" applyFill="1" applyAlignment="1"/>
    <xf numFmtId="0" fontId="30" fillId="0" borderId="57" xfId="1" applyNumberFormat="1" applyFont="1" applyFill="1" applyBorder="1" applyAlignment="1">
      <alignment vertical="center" wrapText="1"/>
    </xf>
    <xf numFmtId="0" fontId="30" fillId="0" borderId="57" xfId="1" applyNumberFormat="1" applyFont="1" applyFill="1" applyBorder="1" applyAlignment="1">
      <alignment horizontal="center" vertical="center" wrapText="1"/>
    </xf>
    <xf numFmtId="0" fontId="30" fillId="0" borderId="57" xfId="1" applyNumberFormat="1" applyFont="1" applyFill="1" applyBorder="1" applyAlignment="1">
      <alignment vertical="top" wrapText="1"/>
    </xf>
    <xf numFmtId="0" fontId="34" fillId="6" borderId="1" xfId="0" applyFont="1" applyFill="1" applyBorder="1" applyAlignment="1">
      <alignment horizontal="center" vertical="center"/>
    </xf>
    <xf numFmtId="0" fontId="27" fillId="0" borderId="1" xfId="0" applyFont="1" applyBorder="1" applyAlignment="1">
      <alignment vertical="center" wrapText="1"/>
    </xf>
    <xf numFmtId="0" fontId="9" fillId="6" borderId="1" xfId="1" applyNumberFormat="1" applyFont="1" applyFill="1" applyBorder="1" applyAlignment="1">
      <alignment horizontal="center" vertical="center" wrapText="1"/>
    </xf>
    <xf numFmtId="0" fontId="30" fillId="0" borderId="1" xfId="1" applyNumberFormat="1" applyFont="1" applyFill="1" applyBorder="1" applyAlignment="1">
      <alignment horizontal="center"/>
    </xf>
    <xf numFmtId="0" fontId="34" fillId="0" borderId="0" xfId="0" applyFont="1" applyAlignment="1"/>
    <xf numFmtId="0" fontId="34" fillId="0" borderId="0" xfId="0" applyFont="1" applyAlignment="1">
      <alignment vertical="center" wrapText="1"/>
    </xf>
    <xf numFmtId="0" fontId="33" fillId="7" borderId="1" xfId="0" applyFont="1" applyFill="1" applyBorder="1" applyAlignment="1">
      <alignment horizontal="center" vertical="center" wrapText="1"/>
    </xf>
    <xf numFmtId="0" fontId="0" fillId="0" borderId="0" xfId="0" applyBorder="1"/>
    <xf numFmtId="0" fontId="35" fillId="0" borderId="19" xfId="0" applyFont="1" applyFill="1" applyBorder="1"/>
    <xf numFmtId="0" fontId="34" fillId="0" borderId="0" xfId="0" applyFont="1" applyAlignment="1">
      <alignment horizontal="center"/>
    </xf>
    <xf numFmtId="0" fontId="13" fillId="0" borderId="0" xfId="6" applyFont="1" applyAlignment="1">
      <alignment vertical="center"/>
    </xf>
    <xf numFmtId="0" fontId="13" fillId="0" borderId="1" xfId="6" applyFont="1" applyBorder="1" applyAlignment="1">
      <alignment vertical="center"/>
    </xf>
    <xf numFmtId="0" fontId="21" fillId="0" borderId="0" xfId="1" applyNumberFormat="1" applyFont="1" applyFill="1" applyAlignment="1">
      <alignment vertical="center"/>
    </xf>
    <xf numFmtId="0" fontId="2" fillId="3" borderId="0" xfId="1" applyFont="1" applyFill="1" applyAlignment="1">
      <alignment vertical="center"/>
    </xf>
    <xf numFmtId="0" fontId="34" fillId="0" borderId="0" xfId="0" applyFont="1" applyAlignment="1">
      <alignment horizontal="center"/>
    </xf>
    <xf numFmtId="0" fontId="17" fillId="0" borderId="1" xfId="2" applyFont="1" applyBorder="1" applyAlignment="1">
      <alignment horizontal="center" vertical="center"/>
    </xf>
    <xf numFmtId="0" fontId="18" fillId="0" borderId="1" xfId="2" applyFont="1" applyBorder="1" applyAlignment="1">
      <alignment horizontal="center" vertical="center" wrapText="1"/>
    </xf>
    <xf numFmtId="0" fontId="16" fillId="0" borderId="1" xfId="2" applyFont="1" applyBorder="1" applyAlignment="1">
      <alignment horizontal="center" vertical="center" wrapText="1"/>
    </xf>
    <xf numFmtId="0" fontId="21" fillId="0" borderId="1" xfId="1" applyNumberFormat="1" applyFont="1" applyFill="1" applyBorder="1" applyAlignment="1">
      <alignment horizontal="center" vertical="center" wrapText="1"/>
    </xf>
    <xf numFmtId="0" fontId="16" fillId="0" borderId="1" xfId="1" applyNumberFormat="1" applyFont="1" applyFill="1" applyBorder="1" applyAlignment="1" applyProtection="1">
      <alignment horizontal="center" vertical="center" wrapText="1"/>
      <protection locked="0"/>
    </xf>
    <xf numFmtId="0" fontId="16" fillId="0" borderId="1" xfId="2" applyFont="1" applyFill="1" applyBorder="1" applyAlignment="1" applyProtection="1">
      <alignment horizontal="center" vertical="center" wrapText="1"/>
      <protection locked="0"/>
    </xf>
    <xf numFmtId="0" fontId="16" fillId="0" borderId="1" xfId="1" applyNumberFormat="1" applyFont="1" applyFill="1" applyBorder="1" applyAlignment="1" applyProtection="1">
      <alignment horizontal="left" vertical="center" wrapText="1"/>
      <protection locked="0"/>
    </xf>
    <xf numFmtId="0" fontId="13" fillId="0" borderId="1" xfId="6" applyFont="1" applyBorder="1" applyAlignment="1">
      <alignment horizontal="center" vertical="center" wrapText="1"/>
    </xf>
    <xf numFmtId="0" fontId="13" fillId="2" borderId="1" xfId="6" applyFont="1" applyFill="1" applyBorder="1" applyAlignment="1">
      <alignment horizontal="center" vertical="center" wrapText="1"/>
    </xf>
    <xf numFmtId="0" fontId="13" fillId="0" borderId="13" xfId="6" applyFont="1" applyFill="1" applyBorder="1" applyAlignment="1">
      <alignment horizontal="center" vertical="center" wrapText="1"/>
    </xf>
    <xf numFmtId="0" fontId="13" fillId="0" borderId="16" xfId="6" applyFont="1" applyFill="1" applyBorder="1" applyAlignment="1">
      <alignment horizontal="center" vertical="center" wrapText="1"/>
    </xf>
    <xf numFmtId="0" fontId="13" fillId="0" borderId="2" xfId="6" applyFont="1" applyFill="1" applyBorder="1" applyAlignment="1">
      <alignment horizontal="center" vertical="center" wrapText="1"/>
    </xf>
    <xf numFmtId="0" fontId="13" fillId="0" borderId="18" xfId="6" applyFont="1" applyBorder="1" applyAlignment="1">
      <alignment horizontal="center" vertical="center" wrapText="1"/>
    </xf>
    <xf numFmtId="0" fontId="13" fillId="0" borderId="19" xfId="6" applyFont="1" applyBorder="1" applyAlignment="1">
      <alignment horizontal="center" vertical="center" wrapText="1"/>
    </xf>
    <xf numFmtId="0" fontId="13" fillId="0" borderId="20" xfId="6" applyFont="1" applyBorder="1" applyAlignment="1">
      <alignment horizontal="center" vertical="center" wrapText="1"/>
    </xf>
    <xf numFmtId="0" fontId="16" fillId="0" borderId="1" xfId="1"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3" fillId="0" borderId="1" xfId="6" applyFont="1" applyBorder="1" applyAlignment="1">
      <alignment horizontal="center" vertical="center"/>
    </xf>
    <xf numFmtId="0" fontId="28" fillId="2" borderId="1" xfId="1" applyNumberFormat="1" applyFont="1" applyFill="1" applyBorder="1" applyAlignment="1">
      <alignment horizontal="center" vertical="center" textRotation="90" wrapText="1"/>
    </xf>
    <xf numFmtId="0" fontId="16" fillId="2" borderId="1" xfId="1" applyNumberFormat="1" applyFont="1" applyFill="1" applyBorder="1" applyAlignment="1">
      <alignment horizontal="center" vertical="center" wrapText="1"/>
    </xf>
    <xf numFmtId="0" fontId="13" fillId="0" borderId="1" xfId="6" applyFont="1" applyFill="1" applyBorder="1" applyAlignment="1">
      <alignment horizontal="center" vertical="center" wrapText="1"/>
    </xf>
    <xf numFmtId="0" fontId="10" fillId="0" borderId="18" xfId="1" applyNumberFormat="1" applyFont="1" applyFill="1" applyBorder="1" applyAlignment="1">
      <alignment horizontal="center" vertical="center" wrapText="1"/>
    </xf>
    <xf numFmtId="0" fontId="10" fillId="0" borderId="20" xfId="1"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3" fillId="0" borderId="26" xfId="1"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3" fillId="0" borderId="18" xfId="1" applyNumberFormat="1" applyFont="1" applyFill="1" applyBorder="1" applyAlignment="1">
      <alignment horizontal="center" vertical="center" wrapText="1"/>
    </xf>
    <xf numFmtId="0" fontId="23" fillId="0" borderId="20"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3" fillId="0" borderId="19"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10" fillId="0" borderId="19" xfId="1" applyNumberFormat="1" applyFont="1" applyFill="1" applyBorder="1" applyAlignment="1">
      <alignment horizontal="center" vertical="center" wrapText="1"/>
    </xf>
    <xf numFmtId="0" fontId="5" fillId="0" borderId="8"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9" xfId="2" applyFont="1" applyFill="1" applyBorder="1" applyAlignment="1">
      <alignment horizontal="center" vertical="center"/>
    </xf>
    <xf numFmtId="0" fontId="5" fillId="0" borderId="6" xfId="2" applyFont="1" applyFill="1" applyBorder="1" applyAlignment="1">
      <alignment horizontal="center" vertical="center"/>
    </xf>
    <xf numFmtId="0" fontId="5" fillId="0" borderId="7" xfId="2" applyFont="1" applyFill="1" applyBorder="1" applyAlignment="1">
      <alignment horizontal="center" vertical="center"/>
    </xf>
    <xf numFmtId="0" fontId="6" fillId="0" borderId="8" xfId="2" applyFont="1" applyBorder="1" applyAlignment="1">
      <alignment horizontal="center" vertical="center" wrapText="1"/>
    </xf>
    <xf numFmtId="0" fontId="6" fillId="0" borderId="3" xfId="2" applyFont="1" applyBorder="1" applyAlignment="1">
      <alignment horizontal="center" vertical="center" wrapText="1"/>
    </xf>
    <xf numFmtId="0" fontId="6" fillId="0" borderId="9" xfId="2" applyFont="1" applyBorder="1" applyAlignment="1">
      <alignment horizontal="center" vertical="center" wrapText="1"/>
    </xf>
    <xf numFmtId="0" fontId="6" fillId="0" borderId="7" xfId="2" applyFont="1" applyBorder="1" applyAlignment="1">
      <alignment horizontal="center" vertical="center" wrapText="1"/>
    </xf>
    <xf numFmtId="0" fontId="7" fillId="0" borderId="8"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9" xfId="2" applyFont="1" applyFill="1" applyBorder="1" applyAlignment="1">
      <alignment horizontal="center" vertical="center" wrapText="1"/>
    </xf>
    <xf numFmtId="0" fontId="7" fillId="0" borderId="6"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3" fillId="0" borderId="29" xfId="1" applyNumberFormat="1" applyFont="1" applyFill="1" applyBorder="1" applyAlignment="1">
      <alignment horizontal="center" vertical="center" textRotation="255"/>
    </xf>
    <xf numFmtId="0" fontId="3" fillId="0" borderId="28" xfId="1" applyNumberFormat="1" applyFont="1" applyFill="1" applyBorder="1" applyAlignment="1">
      <alignment horizontal="center" vertical="center" textRotation="255"/>
    </xf>
    <xf numFmtId="0" fontId="3" fillId="0" borderId="39" xfId="1" applyNumberFormat="1" applyFont="1" applyFill="1" applyBorder="1" applyAlignment="1">
      <alignment horizontal="center" vertical="center" wrapText="1"/>
    </xf>
    <xf numFmtId="0" fontId="3" fillId="0" borderId="30" xfId="1" applyNumberFormat="1" applyFont="1" applyFill="1" applyBorder="1" applyAlignment="1">
      <alignment horizontal="center" vertical="center" wrapText="1"/>
    </xf>
    <xf numFmtId="0" fontId="3" fillId="0" borderId="29" xfId="1" applyNumberFormat="1" applyFont="1" applyFill="1" applyBorder="1" applyAlignment="1">
      <alignment horizontal="center" vertical="center" wrapText="1"/>
    </xf>
    <xf numFmtId="0" fontId="3" fillId="0" borderId="28" xfId="1" applyNumberFormat="1" applyFont="1" applyFill="1" applyBorder="1" applyAlignment="1">
      <alignment horizontal="center" vertical="center" wrapText="1"/>
    </xf>
    <xf numFmtId="0" fontId="3" fillId="0" borderId="31" xfId="1" applyNumberFormat="1"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0" fillId="0" borderId="13" xfId="1" applyNumberFormat="1" applyFont="1" applyFill="1" applyBorder="1" applyAlignment="1">
      <alignment horizontal="center" vertical="center" wrapText="1"/>
    </xf>
    <xf numFmtId="0" fontId="10" fillId="0" borderId="16" xfId="1" applyNumberFormat="1" applyFont="1" applyFill="1" applyBorder="1" applyAlignment="1">
      <alignment horizontal="center" vertical="center" wrapText="1"/>
    </xf>
    <xf numFmtId="0" fontId="10" fillId="0" borderId="2" xfId="1" applyNumberFormat="1" applyFont="1" applyFill="1" applyBorder="1" applyAlignment="1">
      <alignment horizontal="center" vertical="center" wrapText="1"/>
    </xf>
    <xf numFmtId="0" fontId="23" fillId="0" borderId="13" xfId="1" applyNumberFormat="1" applyFont="1" applyFill="1" applyBorder="1" applyAlignment="1">
      <alignment horizontal="center" vertical="center" wrapText="1"/>
    </xf>
    <xf numFmtId="0" fontId="23" fillId="0" borderId="16" xfId="1" applyNumberFormat="1" applyFont="1" applyFill="1" applyBorder="1" applyAlignment="1">
      <alignment horizontal="center" vertical="center" wrapText="1"/>
    </xf>
    <xf numFmtId="0" fontId="23" fillId="0" borderId="2" xfId="1" applyNumberFormat="1"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0" fillId="0" borderId="48" xfId="1" applyNumberFormat="1" applyFont="1" applyFill="1" applyBorder="1" applyAlignment="1">
      <alignment horizontal="center" vertical="center" wrapText="1"/>
    </xf>
    <xf numFmtId="0" fontId="23" fillId="0" borderId="46" xfId="1" applyNumberFormat="1" applyFont="1" applyFill="1" applyBorder="1" applyAlignment="1">
      <alignment horizontal="center" vertical="center" wrapText="1"/>
    </xf>
    <xf numFmtId="0" fontId="23" fillId="0" borderId="37" xfId="1" applyNumberFormat="1" applyFont="1" applyFill="1" applyBorder="1" applyAlignment="1">
      <alignment horizontal="center" vertical="center" wrapText="1"/>
    </xf>
    <xf numFmtId="0" fontId="37" fillId="0" borderId="13" xfId="1" applyNumberFormat="1" applyFont="1" applyFill="1" applyBorder="1" applyAlignment="1">
      <alignment horizontal="center" vertical="center" wrapText="1"/>
    </xf>
    <xf numFmtId="0" fontId="37" fillId="0" borderId="2" xfId="1" applyNumberFormat="1" applyFont="1" applyFill="1" applyBorder="1" applyAlignment="1">
      <alignment horizontal="center" vertical="center" wrapText="1"/>
    </xf>
    <xf numFmtId="0" fontId="23" fillId="0" borderId="47" xfId="1" applyNumberFormat="1" applyFont="1" applyFill="1" applyBorder="1" applyAlignment="1">
      <alignment horizontal="left" vertical="center" wrapText="1"/>
    </xf>
    <xf numFmtId="0" fontId="23" fillId="0" borderId="36" xfId="1" applyNumberFormat="1" applyFont="1" applyFill="1" applyBorder="1" applyAlignment="1">
      <alignment horizontal="left" vertical="center" wrapText="1"/>
    </xf>
    <xf numFmtId="0" fontId="10" fillId="0" borderId="1" xfId="1"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20" fillId="0" borderId="1" xfId="1" applyNumberFormat="1" applyFont="1" applyFill="1" applyBorder="1" applyAlignment="1">
      <alignment horizontal="center" vertical="center" wrapText="1"/>
    </xf>
    <xf numFmtId="0" fontId="21" fillId="0" borderId="1" xfId="1" applyNumberFormat="1" applyFont="1" applyFill="1" applyBorder="1" applyAlignment="1">
      <alignment horizontal="center" vertical="top" wrapText="1"/>
    </xf>
    <xf numFmtId="0" fontId="29" fillId="0" borderId="1" xfId="1" applyNumberFormat="1" applyFont="1" applyFill="1" applyBorder="1" applyAlignment="1">
      <alignment horizontal="center" vertical="center" textRotation="90" wrapText="1"/>
    </xf>
    <xf numFmtId="0" fontId="10" fillId="0" borderId="33" xfId="1" applyNumberFormat="1" applyFont="1" applyFill="1" applyBorder="1" applyAlignment="1">
      <alignment horizontal="center" vertical="center" wrapText="1"/>
    </xf>
    <xf numFmtId="0" fontId="30" fillId="0" borderId="13" xfId="1" applyNumberFormat="1" applyFont="1" applyFill="1" applyBorder="1" applyAlignment="1">
      <alignment horizontal="center" vertical="center"/>
    </xf>
    <xf numFmtId="0" fontId="30" fillId="0" borderId="16" xfId="1" applyNumberFormat="1" applyFont="1" applyFill="1" applyBorder="1" applyAlignment="1">
      <alignment horizontal="center" vertical="center"/>
    </xf>
    <xf numFmtId="0" fontId="30" fillId="0" borderId="2" xfId="1" applyNumberFormat="1" applyFont="1" applyFill="1" applyBorder="1" applyAlignment="1">
      <alignment horizontal="center" vertical="center"/>
    </xf>
    <xf numFmtId="9" fontId="30" fillId="0" borderId="13" xfId="8" applyFont="1" applyFill="1" applyBorder="1" applyAlignment="1">
      <alignment horizontal="center" vertical="center"/>
    </xf>
    <xf numFmtId="9" fontId="30" fillId="0" borderId="16" xfId="8" applyFont="1" applyFill="1" applyBorder="1" applyAlignment="1">
      <alignment horizontal="center" vertical="center"/>
    </xf>
    <xf numFmtId="9" fontId="30" fillId="0" borderId="2" xfId="8" applyFont="1" applyFill="1" applyBorder="1" applyAlignment="1">
      <alignment horizontal="center" vertical="center"/>
    </xf>
    <xf numFmtId="0" fontId="32" fillId="9" borderId="13" xfId="0" applyFont="1" applyFill="1" applyBorder="1" applyAlignment="1">
      <alignment horizontal="center" vertical="center" wrapText="1"/>
    </xf>
    <xf numFmtId="0" fontId="32" fillId="9" borderId="16" xfId="0" applyFont="1" applyFill="1" applyBorder="1" applyAlignment="1">
      <alignment horizontal="center" vertical="center" wrapText="1"/>
    </xf>
    <xf numFmtId="0" fontId="32" fillId="9" borderId="2" xfId="0" applyFont="1" applyFill="1" applyBorder="1" applyAlignment="1">
      <alignment horizontal="center" vertical="center" wrapText="1"/>
    </xf>
    <xf numFmtId="0" fontId="9" fillId="0" borderId="28" xfId="1" applyNumberFormat="1" applyFont="1" applyFill="1" applyBorder="1" applyAlignment="1">
      <alignment horizontal="center" vertical="center" wrapText="1"/>
    </xf>
    <xf numFmtId="0" fontId="10" fillId="0" borderId="1" xfId="1" applyNumberFormat="1" applyFont="1" applyFill="1" applyBorder="1" applyAlignment="1">
      <alignment horizontal="left" vertical="top" wrapText="1"/>
    </xf>
    <xf numFmtId="0" fontId="23" fillId="0" borderId="28" xfId="1" applyNumberFormat="1" applyFont="1" applyFill="1" applyBorder="1" applyAlignment="1">
      <alignment horizontal="center" vertical="center" wrapText="1"/>
    </xf>
    <xf numFmtId="0" fontId="10" fillId="0" borderId="27" xfId="1" applyNumberFormat="1" applyFont="1" applyFill="1" applyBorder="1" applyAlignment="1">
      <alignment horizontal="center" vertical="center" wrapText="1"/>
    </xf>
    <xf numFmtId="0" fontId="39" fillId="0" borderId="1" xfId="1" applyNumberFormat="1" applyFont="1" applyFill="1" applyBorder="1" applyAlignment="1">
      <alignment horizontal="center" vertical="center" wrapText="1"/>
    </xf>
    <xf numFmtId="0" fontId="10" fillId="0" borderId="47" xfId="1" applyNumberFormat="1" applyFont="1" applyFill="1" applyBorder="1" applyAlignment="1">
      <alignment horizontal="center" vertical="center" wrapText="1"/>
    </xf>
    <xf numFmtId="0" fontId="10" fillId="0" borderId="36" xfId="1" applyNumberFormat="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0" fontId="10" fillId="0" borderId="50" xfId="1" applyNumberFormat="1" applyFont="1" applyFill="1" applyBorder="1" applyAlignment="1">
      <alignment horizontal="center" vertical="center" wrapText="1"/>
    </xf>
    <xf numFmtId="0" fontId="9" fillId="0" borderId="0" xfId="1" applyNumberFormat="1" applyFont="1" applyFill="1" applyBorder="1" applyAlignment="1">
      <alignment horizontal="center" vertical="center" textRotation="255" wrapText="1"/>
    </xf>
    <xf numFmtId="0" fontId="9" fillId="0" borderId="55" xfId="1" applyNumberFormat="1" applyFont="1" applyFill="1" applyBorder="1" applyAlignment="1">
      <alignment horizontal="center" vertical="center" textRotation="255" wrapText="1"/>
    </xf>
    <xf numFmtId="0" fontId="9" fillId="0" borderId="29" xfId="1" applyNumberFormat="1" applyFont="1" applyFill="1" applyBorder="1" applyAlignment="1">
      <alignment horizontal="center" vertical="center" wrapText="1"/>
    </xf>
    <xf numFmtId="0" fontId="10" fillId="0" borderId="38" xfId="1" applyNumberFormat="1" applyFont="1" applyFill="1" applyBorder="1" applyAlignment="1">
      <alignment horizontal="center" vertical="center" wrapText="1"/>
    </xf>
    <xf numFmtId="0" fontId="9" fillId="0" borderId="54" xfId="1" applyNumberFormat="1" applyFont="1" applyFill="1" applyBorder="1" applyAlignment="1">
      <alignment horizontal="center" vertical="center" wrapText="1"/>
    </xf>
    <xf numFmtId="0" fontId="9" fillId="0" borderId="17" xfId="1" applyNumberFormat="1" applyFont="1" applyFill="1" applyBorder="1" applyAlignment="1">
      <alignment horizontal="center" vertical="center" wrapText="1"/>
    </xf>
    <xf numFmtId="0" fontId="9" fillId="0" borderId="52" xfId="1" applyNumberFormat="1" applyFont="1" applyFill="1" applyBorder="1" applyAlignment="1">
      <alignment horizontal="center" vertical="center" wrapText="1"/>
    </xf>
    <xf numFmtId="0" fontId="10" fillId="0" borderId="27" xfId="1" applyNumberFormat="1" applyFont="1" applyFill="1" applyBorder="1" applyAlignment="1">
      <alignment horizontal="center" vertical="top" wrapText="1"/>
    </xf>
    <xf numFmtId="0" fontId="39" fillId="0" borderId="1" xfId="1" applyNumberFormat="1" applyFont="1" applyFill="1" applyBorder="1" applyAlignment="1">
      <alignment horizontal="center" vertical="top" wrapText="1"/>
    </xf>
    <xf numFmtId="0" fontId="34" fillId="0" borderId="0" xfId="0" applyFont="1" applyAlignment="1">
      <alignment horizontal="center" vertical="center" wrapText="1"/>
    </xf>
    <xf numFmtId="0" fontId="5" fillId="0" borderId="8" xfId="2" applyFont="1" applyBorder="1" applyAlignment="1">
      <alignment horizontal="center" vertical="center"/>
    </xf>
    <xf numFmtId="0" fontId="5" fillId="0" borderId="4" xfId="2" applyFont="1" applyBorder="1" applyAlignment="1">
      <alignment horizontal="center" vertical="center"/>
    </xf>
    <xf numFmtId="0" fontId="5" fillId="0" borderId="3" xfId="2" applyFont="1" applyBorder="1" applyAlignment="1">
      <alignment horizontal="center" vertical="center"/>
    </xf>
    <xf numFmtId="0" fontId="5" fillId="0" borderId="9" xfId="2" applyFont="1" applyBorder="1" applyAlignment="1">
      <alignment horizontal="center" vertical="center"/>
    </xf>
    <xf numFmtId="0" fontId="5" fillId="0" borderId="6" xfId="2" applyFont="1" applyBorder="1" applyAlignment="1">
      <alignment horizontal="center" vertical="center"/>
    </xf>
    <xf numFmtId="0" fontId="5" fillId="0" borderId="7" xfId="2" applyFont="1" applyBorder="1" applyAlignment="1">
      <alignment horizontal="center" vertical="center"/>
    </xf>
    <xf numFmtId="0" fontId="7" fillId="0" borderId="8" xfId="2" applyFont="1" applyBorder="1" applyAlignment="1">
      <alignment horizontal="center" vertical="center" wrapText="1"/>
    </xf>
    <xf numFmtId="0" fontId="7" fillId="0" borderId="4" xfId="2" applyFont="1" applyBorder="1" applyAlignment="1">
      <alignment horizontal="center" vertical="center" wrapText="1"/>
    </xf>
    <xf numFmtId="0" fontId="7" fillId="0" borderId="3" xfId="2" applyFont="1" applyBorder="1" applyAlignment="1">
      <alignment horizontal="center" vertical="center" wrapText="1"/>
    </xf>
    <xf numFmtId="0" fontId="7" fillId="0" borderId="9" xfId="2" applyFont="1" applyBorder="1" applyAlignment="1">
      <alignment horizontal="center" vertical="center" wrapText="1"/>
    </xf>
    <xf numFmtId="0" fontId="7" fillId="0" borderId="6" xfId="2" applyFont="1" applyBorder="1" applyAlignment="1">
      <alignment horizontal="center" vertical="center" wrapText="1"/>
    </xf>
    <xf numFmtId="0" fontId="7" fillId="0" borderId="7" xfId="2" applyFont="1" applyBorder="1" applyAlignment="1">
      <alignment horizontal="center" vertical="center" wrapText="1"/>
    </xf>
    <xf numFmtId="0" fontId="34" fillId="0" borderId="0" xfId="0" applyFont="1" applyAlignment="1">
      <alignment horizontal="center" wrapText="1"/>
    </xf>
    <xf numFmtId="0" fontId="3" fillId="0" borderId="1" xfId="1" applyFont="1" applyFill="1" applyBorder="1" applyAlignment="1">
      <alignment horizontal="center" vertical="center" textRotation="90" wrapText="1"/>
    </xf>
    <xf numFmtId="0" fontId="3" fillId="0" borderId="2"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1" applyFont="1" applyBorder="1" applyAlignment="1">
      <alignment horizontal="center" vertical="center" wrapText="1"/>
    </xf>
    <xf numFmtId="0" fontId="23" fillId="0" borderId="1"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5" fillId="0" borderId="1" xfId="2" applyFont="1" applyBorder="1" applyAlignment="1">
      <alignment horizontal="center" vertical="center"/>
    </xf>
    <xf numFmtId="0" fontId="7" fillId="0" borderId="1" xfId="2" applyFont="1" applyBorder="1" applyAlignment="1">
      <alignment horizontal="center" vertical="center" wrapText="1"/>
    </xf>
    <xf numFmtId="0" fontId="5" fillId="0" borderId="15" xfId="2" applyFont="1" applyBorder="1" applyAlignment="1">
      <alignment horizontal="center" vertical="center"/>
    </xf>
    <xf numFmtId="0" fontId="5" fillId="0" borderId="0" xfId="2" applyFont="1" applyBorder="1" applyAlignment="1">
      <alignment horizontal="center" vertical="center"/>
    </xf>
    <xf numFmtId="0" fontId="5" fillId="0" borderId="24" xfId="2" applyFont="1" applyBorder="1" applyAlignment="1">
      <alignment horizontal="center" vertical="center"/>
    </xf>
    <xf numFmtId="0" fontId="7" fillId="0" borderId="15" xfId="2" applyFont="1" applyBorder="1" applyAlignment="1">
      <alignment horizontal="center" vertical="center" wrapText="1"/>
    </xf>
    <xf numFmtId="0" fontId="7" fillId="0" borderId="0" xfId="2" applyFont="1" applyBorder="1" applyAlignment="1">
      <alignment horizontal="center" vertical="center" wrapText="1"/>
    </xf>
    <xf numFmtId="0" fontId="7" fillId="0" borderId="24" xfId="2" applyFont="1" applyBorder="1" applyAlignment="1">
      <alignment horizontal="center" vertical="center" wrapText="1"/>
    </xf>
    <xf numFmtId="0" fontId="7" fillId="0" borderId="21" xfId="2" applyFont="1" applyBorder="1" applyAlignment="1">
      <alignment horizontal="center" vertical="center" wrapText="1"/>
    </xf>
    <xf numFmtId="0" fontId="7" fillId="0" borderId="22" xfId="2" applyFont="1" applyBorder="1" applyAlignment="1">
      <alignment horizontal="center" vertical="center" wrapText="1"/>
    </xf>
    <xf numFmtId="0" fontId="7" fillId="0" borderId="25" xfId="2" applyFont="1" applyBorder="1" applyAlignment="1">
      <alignment horizontal="center" vertical="center" wrapText="1"/>
    </xf>
    <xf numFmtId="0" fontId="10" fillId="3" borderId="1"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9" fillId="3" borderId="1" xfId="1" applyFont="1" applyFill="1" applyBorder="1" applyAlignment="1">
      <alignment horizontal="center" vertical="center" textRotation="90" wrapText="1"/>
    </xf>
    <xf numFmtId="0" fontId="3" fillId="0" borderId="1" xfId="0" applyFont="1" applyBorder="1" applyAlignment="1">
      <alignment horizontal="center" vertical="center" wrapText="1"/>
    </xf>
  </cellXfs>
  <cellStyles count="9">
    <cellStyle name="Estilo 1" xfId="7"/>
    <cellStyle name="Excel Built-in Normal" xfId="1"/>
    <cellStyle name="Excel Built-in Normal 1" xfId="4"/>
    <cellStyle name="Excel Built-in Normal 2" xfId="5"/>
    <cellStyle name="Normal" xfId="0" builtinId="0"/>
    <cellStyle name="Normal 2" xfId="2"/>
    <cellStyle name="Normal 2 2" xfId="3"/>
    <cellStyle name="Normal 3" xfId="6"/>
    <cellStyle name="Porcentaje" xfId="8" builtinId="5"/>
  </cellStyles>
  <dxfs count="278">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ont>
        <color rgb="FF006100"/>
      </font>
      <fill>
        <patternFill>
          <bgColor rgb="FFC6EFCE"/>
        </patternFill>
      </fill>
    </dxf>
    <dxf>
      <fill>
        <patternFill>
          <bgColor indexed="17"/>
        </patternFill>
      </fill>
    </dxf>
    <dxf>
      <fill>
        <patternFill>
          <bgColor indexed="13"/>
        </patternFill>
      </fill>
    </dxf>
    <dxf>
      <fill>
        <patternFill>
          <bgColor indexed="10"/>
        </patternFill>
      </fill>
    </dxf>
    <dxf>
      <font>
        <color rgb="FF006100"/>
      </font>
      <fill>
        <patternFill>
          <bgColor rgb="FFC6EFCE"/>
        </patternFill>
      </fill>
    </dxf>
    <dxf>
      <fill>
        <patternFill>
          <bgColor indexed="17"/>
        </patternFill>
      </fill>
    </dxf>
    <dxf>
      <fill>
        <patternFill>
          <bgColor indexed="13"/>
        </patternFill>
      </fill>
    </dxf>
    <dxf>
      <fill>
        <patternFill>
          <bgColor indexed="10"/>
        </patternFill>
      </fill>
    </dxf>
    <dxf>
      <font>
        <color rgb="FF006100"/>
      </font>
      <fill>
        <patternFill>
          <bgColor rgb="FFC6EFCE"/>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ont>
        <color rgb="FF006100"/>
      </font>
      <fill>
        <patternFill>
          <bgColor rgb="FFC6EFCE"/>
        </patternFill>
      </fill>
    </dxf>
    <dxf>
      <fill>
        <patternFill>
          <bgColor indexed="17"/>
        </patternFill>
      </fill>
    </dxf>
    <dxf>
      <fill>
        <patternFill>
          <bgColor indexed="13"/>
        </patternFill>
      </fill>
    </dxf>
    <dxf>
      <fill>
        <patternFill>
          <bgColor indexed="10"/>
        </patternFill>
      </fill>
    </dxf>
    <dxf>
      <font>
        <color rgb="FF006100"/>
      </font>
      <fill>
        <patternFill>
          <bgColor rgb="FFC6EFCE"/>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ont>
        <color rgb="FF006100"/>
      </font>
      <fill>
        <patternFill>
          <bgColor rgb="FFC6EFCE"/>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s>
  <tableStyles count="0" defaultTableStyle="TableStyleMedium2" defaultPivotStyle="PivotStyleLight16"/>
  <colors>
    <mruColors>
      <color rgb="FF0000FF"/>
      <color rgb="FF006600"/>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0.14611559182632536"/>
          <c:y val="0.14609009178942217"/>
          <c:w val="0.84057806539364777"/>
          <c:h val="0.64328109586527005"/>
        </c:manualLayout>
      </c:layout>
      <c:bar3DChart>
        <c:barDir val="col"/>
        <c:grouping val="clustered"/>
        <c:varyColors val="0"/>
        <c:ser>
          <c:idx val="0"/>
          <c:order val="0"/>
          <c:invertIfNegative val="0"/>
          <c:dPt>
            <c:idx val="0"/>
            <c:invertIfNegative val="0"/>
            <c:bubble3D val="0"/>
            <c:spPr>
              <a:solidFill>
                <a:srgbClr val="006600"/>
              </a:solidFill>
            </c:spPr>
          </c:dPt>
          <c:dPt>
            <c:idx val="1"/>
            <c:invertIfNegative val="0"/>
            <c:bubble3D val="0"/>
            <c:spPr>
              <a:solidFill>
                <a:srgbClr val="0000FF"/>
              </a:solidFill>
            </c:spPr>
          </c:dPt>
          <c:dPt>
            <c:idx val="2"/>
            <c:invertIfNegative val="0"/>
            <c:bubble3D val="0"/>
            <c:spPr>
              <a:solidFill>
                <a:srgbClr val="FF0000"/>
              </a:solidFill>
            </c:spPr>
          </c:dPt>
          <c:dPt>
            <c:idx val="3"/>
            <c:invertIfNegative val="0"/>
            <c:bubble3D val="0"/>
            <c:spPr>
              <a:solidFill>
                <a:srgbClr val="006600"/>
              </a:solidFill>
            </c:spPr>
          </c:dPt>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GENERAL!$B$6:$B$9</c:f>
              <c:strCache>
                <c:ptCount val="4"/>
                <c:pt idx="0">
                  <c:v>EJE 1</c:v>
                </c:pt>
                <c:pt idx="1">
                  <c:v>EJE 2</c:v>
                </c:pt>
                <c:pt idx="2">
                  <c:v>EJE 3</c:v>
                </c:pt>
                <c:pt idx="3">
                  <c:v>EJE 4</c:v>
                </c:pt>
              </c:strCache>
            </c:strRef>
          </c:cat>
          <c:val>
            <c:numRef>
              <c:f>GENERAL!$C$6:$C$9</c:f>
              <c:numCache>
                <c:formatCode>0%</c:formatCode>
                <c:ptCount val="4"/>
                <c:pt idx="0">
                  <c:v>0.96389811772423495</c:v>
                </c:pt>
                <c:pt idx="1">
                  <c:v>1.0884091715030038</c:v>
                </c:pt>
                <c:pt idx="2">
                  <c:v>0.32763727500569606</c:v>
                </c:pt>
                <c:pt idx="3">
                  <c:v>0.87232035955918763</c:v>
                </c:pt>
              </c:numCache>
            </c:numRef>
          </c:val>
        </c:ser>
        <c:dLbls>
          <c:showLegendKey val="0"/>
          <c:showVal val="0"/>
          <c:showCatName val="0"/>
          <c:showSerName val="0"/>
          <c:showPercent val="0"/>
          <c:showBubbleSize val="0"/>
        </c:dLbls>
        <c:gapWidth val="150"/>
        <c:shape val="cylinder"/>
        <c:axId val="-1705540752"/>
        <c:axId val="-1705544016"/>
        <c:axId val="0"/>
      </c:bar3DChart>
      <c:catAx>
        <c:axId val="-1705540752"/>
        <c:scaling>
          <c:orientation val="minMax"/>
        </c:scaling>
        <c:delete val="0"/>
        <c:axPos val="b"/>
        <c:title>
          <c:tx>
            <c:rich>
              <a:bodyPr/>
              <a:lstStyle/>
              <a:p>
                <a:pPr>
                  <a:defRPr/>
                </a:pPr>
                <a:r>
                  <a:rPr lang="en-US"/>
                  <a:t>Ejes</a:t>
                </a:r>
              </a:p>
            </c:rich>
          </c:tx>
          <c:layout>
            <c:manualLayout>
              <c:xMode val="edge"/>
              <c:yMode val="edge"/>
              <c:x val="0.41404465130117846"/>
              <c:y val="0.8878122204067691"/>
            </c:manualLayout>
          </c:layout>
          <c:overlay val="0"/>
        </c:title>
        <c:numFmt formatCode="General" sourceLinked="0"/>
        <c:majorTickMark val="out"/>
        <c:minorTickMark val="none"/>
        <c:tickLblPos val="nextTo"/>
        <c:crossAx val="-1705544016"/>
        <c:crosses val="autoZero"/>
        <c:auto val="1"/>
        <c:lblAlgn val="ctr"/>
        <c:lblOffset val="100"/>
        <c:noMultiLvlLbl val="0"/>
      </c:catAx>
      <c:valAx>
        <c:axId val="-1705544016"/>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170554075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rgbClr val="006600"/>
            </a:solidFill>
          </c:spPr>
          <c:invertIfNegative val="0"/>
          <c:dPt>
            <c:idx val="0"/>
            <c:invertIfNegative val="0"/>
            <c:bubble3D val="0"/>
            <c:spPr>
              <a:solidFill>
                <a:srgbClr val="FFFF00"/>
              </a:solidFill>
            </c:spPr>
          </c:dPt>
          <c:dPt>
            <c:idx val="1"/>
            <c:invertIfNegative val="0"/>
            <c:bubble3D val="0"/>
          </c:dPt>
          <c:dPt>
            <c:idx val="2"/>
            <c:invertIfNegative val="0"/>
            <c:bubble3D val="0"/>
          </c:dPt>
          <c:dPt>
            <c:idx val="3"/>
            <c:invertIfNegative val="0"/>
            <c:bubble3D val="0"/>
          </c:dPt>
          <c:dPt>
            <c:idx val="4"/>
            <c:invertIfNegative val="0"/>
            <c:bubble3D val="0"/>
            <c:spPr>
              <a:solidFill>
                <a:srgbClr val="0000FF"/>
              </a:solidFill>
            </c:spPr>
          </c:dPt>
          <c:dPt>
            <c:idx val="5"/>
            <c:invertIfNegative val="0"/>
            <c:bubble3D val="0"/>
            <c:spPr>
              <a:solidFill>
                <a:srgbClr val="0000FF"/>
              </a:solidFill>
            </c:spPr>
          </c:dPt>
          <c:dPt>
            <c:idx val="6"/>
            <c:invertIfNegative val="0"/>
            <c:bubble3D val="0"/>
          </c:dPt>
          <c:dPt>
            <c:idx val="7"/>
            <c:invertIfNegative val="0"/>
            <c:bubble3D val="0"/>
          </c:dPt>
          <c:dLbls>
            <c:dLbl>
              <c:idx val="6"/>
              <c:layout>
                <c:manualLayout>
                  <c:x val="8.4848478100016615E-3"/>
                  <c:y val="-2.6492563933649269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1200" b="1"/>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PROG_EJE1!$N$6:$N$13</c:f>
              <c:strCache>
                <c:ptCount val="8"/>
                <c:pt idx="0">
                  <c:v>PG1</c:v>
                </c:pt>
                <c:pt idx="1">
                  <c:v>PG2</c:v>
                </c:pt>
                <c:pt idx="2">
                  <c:v>PG3</c:v>
                </c:pt>
                <c:pt idx="3">
                  <c:v>PG4</c:v>
                </c:pt>
                <c:pt idx="4">
                  <c:v>PG5</c:v>
                </c:pt>
                <c:pt idx="5">
                  <c:v>PG6</c:v>
                </c:pt>
                <c:pt idx="6">
                  <c:v>PG7</c:v>
                </c:pt>
                <c:pt idx="7">
                  <c:v>PG8</c:v>
                </c:pt>
              </c:strCache>
            </c:strRef>
          </c:cat>
          <c:val>
            <c:numRef>
              <c:f>PROG_EJE1!$O$6:$O$13</c:f>
              <c:numCache>
                <c:formatCode>0%</c:formatCode>
                <c:ptCount val="8"/>
                <c:pt idx="0">
                  <c:v>0.39416315049226441</c:v>
                </c:pt>
                <c:pt idx="1">
                  <c:v>0.91283685955817107</c:v>
                </c:pt>
                <c:pt idx="2">
                  <c:v>0.90833333333333333</c:v>
                </c:pt>
                <c:pt idx="3">
                  <c:v>0.82807547169811324</c:v>
                </c:pt>
                <c:pt idx="4">
                  <c:v>1.1285376302421566</c:v>
                </c:pt>
                <c:pt idx="5">
                  <c:v>1.5285185185185186</c:v>
                </c:pt>
                <c:pt idx="6">
                  <c:v>0.92083333333333339</c:v>
                </c:pt>
                <c:pt idx="7">
                  <c:v>0.84199999999999997</c:v>
                </c:pt>
              </c:numCache>
            </c:numRef>
          </c:val>
        </c:ser>
        <c:dLbls>
          <c:showLegendKey val="0"/>
          <c:showVal val="0"/>
          <c:showCatName val="0"/>
          <c:showSerName val="0"/>
          <c:showPercent val="0"/>
          <c:showBubbleSize val="0"/>
        </c:dLbls>
        <c:gapWidth val="150"/>
        <c:shape val="box"/>
        <c:axId val="-1705542928"/>
        <c:axId val="-1705540208"/>
        <c:axId val="0"/>
      </c:bar3DChart>
      <c:catAx>
        <c:axId val="-1705542928"/>
        <c:scaling>
          <c:orientation val="minMax"/>
        </c:scaling>
        <c:delete val="0"/>
        <c:axPos val="b"/>
        <c:title>
          <c:tx>
            <c:rich>
              <a:bodyPr/>
              <a:lstStyle/>
              <a:p>
                <a:pPr>
                  <a:defRPr sz="1200"/>
                </a:pPr>
                <a:r>
                  <a:rPr lang="en-US" sz="1200"/>
                  <a:t>Programas</a:t>
                </a:r>
              </a:p>
            </c:rich>
          </c:tx>
          <c:layout/>
          <c:overlay val="0"/>
        </c:title>
        <c:numFmt formatCode="General" sourceLinked="0"/>
        <c:majorTickMark val="out"/>
        <c:minorTickMark val="none"/>
        <c:tickLblPos val="nextTo"/>
        <c:txPr>
          <a:bodyPr rot="0" vert="horz"/>
          <a:lstStyle/>
          <a:p>
            <a:pPr>
              <a:defRPr/>
            </a:pPr>
            <a:endParaRPr lang="es-CO"/>
          </a:p>
        </c:txPr>
        <c:crossAx val="-1705540208"/>
        <c:crosses val="autoZero"/>
        <c:auto val="1"/>
        <c:lblAlgn val="ctr"/>
        <c:lblOffset val="100"/>
        <c:noMultiLvlLbl val="0"/>
      </c:catAx>
      <c:valAx>
        <c:axId val="-1705540208"/>
        <c:scaling>
          <c:orientation val="minMax"/>
        </c:scaling>
        <c:delete val="0"/>
        <c:axPos val="l"/>
        <c:majorGridlines/>
        <c:title>
          <c:tx>
            <c:rich>
              <a:bodyPr rot="-5400000" vert="horz"/>
              <a:lstStyle/>
              <a:p>
                <a:pPr>
                  <a:defRPr sz="1200"/>
                </a:pPr>
                <a:r>
                  <a:rPr lang="en-US" sz="1200"/>
                  <a:t>Porcentaje </a:t>
                </a:r>
              </a:p>
            </c:rich>
          </c:tx>
          <c:layout/>
          <c:overlay val="0"/>
        </c:title>
        <c:numFmt formatCode="0%" sourceLinked="1"/>
        <c:majorTickMark val="out"/>
        <c:minorTickMark val="none"/>
        <c:tickLblPos val="nextTo"/>
        <c:crossAx val="-170554292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PROYECTOS: EJE EXCELENCIA ACADÉMICA</a:t>
            </a:r>
          </a:p>
        </c:rich>
      </c:tx>
      <c:layout/>
      <c:overlay val="1"/>
    </c:title>
    <c:autoTitleDeleted val="0"/>
    <c:plotArea>
      <c:layout>
        <c:manualLayout>
          <c:layoutTarget val="inner"/>
          <c:xMode val="edge"/>
          <c:yMode val="edge"/>
          <c:x val="6.7048168599009611E-2"/>
          <c:y val="1.9440491243541923E-2"/>
          <c:w val="0.92227296133643621"/>
          <c:h val="0.86237722170363029"/>
        </c:manualLayout>
      </c:layout>
      <c:barChart>
        <c:barDir val="col"/>
        <c:grouping val="clustered"/>
        <c:varyColors val="0"/>
        <c:ser>
          <c:idx val="0"/>
          <c:order val="0"/>
          <c:invertIfNegative val="0"/>
          <c:dPt>
            <c:idx val="0"/>
            <c:invertIfNegative val="0"/>
            <c:bubble3D val="0"/>
            <c:spPr>
              <a:solidFill>
                <a:srgbClr val="FFFF00"/>
              </a:solidFill>
            </c:spPr>
          </c:dPt>
          <c:dPt>
            <c:idx val="1"/>
            <c:invertIfNegative val="0"/>
            <c:bubble3D val="0"/>
            <c:spPr>
              <a:solidFill>
                <a:srgbClr val="FFFF00"/>
              </a:solidFill>
            </c:spPr>
          </c:dPt>
          <c:dPt>
            <c:idx val="2"/>
            <c:invertIfNegative val="0"/>
            <c:bubble3D val="0"/>
            <c:spPr>
              <a:solidFill>
                <a:srgbClr val="FFFF00"/>
              </a:solidFill>
            </c:spPr>
          </c:dPt>
          <c:dPt>
            <c:idx val="3"/>
            <c:invertIfNegative val="0"/>
            <c:bubble3D val="0"/>
            <c:spPr>
              <a:solidFill>
                <a:srgbClr val="FFFF00"/>
              </a:solidFill>
            </c:spPr>
          </c:dPt>
          <c:dPt>
            <c:idx val="4"/>
            <c:invertIfNegative val="0"/>
            <c:bubble3D val="0"/>
            <c:spPr>
              <a:solidFill>
                <a:srgbClr val="0000FF"/>
              </a:solidFill>
            </c:spPr>
          </c:dPt>
          <c:dPt>
            <c:idx val="5"/>
            <c:invertIfNegative val="0"/>
            <c:bubble3D val="0"/>
            <c:spPr>
              <a:solidFill>
                <a:srgbClr val="FF0000"/>
              </a:solidFill>
            </c:spPr>
          </c:dPt>
          <c:dPt>
            <c:idx val="6"/>
            <c:invertIfNegative val="0"/>
            <c:bubble3D val="0"/>
            <c:spPr>
              <a:solidFill>
                <a:srgbClr val="FFFF00"/>
              </a:solidFill>
            </c:spPr>
          </c:dPt>
          <c:dPt>
            <c:idx val="7"/>
            <c:invertIfNegative val="0"/>
            <c:bubble3D val="0"/>
            <c:spPr>
              <a:solidFill>
                <a:srgbClr val="0000FF"/>
              </a:solidFill>
            </c:spPr>
          </c:dPt>
          <c:dPt>
            <c:idx val="9"/>
            <c:invertIfNegative val="0"/>
            <c:bubble3D val="0"/>
            <c:spPr>
              <a:solidFill>
                <a:srgbClr val="006600"/>
              </a:solidFill>
            </c:spPr>
          </c:dPt>
          <c:dPt>
            <c:idx val="10"/>
            <c:invertIfNegative val="0"/>
            <c:bubble3D val="0"/>
            <c:spPr>
              <a:solidFill>
                <a:srgbClr val="006600"/>
              </a:solidFill>
            </c:spPr>
          </c:dPt>
          <c:dPt>
            <c:idx val="11"/>
            <c:invertIfNegative val="0"/>
            <c:bubble3D val="0"/>
            <c:spPr>
              <a:solidFill>
                <a:srgbClr val="0000FF"/>
              </a:solidFill>
            </c:spPr>
          </c:dPt>
          <c:dPt>
            <c:idx val="12"/>
            <c:invertIfNegative val="0"/>
            <c:bubble3D val="0"/>
            <c:spPr>
              <a:solidFill>
                <a:srgbClr val="0000FF"/>
              </a:solidFill>
            </c:spPr>
          </c:dPt>
          <c:dPt>
            <c:idx val="13"/>
            <c:invertIfNegative val="0"/>
            <c:bubble3D val="0"/>
            <c:spPr>
              <a:solidFill>
                <a:srgbClr val="0000FF"/>
              </a:solidFill>
            </c:spPr>
          </c:dPt>
          <c:dPt>
            <c:idx val="14"/>
            <c:invertIfNegative val="0"/>
            <c:bubble3D val="0"/>
            <c:spPr>
              <a:solidFill>
                <a:srgbClr val="0000FF"/>
              </a:solidFill>
            </c:spPr>
          </c:dPt>
          <c:dPt>
            <c:idx val="15"/>
            <c:invertIfNegative val="0"/>
            <c:bubble3D val="0"/>
            <c:spPr>
              <a:solidFill>
                <a:srgbClr val="006600"/>
              </a:solidFill>
            </c:spPr>
          </c:dPt>
          <c:dPt>
            <c:idx val="16"/>
            <c:invertIfNegative val="0"/>
            <c:bubble3D val="0"/>
            <c:spPr>
              <a:solidFill>
                <a:srgbClr val="0000FF"/>
              </a:solidFill>
            </c:spPr>
          </c:dPt>
          <c:dPt>
            <c:idx val="17"/>
            <c:invertIfNegative val="0"/>
            <c:bubble3D val="0"/>
            <c:spPr>
              <a:solidFill>
                <a:srgbClr val="0000FF"/>
              </a:solidFill>
            </c:spPr>
          </c:dPt>
          <c:dPt>
            <c:idx val="18"/>
            <c:invertIfNegative val="0"/>
            <c:bubble3D val="0"/>
            <c:spPr>
              <a:solidFill>
                <a:srgbClr val="0000FF"/>
              </a:solidFill>
            </c:spPr>
          </c:dPt>
          <c:dPt>
            <c:idx val="19"/>
            <c:invertIfNegative val="0"/>
            <c:bubble3D val="0"/>
            <c:spPr>
              <a:solidFill>
                <a:srgbClr val="FFFF00"/>
              </a:solidFill>
            </c:spPr>
          </c:dPt>
          <c:dPt>
            <c:idx val="20"/>
            <c:invertIfNegative val="0"/>
            <c:bubble3D val="0"/>
            <c:spPr>
              <a:solidFill>
                <a:srgbClr val="0000FF"/>
              </a:solidFill>
            </c:spPr>
          </c:dPt>
          <c:dPt>
            <c:idx val="21"/>
            <c:invertIfNegative val="0"/>
            <c:bubble3D val="0"/>
            <c:spPr>
              <a:solidFill>
                <a:srgbClr val="0000FF"/>
              </a:solidFill>
            </c:spPr>
          </c:dPt>
          <c:dPt>
            <c:idx val="22"/>
            <c:invertIfNegative val="0"/>
            <c:bubble3D val="0"/>
            <c:spPr>
              <a:solidFill>
                <a:srgbClr val="0000FF"/>
              </a:solidFill>
            </c:spPr>
          </c:dPt>
          <c:dPt>
            <c:idx val="23"/>
            <c:invertIfNegative val="0"/>
            <c:bubble3D val="0"/>
            <c:spPr>
              <a:solidFill>
                <a:srgbClr val="FFFF00"/>
              </a:solidFill>
            </c:spPr>
          </c:dPt>
          <c:dPt>
            <c:idx val="24"/>
            <c:invertIfNegative val="0"/>
            <c:bubble3D val="0"/>
            <c:spPr>
              <a:solidFill>
                <a:srgbClr val="0000FF"/>
              </a:solidFill>
            </c:spPr>
          </c:dPt>
          <c:dLbls>
            <c:dLbl>
              <c:idx val="7"/>
              <c:spPr>
                <a:noFill/>
              </c:spPr>
              <c:txPr>
                <a:bodyPr/>
                <a:lstStyle/>
                <a:p>
                  <a:pPr>
                    <a:defRPr/>
                  </a:pPr>
                  <a:endParaRPr lang="es-CO"/>
                </a:p>
              </c:txPr>
              <c:dLblPos val="outEnd"/>
              <c:showLegendKey val="0"/>
              <c:showVal val="1"/>
              <c:showCatName val="0"/>
              <c:showSerName val="0"/>
              <c:showPercent val="0"/>
              <c:showBubbleSize val="0"/>
            </c:dLbl>
            <c:dLbl>
              <c:idx val="8"/>
              <c:spPr>
                <a:solidFill>
                  <a:srgbClr val="FF0000"/>
                </a:solidFill>
              </c:spPr>
              <c:txPr>
                <a:bodyPr/>
                <a:lstStyle/>
                <a:p>
                  <a:pPr>
                    <a:defRPr/>
                  </a:pPr>
                  <a:endParaRPr lang="es-CO"/>
                </a:p>
              </c:txPr>
              <c:dLblPos val="outEnd"/>
              <c:showLegendKey val="0"/>
              <c:showVal val="1"/>
              <c:showCatName val="0"/>
              <c:showSerName val="0"/>
              <c:showPercent val="0"/>
              <c:showBubbleSize val="0"/>
            </c:dLbl>
            <c:dLbl>
              <c:idx val="18"/>
              <c:spPr>
                <a:noFill/>
              </c:spPr>
              <c:txPr>
                <a:bodyPr/>
                <a:lstStyle/>
                <a:p>
                  <a:pPr>
                    <a:defRPr/>
                  </a:pPr>
                  <a:endParaRPr lang="es-CO"/>
                </a:p>
              </c:txPr>
              <c:dLblPos val="outEnd"/>
              <c:showLegendKey val="0"/>
              <c:showVal val="1"/>
              <c:showCatName val="0"/>
              <c:showSerName val="0"/>
              <c:showPercent val="0"/>
              <c:showBubbleSize val="0"/>
            </c:dLbl>
            <c:dLbl>
              <c:idx val="25"/>
              <c:spPr>
                <a:solidFill>
                  <a:srgbClr val="FF0000"/>
                </a:solidFill>
                <a:ln>
                  <a:noFill/>
                </a:ln>
                <a:effectLst/>
              </c:spPr>
              <c:txPr>
                <a:bodyPr wrap="square" lIns="38100" tIns="19050" rIns="38100" bIns="19050" anchor="ctr">
                  <a:spAutoFit/>
                </a:bodyPr>
                <a:lstStyle/>
                <a:p>
                  <a:pPr>
                    <a:defRPr/>
                  </a:pPr>
                  <a:endParaRPr lang="es-CO"/>
                </a:p>
              </c:txPr>
              <c:dLblPos val="outEnd"/>
              <c:showLegendKey val="0"/>
              <c:showVal val="1"/>
              <c:showCatName val="0"/>
              <c:showSerName val="0"/>
              <c:showPercent val="0"/>
              <c:showBubbleSize val="0"/>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PROY_EJE1!$M$5:$M$30</c:f>
              <c:strCache>
                <c:ptCount val="26"/>
                <c:pt idx="0">
                  <c:v>PY1</c:v>
                </c:pt>
                <c:pt idx="1">
                  <c:v>PY2</c:v>
                </c:pt>
                <c:pt idx="2">
                  <c:v>PY3</c:v>
                </c:pt>
                <c:pt idx="3">
                  <c:v>PY4</c:v>
                </c:pt>
                <c:pt idx="4">
                  <c:v>PY5</c:v>
                </c:pt>
                <c:pt idx="5">
                  <c:v>PY6</c:v>
                </c:pt>
                <c:pt idx="6">
                  <c:v>PY7</c:v>
                </c:pt>
                <c:pt idx="7">
                  <c:v>PY8</c:v>
                </c:pt>
                <c:pt idx="8">
                  <c:v>PY9</c:v>
                </c:pt>
                <c:pt idx="9">
                  <c:v>PY10</c:v>
                </c:pt>
                <c:pt idx="10">
                  <c:v>PY11</c:v>
                </c:pt>
                <c:pt idx="11">
                  <c:v>PY12</c:v>
                </c:pt>
                <c:pt idx="12">
                  <c:v>PY13</c:v>
                </c:pt>
                <c:pt idx="13">
                  <c:v>PY14</c:v>
                </c:pt>
                <c:pt idx="14">
                  <c:v>PY15</c:v>
                </c:pt>
                <c:pt idx="15">
                  <c:v>PY16</c:v>
                </c:pt>
                <c:pt idx="16">
                  <c:v>PY17</c:v>
                </c:pt>
                <c:pt idx="17">
                  <c:v>PY18</c:v>
                </c:pt>
                <c:pt idx="18">
                  <c:v>PY19</c:v>
                </c:pt>
                <c:pt idx="19">
                  <c:v>PY20</c:v>
                </c:pt>
                <c:pt idx="20">
                  <c:v>PY21</c:v>
                </c:pt>
                <c:pt idx="21">
                  <c:v>PY22</c:v>
                </c:pt>
                <c:pt idx="22">
                  <c:v>PY23</c:v>
                </c:pt>
                <c:pt idx="23">
                  <c:v>PY24</c:v>
                </c:pt>
                <c:pt idx="24">
                  <c:v>PY25</c:v>
                </c:pt>
                <c:pt idx="25">
                  <c:v>PY26</c:v>
                </c:pt>
              </c:strCache>
            </c:strRef>
          </c:cat>
          <c:val>
            <c:numRef>
              <c:f>PROY_EJE1!$N$5:$N$30</c:f>
              <c:numCache>
                <c:formatCode>0%</c:formatCode>
                <c:ptCount val="26"/>
                <c:pt idx="0">
                  <c:v>0</c:v>
                </c:pt>
                <c:pt idx="1">
                  <c:v>0.53164556962025311</c:v>
                </c:pt>
                <c:pt idx="2">
                  <c:v>0.45833333333333337</c:v>
                </c:pt>
                <c:pt idx="3">
                  <c:v>0.51851851851851849</c:v>
                </c:pt>
                <c:pt idx="4">
                  <c:v>2.3076923076923075</c:v>
                </c:pt>
                <c:pt idx="5">
                  <c:v>0.33333333333333331</c:v>
                </c:pt>
                <c:pt idx="6">
                  <c:v>0.49180327868852458</c:v>
                </c:pt>
                <c:pt idx="7">
                  <c:v>1</c:v>
                </c:pt>
                <c:pt idx="8">
                  <c:v>0</c:v>
                </c:pt>
                <c:pt idx="9">
                  <c:v>0.8</c:v>
                </c:pt>
                <c:pt idx="10">
                  <c:v>0.8</c:v>
                </c:pt>
                <c:pt idx="11">
                  <c:v>1.6666666666666667</c:v>
                </c:pt>
                <c:pt idx="12">
                  <c:v>1</c:v>
                </c:pt>
                <c:pt idx="13">
                  <c:v>1</c:v>
                </c:pt>
                <c:pt idx="14">
                  <c:v>1</c:v>
                </c:pt>
                <c:pt idx="15">
                  <c:v>0</c:v>
                </c:pt>
                <c:pt idx="16">
                  <c:v>1</c:v>
                </c:pt>
                <c:pt idx="17">
                  <c:v>1</c:v>
                </c:pt>
                <c:pt idx="18">
                  <c:v>1.48</c:v>
                </c:pt>
                <c:pt idx="19">
                  <c:v>0.660377358490566</c:v>
                </c:pt>
                <c:pt idx="20">
                  <c:v>1.0868898543317147</c:v>
                </c:pt>
                <c:pt idx="21">
                  <c:v>1</c:v>
                </c:pt>
                <c:pt idx="22">
                  <c:v>1.3888888888888888</c:v>
                </c:pt>
                <c:pt idx="23">
                  <c:v>0.69521044992743108</c:v>
                </c:pt>
                <c:pt idx="24">
                  <c:v>1</c:v>
                </c:pt>
                <c:pt idx="25">
                  <c:v>0</c:v>
                </c:pt>
              </c:numCache>
            </c:numRef>
          </c:val>
        </c:ser>
        <c:dLbls>
          <c:dLblPos val="outEnd"/>
          <c:showLegendKey val="0"/>
          <c:showVal val="1"/>
          <c:showCatName val="0"/>
          <c:showSerName val="0"/>
          <c:showPercent val="0"/>
          <c:showBubbleSize val="0"/>
        </c:dLbls>
        <c:gapWidth val="150"/>
        <c:axId val="-1927379280"/>
        <c:axId val="-1927375472"/>
      </c:barChart>
      <c:catAx>
        <c:axId val="-1927379280"/>
        <c:scaling>
          <c:orientation val="minMax"/>
        </c:scaling>
        <c:delete val="0"/>
        <c:axPos val="b"/>
        <c:title>
          <c:tx>
            <c:rich>
              <a:bodyPr/>
              <a:lstStyle/>
              <a:p>
                <a:pPr>
                  <a:defRPr/>
                </a:pPr>
                <a:r>
                  <a:rPr lang="en-US"/>
                  <a:t>Proyectos</a:t>
                </a:r>
              </a:p>
            </c:rich>
          </c:tx>
          <c:layout/>
          <c:overlay val="0"/>
        </c:title>
        <c:numFmt formatCode="General" sourceLinked="0"/>
        <c:majorTickMark val="out"/>
        <c:minorTickMark val="none"/>
        <c:tickLblPos val="nextTo"/>
        <c:crossAx val="-1927375472"/>
        <c:crosses val="autoZero"/>
        <c:auto val="1"/>
        <c:lblAlgn val="ctr"/>
        <c:lblOffset val="100"/>
        <c:noMultiLvlLbl val="0"/>
      </c:catAx>
      <c:valAx>
        <c:axId val="-1927375472"/>
        <c:scaling>
          <c:orientation val="minMax"/>
        </c:scaling>
        <c:delete val="0"/>
        <c:axPos val="l"/>
        <c:majorGridlines/>
        <c:title>
          <c:tx>
            <c:rich>
              <a:bodyPr rot="-5400000" vert="horz"/>
              <a:lstStyle/>
              <a:p>
                <a:pPr>
                  <a:defRPr sz="1200"/>
                </a:pPr>
                <a:r>
                  <a:rPr lang="en-US" sz="1200"/>
                  <a:t>Porcentaje</a:t>
                </a:r>
              </a:p>
            </c:rich>
          </c:tx>
          <c:layout/>
          <c:overlay val="0"/>
        </c:title>
        <c:numFmt formatCode="0%" sourceLinked="1"/>
        <c:majorTickMark val="out"/>
        <c:minorTickMark val="none"/>
        <c:tickLblPos val="nextTo"/>
        <c:crossAx val="-1927379280"/>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PROGRAMAS: EJE COMPROMISO SOCIAL</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5344953284515786"/>
          <c:y val="0.12836218396988713"/>
          <c:w val="0.79920747078518195"/>
          <c:h val="0.74340595063669512"/>
        </c:manualLayout>
      </c:layout>
      <c:bar3DChart>
        <c:barDir val="col"/>
        <c:grouping val="clustered"/>
        <c:varyColors val="0"/>
        <c:ser>
          <c:idx val="0"/>
          <c:order val="0"/>
          <c:invertIfNegative val="0"/>
          <c:dPt>
            <c:idx val="0"/>
            <c:invertIfNegative val="0"/>
            <c:bubble3D val="0"/>
            <c:spPr>
              <a:solidFill>
                <a:srgbClr val="FFFF00"/>
              </a:solidFill>
            </c:spPr>
          </c:dPt>
          <c:dPt>
            <c:idx val="1"/>
            <c:invertIfNegative val="0"/>
            <c:bubble3D val="0"/>
            <c:spPr>
              <a:solidFill>
                <a:srgbClr val="0000FF"/>
              </a:solidFill>
            </c:spPr>
          </c:dPt>
          <c:dPt>
            <c:idx val="2"/>
            <c:invertIfNegative val="0"/>
            <c:bubble3D val="0"/>
            <c:spPr>
              <a:solidFill>
                <a:srgbClr val="0000FF"/>
              </a:solidFill>
            </c:spPr>
          </c:dPt>
          <c:dLbls>
            <c:dLbl>
              <c:idx val="0"/>
              <c:layout>
                <c:manualLayout>
                  <c:x val="1.1272141992776243E-2"/>
                  <c:y val="-7.6859717700913082E-3"/>
                </c:manualLayout>
              </c:layout>
              <c:spPr/>
              <c:txPr>
                <a:bodyPr/>
                <a:lstStyle/>
                <a:p>
                  <a:pPr>
                    <a:defRPr sz="1200" b="1"/>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3816425978328728E-2"/>
                  <c:y val="-1.2809952950152361E-2"/>
                </c:manualLayout>
              </c:layout>
              <c:spPr/>
              <c:txPr>
                <a:bodyPr/>
                <a:lstStyle/>
                <a:p>
                  <a:pPr>
                    <a:defRPr sz="1200" b="1"/>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3526570391331491E-2"/>
                  <c:y val="-2.0495924720243742E-2"/>
                </c:manualLayout>
              </c:layout>
              <c:spPr/>
              <c:txPr>
                <a:bodyPr/>
                <a:lstStyle/>
                <a:p>
                  <a:pPr>
                    <a:defRPr sz="1200" b="1"/>
                  </a:pPr>
                  <a:endParaRPr lang="es-CO"/>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12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PROG_EJE2!$N$5:$N$7</c:f>
              <c:strCache>
                <c:ptCount val="3"/>
                <c:pt idx="0">
                  <c:v>PG1</c:v>
                </c:pt>
                <c:pt idx="1">
                  <c:v>PG2</c:v>
                </c:pt>
                <c:pt idx="2">
                  <c:v>PG3</c:v>
                </c:pt>
              </c:strCache>
            </c:strRef>
          </c:cat>
          <c:val>
            <c:numRef>
              <c:f>PROG_EJE2!$O$5:$O$7</c:f>
              <c:numCache>
                <c:formatCode>0%</c:formatCode>
                <c:ptCount val="3"/>
                <c:pt idx="0">
                  <c:v>0.63886255384264568</c:v>
                </c:pt>
                <c:pt idx="1">
                  <c:v>1.565589853417815</c:v>
                </c:pt>
                <c:pt idx="2">
                  <c:v>1.2591479500891265</c:v>
                </c:pt>
              </c:numCache>
            </c:numRef>
          </c:val>
        </c:ser>
        <c:dLbls>
          <c:showLegendKey val="0"/>
          <c:showVal val="1"/>
          <c:showCatName val="0"/>
          <c:showSerName val="0"/>
          <c:showPercent val="0"/>
          <c:showBubbleSize val="0"/>
        </c:dLbls>
        <c:gapWidth val="150"/>
        <c:shape val="cylinder"/>
        <c:axId val="-1927372208"/>
        <c:axId val="-1927371664"/>
        <c:axId val="0"/>
      </c:bar3DChart>
      <c:catAx>
        <c:axId val="-1927372208"/>
        <c:scaling>
          <c:orientation val="minMax"/>
        </c:scaling>
        <c:delete val="0"/>
        <c:axPos val="b"/>
        <c:title>
          <c:tx>
            <c:rich>
              <a:bodyPr/>
              <a:lstStyle/>
              <a:p>
                <a:pPr>
                  <a:defRPr/>
                </a:pPr>
                <a:r>
                  <a:rPr lang="en-US"/>
                  <a:t>Programas</a:t>
                </a:r>
              </a:p>
            </c:rich>
          </c:tx>
          <c:layout/>
          <c:overlay val="0"/>
        </c:title>
        <c:numFmt formatCode="General" sourceLinked="0"/>
        <c:majorTickMark val="out"/>
        <c:minorTickMark val="none"/>
        <c:tickLblPos val="nextTo"/>
        <c:crossAx val="-1927371664"/>
        <c:crosses val="autoZero"/>
        <c:auto val="1"/>
        <c:lblAlgn val="ctr"/>
        <c:lblOffset val="100"/>
        <c:noMultiLvlLbl val="0"/>
      </c:catAx>
      <c:valAx>
        <c:axId val="-1927371664"/>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1927372208"/>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PROYECTOS: COMPROMISO SOCIAL</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224876476217901"/>
          <c:y val="0.14350230821563562"/>
          <c:w val="0.8358580309600312"/>
          <c:h val="0.71557227531240797"/>
        </c:manualLayout>
      </c:layout>
      <c:bar3DChart>
        <c:barDir val="col"/>
        <c:grouping val="clustered"/>
        <c:varyColors val="0"/>
        <c:ser>
          <c:idx val="0"/>
          <c:order val="0"/>
          <c:invertIfNegative val="0"/>
          <c:dPt>
            <c:idx val="0"/>
            <c:invertIfNegative val="0"/>
            <c:bubble3D val="0"/>
            <c:spPr>
              <a:solidFill>
                <a:srgbClr val="006600"/>
              </a:solidFill>
            </c:spPr>
          </c:dPt>
          <c:dPt>
            <c:idx val="1"/>
            <c:invertIfNegative val="0"/>
            <c:bubble3D val="0"/>
            <c:spPr>
              <a:solidFill>
                <a:srgbClr val="006600"/>
              </a:solidFill>
            </c:spPr>
          </c:dPt>
          <c:dPt>
            <c:idx val="2"/>
            <c:invertIfNegative val="0"/>
            <c:bubble3D val="0"/>
            <c:spPr>
              <a:solidFill>
                <a:srgbClr val="FF0000"/>
              </a:solidFill>
            </c:spPr>
          </c:dPt>
          <c:dPt>
            <c:idx val="3"/>
            <c:invertIfNegative val="0"/>
            <c:bubble3D val="0"/>
            <c:spPr>
              <a:solidFill>
                <a:srgbClr val="FF0000"/>
              </a:solidFill>
            </c:spPr>
          </c:dPt>
          <c:dPt>
            <c:idx val="4"/>
            <c:invertIfNegative val="0"/>
            <c:bubble3D val="0"/>
            <c:spPr>
              <a:solidFill>
                <a:srgbClr val="006600"/>
              </a:solidFill>
            </c:spPr>
          </c:dPt>
          <c:dPt>
            <c:idx val="5"/>
            <c:invertIfNegative val="0"/>
            <c:bubble3D val="0"/>
            <c:spPr>
              <a:solidFill>
                <a:srgbClr val="0000FF"/>
              </a:solidFill>
            </c:spPr>
          </c:dPt>
          <c:dPt>
            <c:idx val="6"/>
            <c:invertIfNegative val="0"/>
            <c:bubble3D val="0"/>
            <c:spPr>
              <a:solidFill>
                <a:srgbClr val="0000FF"/>
              </a:solidFill>
            </c:spPr>
          </c:dPt>
          <c:dPt>
            <c:idx val="7"/>
            <c:invertIfNegative val="0"/>
            <c:bubble3D val="0"/>
            <c:spPr>
              <a:solidFill>
                <a:srgbClr val="006600"/>
              </a:solidFill>
            </c:spPr>
          </c:dPt>
          <c:dPt>
            <c:idx val="8"/>
            <c:invertIfNegative val="0"/>
            <c:bubble3D val="0"/>
            <c:spPr>
              <a:solidFill>
                <a:srgbClr val="0000FF"/>
              </a:solidFill>
            </c:spPr>
          </c:dPt>
          <c:dPt>
            <c:idx val="9"/>
            <c:invertIfNegative val="0"/>
            <c:bubble3D val="0"/>
            <c:spPr>
              <a:solidFill>
                <a:srgbClr val="0000FF"/>
              </a:solidFill>
            </c:spPr>
          </c:dPt>
          <c:dPt>
            <c:idx val="10"/>
            <c:invertIfNegative val="0"/>
            <c:bubble3D val="0"/>
            <c:spPr>
              <a:solidFill>
                <a:srgbClr val="006600"/>
              </a:solidFill>
            </c:spPr>
          </c:dPt>
          <c:dPt>
            <c:idx val="11"/>
            <c:invertIfNegative val="0"/>
            <c:bubble3D val="0"/>
            <c:spPr>
              <a:solidFill>
                <a:srgbClr val="0000FF"/>
              </a:solidFill>
            </c:spPr>
          </c:dPt>
          <c:dPt>
            <c:idx val="12"/>
            <c:invertIfNegative val="0"/>
            <c:bubble3D val="0"/>
            <c:spPr>
              <a:solidFill>
                <a:srgbClr val="006600"/>
              </a:solidFill>
            </c:spPr>
          </c:dPt>
          <c:dPt>
            <c:idx val="13"/>
            <c:invertIfNegative val="0"/>
            <c:bubble3D val="0"/>
            <c:spPr>
              <a:solidFill>
                <a:srgbClr val="FFFF00"/>
              </a:solidFill>
            </c:spPr>
          </c:dPt>
          <c:dPt>
            <c:idx val="14"/>
            <c:invertIfNegative val="0"/>
            <c:bubble3D val="0"/>
            <c:spPr>
              <a:solidFill>
                <a:srgbClr val="0000FF"/>
              </a:solidFill>
            </c:spPr>
          </c:dPt>
          <c:dPt>
            <c:idx val="15"/>
            <c:invertIfNegative val="0"/>
            <c:bubble3D val="0"/>
            <c:spPr>
              <a:solidFill>
                <a:srgbClr val="0000FF"/>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PROY_EJE2!$C$5:$C$20</c:f>
              <c:strCache>
                <c:ptCount val="16"/>
                <c:pt idx="0">
                  <c:v>PY1</c:v>
                </c:pt>
                <c:pt idx="1">
                  <c:v>PY2</c:v>
                </c:pt>
                <c:pt idx="2">
                  <c:v>PY3</c:v>
                </c:pt>
                <c:pt idx="3">
                  <c:v>PY4</c:v>
                </c:pt>
                <c:pt idx="4">
                  <c:v>PY5</c:v>
                </c:pt>
                <c:pt idx="5">
                  <c:v>PY6</c:v>
                </c:pt>
                <c:pt idx="6">
                  <c:v>PY7</c:v>
                </c:pt>
                <c:pt idx="7">
                  <c:v>PY8</c:v>
                </c:pt>
                <c:pt idx="8">
                  <c:v>PY9</c:v>
                </c:pt>
                <c:pt idx="9">
                  <c:v>PY10</c:v>
                </c:pt>
                <c:pt idx="10">
                  <c:v>PY11</c:v>
                </c:pt>
                <c:pt idx="11">
                  <c:v>PY12</c:v>
                </c:pt>
                <c:pt idx="12">
                  <c:v>PY13</c:v>
                </c:pt>
                <c:pt idx="13">
                  <c:v>PY14</c:v>
                </c:pt>
                <c:pt idx="14">
                  <c:v>PY15</c:v>
                </c:pt>
                <c:pt idx="15">
                  <c:v>PY16</c:v>
                </c:pt>
              </c:strCache>
            </c:strRef>
          </c:cat>
          <c:val>
            <c:numRef>
              <c:f>PROY_EJE2!$D$5:$D$20</c:f>
              <c:numCache>
                <c:formatCode>0%</c:formatCode>
                <c:ptCount val="16"/>
                <c:pt idx="0">
                  <c:v>0.79548099834179442</c:v>
                </c:pt>
                <c:pt idx="1">
                  <c:v>0.33333333333333331</c:v>
                </c:pt>
                <c:pt idx="2">
                  <c:v>0</c:v>
                </c:pt>
                <c:pt idx="3">
                  <c:v>0.53123593820308979</c:v>
                </c:pt>
                <c:pt idx="4">
                  <c:v>1</c:v>
                </c:pt>
                <c:pt idx="5">
                  <c:v>1.490142857142857</c:v>
                </c:pt>
                <c:pt idx="6">
                  <c:v>0.74571428571428577</c:v>
                </c:pt>
                <c:pt idx="7">
                  <c:v>3.260416666666667</c:v>
                </c:pt>
                <c:pt idx="8">
                  <c:v>0.875</c:v>
                </c:pt>
                <c:pt idx="9">
                  <c:v>0.96489286092334681</c:v>
                </c:pt>
                <c:pt idx="10">
                  <c:v>3.2122222222222221</c:v>
                </c:pt>
                <c:pt idx="11">
                  <c:v>1.1870000000000001</c:v>
                </c:pt>
                <c:pt idx="12">
                  <c:v>1.2666666666666666</c:v>
                </c:pt>
                <c:pt idx="13">
                  <c:v>1.1359999999999999</c:v>
                </c:pt>
                <c:pt idx="14">
                  <c:v>0.59144385026737967</c:v>
                </c:pt>
                <c:pt idx="15">
                  <c:v>2.0499999999999998</c:v>
                </c:pt>
              </c:numCache>
            </c:numRef>
          </c:val>
        </c:ser>
        <c:dLbls>
          <c:showLegendKey val="0"/>
          <c:showVal val="1"/>
          <c:showCatName val="0"/>
          <c:showSerName val="0"/>
          <c:showPercent val="0"/>
          <c:showBubbleSize val="0"/>
        </c:dLbls>
        <c:gapWidth val="150"/>
        <c:shape val="box"/>
        <c:axId val="-1927371120"/>
        <c:axId val="-1927369488"/>
        <c:axId val="0"/>
      </c:bar3DChart>
      <c:catAx>
        <c:axId val="-1927371120"/>
        <c:scaling>
          <c:orientation val="minMax"/>
        </c:scaling>
        <c:delete val="0"/>
        <c:axPos val="b"/>
        <c:title>
          <c:tx>
            <c:rich>
              <a:bodyPr/>
              <a:lstStyle/>
              <a:p>
                <a:pPr>
                  <a:defRPr/>
                </a:pPr>
                <a:r>
                  <a:rPr lang="en-US"/>
                  <a:t>Proyectos</a:t>
                </a:r>
              </a:p>
            </c:rich>
          </c:tx>
          <c:layout/>
          <c:overlay val="0"/>
        </c:title>
        <c:numFmt formatCode="General" sourceLinked="0"/>
        <c:majorTickMark val="out"/>
        <c:minorTickMark val="none"/>
        <c:tickLblPos val="nextTo"/>
        <c:crossAx val="-1927369488"/>
        <c:crosses val="autoZero"/>
        <c:auto val="1"/>
        <c:lblAlgn val="ctr"/>
        <c:lblOffset val="100"/>
        <c:noMultiLvlLbl val="0"/>
      </c:catAx>
      <c:valAx>
        <c:axId val="-1927369488"/>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192737112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PROGRAMAS COMPROMISO SOCIAL</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593285214348207"/>
          <c:y val="0.14399314668999708"/>
          <c:w val="0.84128937007874005"/>
          <c:h val="0.74002697579469234"/>
        </c:manualLayout>
      </c:layout>
      <c:bar3DChart>
        <c:barDir val="col"/>
        <c:grouping val="clustered"/>
        <c:varyColors val="0"/>
        <c:ser>
          <c:idx val="0"/>
          <c:order val="0"/>
          <c:invertIfNegative val="0"/>
          <c:dPt>
            <c:idx val="0"/>
            <c:invertIfNegative val="0"/>
            <c:bubble3D val="0"/>
            <c:spPr>
              <a:solidFill>
                <a:srgbClr val="FFFF00"/>
              </a:solidFill>
            </c:spPr>
          </c:dPt>
          <c:dPt>
            <c:idx val="1"/>
            <c:invertIfNegative val="0"/>
            <c:bubble3D val="0"/>
            <c:spPr>
              <a:solidFill>
                <a:srgbClr val="FF0000"/>
              </a:solidFill>
            </c:spPr>
          </c:dPt>
          <c:dLbls>
            <c:dLbl>
              <c:idx val="0"/>
              <c:layout>
                <c:manualLayout>
                  <c:x val="3.6111111111111108E-2"/>
                  <c:y val="-4.166666666666658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3333333333333333E-2"/>
                  <c:y val="-2.7777777777777776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PROG_EJE3!$C$6:$C$7</c:f>
              <c:strCache>
                <c:ptCount val="2"/>
                <c:pt idx="0">
                  <c:v>PG1</c:v>
                </c:pt>
                <c:pt idx="1">
                  <c:v>PG2</c:v>
                </c:pt>
              </c:strCache>
            </c:strRef>
          </c:cat>
          <c:val>
            <c:numRef>
              <c:f>PROG_EJE3!$D$6:$D$7</c:f>
              <c:numCache>
                <c:formatCode>0%</c:formatCode>
                <c:ptCount val="2"/>
                <c:pt idx="0">
                  <c:v>0.36607915893630177</c:v>
                </c:pt>
                <c:pt idx="1">
                  <c:v>0.22000000000000003</c:v>
                </c:pt>
              </c:numCache>
            </c:numRef>
          </c:val>
        </c:ser>
        <c:dLbls>
          <c:showLegendKey val="0"/>
          <c:showVal val="0"/>
          <c:showCatName val="0"/>
          <c:showSerName val="0"/>
          <c:showPercent val="0"/>
          <c:showBubbleSize val="0"/>
        </c:dLbls>
        <c:gapWidth val="150"/>
        <c:shape val="cylinder"/>
        <c:axId val="-1927381456"/>
        <c:axId val="-1927367312"/>
        <c:axId val="0"/>
      </c:bar3DChart>
      <c:catAx>
        <c:axId val="-1927381456"/>
        <c:scaling>
          <c:orientation val="minMax"/>
        </c:scaling>
        <c:delete val="0"/>
        <c:axPos val="b"/>
        <c:title>
          <c:tx>
            <c:rich>
              <a:bodyPr/>
              <a:lstStyle/>
              <a:p>
                <a:pPr>
                  <a:defRPr/>
                </a:pPr>
                <a:r>
                  <a:rPr lang="en-US"/>
                  <a:t>Programas</a:t>
                </a:r>
              </a:p>
            </c:rich>
          </c:tx>
          <c:layout/>
          <c:overlay val="0"/>
        </c:title>
        <c:numFmt formatCode="General" sourceLinked="0"/>
        <c:majorTickMark val="out"/>
        <c:minorTickMark val="none"/>
        <c:tickLblPos val="nextTo"/>
        <c:crossAx val="-1927367312"/>
        <c:crosses val="autoZero"/>
        <c:auto val="1"/>
        <c:lblAlgn val="ctr"/>
        <c:lblOffset val="100"/>
        <c:noMultiLvlLbl val="0"/>
      </c:catAx>
      <c:valAx>
        <c:axId val="-1927367312"/>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1927381456"/>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PROYECTOS COMPROMISO AMBIENTAL</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106796433054564"/>
          <c:y val="0.13757948267685044"/>
          <c:w val="0.8361577085473012"/>
          <c:h val="0.76135486098691463"/>
        </c:manualLayout>
      </c:layout>
      <c:bar3DChart>
        <c:barDir val="col"/>
        <c:grouping val="clustered"/>
        <c:varyColors val="0"/>
        <c:ser>
          <c:idx val="0"/>
          <c:order val="0"/>
          <c:spPr>
            <a:solidFill>
              <a:srgbClr val="FF0000"/>
            </a:solidFill>
          </c:spPr>
          <c:invertIfNegative val="0"/>
          <c:dPt>
            <c:idx val="0"/>
            <c:invertIfNegative val="0"/>
            <c:bubble3D val="0"/>
            <c:spPr>
              <a:solidFill>
                <a:srgbClr val="0000FF"/>
              </a:solidFill>
            </c:spPr>
          </c:dPt>
          <c:dPt>
            <c:idx val="1"/>
            <c:invertIfNegative val="0"/>
            <c:bubble3D val="0"/>
          </c:dPt>
          <c:dPt>
            <c:idx val="3"/>
            <c:invertIfNegative val="0"/>
            <c:bubble3D val="0"/>
          </c:dPt>
          <c:dPt>
            <c:idx val="4"/>
            <c:invertIfNegative val="0"/>
            <c:bubble3D val="0"/>
          </c:dPt>
          <c:dPt>
            <c:idx val="6"/>
            <c:invertIfNegative val="0"/>
            <c:bubble3D val="0"/>
            <c:spPr>
              <a:solidFill>
                <a:srgbClr val="FFFF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PROY_EJE3!$C$6:$C$12</c:f>
              <c:strCache>
                <c:ptCount val="7"/>
                <c:pt idx="0">
                  <c:v>PY1</c:v>
                </c:pt>
                <c:pt idx="1">
                  <c:v>PY2</c:v>
                </c:pt>
                <c:pt idx="2">
                  <c:v>PY3</c:v>
                </c:pt>
                <c:pt idx="3">
                  <c:v>PY4</c:v>
                </c:pt>
                <c:pt idx="4">
                  <c:v>PY5</c:v>
                </c:pt>
                <c:pt idx="5">
                  <c:v>PY6</c:v>
                </c:pt>
                <c:pt idx="6">
                  <c:v>PY7</c:v>
                </c:pt>
              </c:strCache>
            </c:strRef>
          </c:cat>
          <c:val>
            <c:numRef>
              <c:f>PROY_EJE3!$D$6:$D$12</c:f>
              <c:numCache>
                <c:formatCode>0%</c:formatCode>
                <c:ptCount val="7"/>
                <c:pt idx="0">
                  <c:v>1</c:v>
                </c:pt>
                <c:pt idx="1">
                  <c:v>0.26461038961038963</c:v>
                </c:pt>
                <c:pt idx="2">
                  <c:v>0.16</c:v>
                </c:pt>
                <c:pt idx="3">
                  <c:v>0.26666666666666666</c:v>
                </c:pt>
                <c:pt idx="4">
                  <c:v>0</c:v>
                </c:pt>
                <c:pt idx="5">
                  <c:v>0.1</c:v>
                </c:pt>
                <c:pt idx="6">
                  <c:v>0.45</c:v>
                </c:pt>
              </c:numCache>
            </c:numRef>
          </c:val>
        </c:ser>
        <c:dLbls>
          <c:showLegendKey val="0"/>
          <c:showVal val="1"/>
          <c:showCatName val="0"/>
          <c:showSerName val="0"/>
          <c:showPercent val="0"/>
          <c:showBubbleSize val="0"/>
        </c:dLbls>
        <c:gapWidth val="150"/>
        <c:shape val="cylinder"/>
        <c:axId val="-1927510928"/>
        <c:axId val="-1927515280"/>
        <c:axId val="0"/>
      </c:bar3DChart>
      <c:catAx>
        <c:axId val="-1927510928"/>
        <c:scaling>
          <c:orientation val="minMax"/>
        </c:scaling>
        <c:delete val="0"/>
        <c:axPos val="b"/>
        <c:numFmt formatCode="General" sourceLinked="0"/>
        <c:majorTickMark val="out"/>
        <c:minorTickMark val="none"/>
        <c:tickLblPos val="nextTo"/>
        <c:crossAx val="-1927515280"/>
        <c:crosses val="autoZero"/>
        <c:auto val="1"/>
        <c:lblAlgn val="ctr"/>
        <c:lblOffset val="100"/>
        <c:noMultiLvlLbl val="0"/>
      </c:catAx>
      <c:valAx>
        <c:axId val="-1927515280"/>
        <c:scaling>
          <c:orientation val="minMax"/>
        </c:scaling>
        <c:delete val="0"/>
        <c:axPos val="l"/>
        <c:majorGridlines/>
        <c:numFmt formatCode="0%" sourceLinked="1"/>
        <c:majorTickMark val="out"/>
        <c:minorTickMark val="none"/>
        <c:tickLblPos val="nextTo"/>
        <c:crossAx val="-1927510928"/>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PROGRAMAS: EJE EFICIENCIA Y TRANSPARENCIA ADMINISTRATIVA</a:t>
            </a:r>
          </a:p>
        </c:rich>
      </c:tx>
      <c:layout>
        <c:manualLayout>
          <c:xMode val="edge"/>
          <c:yMode val="edge"/>
          <c:x val="0.16241259076192119"/>
          <c:y val="3.0592666777084845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1849518810148731E-2"/>
          <c:y val="0.13936351706036745"/>
          <c:w val="0.85815048118985138"/>
          <c:h val="0.74465660542432199"/>
        </c:manualLayout>
      </c:layout>
      <c:bar3DChart>
        <c:barDir val="col"/>
        <c:grouping val="clustered"/>
        <c:varyColors val="0"/>
        <c:ser>
          <c:idx val="0"/>
          <c:order val="0"/>
          <c:spPr>
            <a:solidFill>
              <a:srgbClr val="FF0000"/>
            </a:solidFill>
          </c:spPr>
          <c:invertIfNegative val="0"/>
          <c:dPt>
            <c:idx val="0"/>
            <c:invertIfNegative val="0"/>
            <c:bubble3D val="0"/>
            <c:spPr>
              <a:solidFill>
                <a:srgbClr val="FFFF00"/>
              </a:solidFill>
            </c:spPr>
          </c:dPt>
          <c:dPt>
            <c:idx val="1"/>
            <c:invertIfNegative val="0"/>
            <c:bubble3D val="0"/>
            <c:spPr>
              <a:solidFill>
                <a:srgbClr val="0000FF"/>
              </a:solidFill>
            </c:spPr>
          </c:dPt>
          <c:dPt>
            <c:idx val="2"/>
            <c:invertIfNegative val="0"/>
            <c:bubble3D val="0"/>
            <c:spPr>
              <a:solidFill>
                <a:srgbClr val="FFFF00"/>
              </a:solidFill>
            </c:spPr>
          </c:dPt>
          <c:dPt>
            <c:idx val="5"/>
            <c:invertIfNegative val="0"/>
            <c:bubble3D val="0"/>
            <c:spPr>
              <a:solidFill>
                <a:srgbClr val="0000FF"/>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PROG_EJE4!$C$6:$C$11</c:f>
              <c:strCache>
                <c:ptCount val="6"/>
                <c:pt idx="0">
                  <c:v>PG1</c:v>
                </c:pt>
                <c:pt idx="1">
                  <c:v>PG2</c:v>
                </c:pt>
                <c:pt idx="2">
                  <c:v>PG3</c:v>
                </c:pt>
                <c:pt idx="3">
                  <c:v>PG4</c:v>
                </c:pt>
                <c:pt idx="4">
                  <c:v>PG5</c:v>
                </c:pt>
                <c:pt idx="5">
                  <c:v>PG6</c:v>
                </c:pt>
              </c:strCache>
            </c:strRef>
          </c:cat>
          <c:val>
            <c:numRef>
              <c:f>PROG_EJE4!$D$6:$D$11</c:f>
              <c:numCache>
                <c:formatCode>0%</c:formatCode>
                <c:ptCount val="6"/>
                <c:pt idx="0">
                  <c:v>0.52777777777777779</c:v>
                </c:pt>
                <c:pt idx="1">
                  <c:v>3.9332669983416251</c:v>
                </c:pt>
                <c:pt idx="2">
                  <c:v>0.65251761164710509</c:v>
                </c:pt>
                <c:pt idx="3">
                  <c:v>0</c:v>
                </c:pt>
                <c:pt idx="4">
                  <c:v>0</c:v>
                </c:pt>
                <c:pt idx="5">
                  <c:v>1</c:v>
                </c:pt>
              </c:numCache>
            </c:numRef>
          </c:val>
        </c:ser>
        <c:dLbls>
          <c:showLegendKey val="0"/>
          <c:showVal val="1"/>
          <c:showCatName val="0"/>
          <c:showSerName val="0"/>
          <c:showPercent val="0"/>
          <c:showBubbleSize val="0"/>
        </c:dLbls>
        <c:gapWidth val="150"/>
        <c:shape val="cylinder"/>
        <c:axId val="-1927514736"/>
        <c:axId val="-1927514192"/>
        <c:axId val="0"/>
      </c:bar3DChart>
      <c:catAx>
        <c:axId val="-1927514736"/>
        <c:scaling>
          <c:orientation val="minMax"/>
        </c:scaling>
        <c:delete val="0"/>
        <c:axPos val="b"/>
        <c:title>
          <c:tx>
            <c:rich>
              <a:bodyPr/>
              <a:lstStyle/>
              <a:p>
                <a:pPr>
                  <a:defRPr/>
                </a:pPr>
                <a:r>
                  <a:rPr lang="en-US"/>
                  <a:t>Programas</a:t>
                </a:r>
              </a:p>
            </c:rich>
          </c:tx>
          <c:layout/>
          <c:overlay val="0"/>
        </c:title>
        <c:numFmt formatCode="General" sourceLinked="0"/>
        <c:majorTickMark val="out"/>
        <c:minorTickMark val="none"/>
        <c:tickLblPos val="nextTo"/>
        <c:crossAx val="-1927514192"/>
        <c:crosses val="autoZero"/>
        <c:auto val="1"/>
        <c:lblAlgn val="ctr"/>
        <c:lblOffset val="100"/>
        <c:noMultiLvlLbl val="0"/>
      </c:catAx>
      <c:valAx>
        <c:axId val="-1927514192"/>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1927514736"/>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PROYECTOS: EJE EFICIENCIA Y TRANSPARENCIA ADMINISTRATIVA</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386983839337748E-2"/>
          <c:y val="0.15847995675372467"/>
          <c:w val="0.83562220038540558"/>
          <c:h val="0.68807116032862936"/>
        </c:manualLayout>
      </c:layout>
      <c:bar3DChart>
        <c:barDir val="col"/>
        <c:grouping val="clustered"/>
        <c:varyColors val="0"/>
        <c:ser>
          <c:idx val="0"/>
          <c:order val="0"/>
          <c:spPr>
            <a:solidFill>
              <a:srgbClr val="FF0000"/>
            </a:solidFill>
          </c:spPr>
          <c:invertIfNegative val="0"/>
          <c:dPt>
            <c:idx val="0"/>
            <c:invertIfNegative val="0"/>
            <c:bubble3D val="0"/>
            <c:spPr>
              <a:solidFill>
                <a:srgbClr val="FFFF00"/>
              </a:solidFill>
            </c:spPr>
          </c:dPt>
          <c:dPt>
            <c:idx val="1"/>
            <c:invertIfNegative val="0"/>
            <c:bubble3D val="0"/>
            <c:spPr>
              <a:solidFill>
                <a:srgbClr val="FFFF00"/>
              </a:solidFill>
            </c:spPr>
          </c:dPt>
          <c:dPt>
            <c:idx val="3"/>
            <c:invertIfNegative val="0"/>
            <c:bubble3D val="0"/>
            <c:spPr>
              <a:solidFill>
                <a:srgbClr val="FFFF00"/>
              </a:solidFill>
            </c:spPr>
          </c:dPt>
          <c:dPt>
            <c:idx val="4"/>
            <c:invertIfNegative val="0"/>
            <c:bubble3D val="0"/>
            <c:spPr>
              <a:solidFill>
                <a:srgbClr val="006600"/>
              </a:solidFill>
            </c:spPr>
          </c:dPt>
          <c:dPt>
            <c:idx val="5"/>
            <c:invertIfNegative val="0"/>
            <c:bubble3D val="0"/>
            <c:spPr>
              <a:solidFill>
                <a:srgbClr val="006600"/>
              </a:solidFill>
            </c:spPr>
          </c:dPt>
          <c:dPt>
            <c:idx val="6"/>
            <c:invertIfNegative val="0"/>
            <c:bubble3D val="0"/>
            <c:spPr>
              <a:solidFill>
                <a:srgbClr val="0000FF"/>
              </a:solidFill>
            </c:spPr>
          </c:dPt>
          <c:dPt>
            <c:idx val="7"/>
            <c:invertIfNegative val="0"/>
            <c:bubble3D val="0"/>
            <c:spPr>
              <a:solidFill>
                <a:srgbClr val="006600"/>
              </a:solidFill>
            </c:spPr>
          </c:dPt>
          <c:dPt>
            <c:idx val="12"/>
            <c:invertIfNegative val="0"/>
            <c:bubble3D val="0"/>
            <c:spPr>
              <a:solidFill>
                <a:srgbClr val="0000FF"/>
              </a:solidFill>
            </c:spPr>
          </c:dPt>
          <c:dPt>
            <c:idx val="13"/>
            <c:invertIfNegative val="0"/>
            <c:bubble3D val="0"/>
            <c:spPr>
              <a:solidFill>
                <a:srgbClr val="0000FF"/>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PROY_EJE4!$C$6:$C$19</c:f>
              <c:strCache>
                <c:ptCount val="14"/>
                <c:pt idx="0">
                  <c:v>PY1</c:v>
                </c:pt>
                <c:pt idx="1">
                  <c:v>PY2</c:v>
                </c:pt>
                <c:pt idx="2">
                  <c:v>PY3</c:v>
                </c:pt>
                <c:pt idx="3">
                  <c:v>PY4</c:v>
                </c:pt>
                <c:pt idx="4">
                  <c:v>PY5</c:v>
                </c:pt>
                <c:pt idx="5">
                  <c:v>PY6</c:v>
                </c:pt>
                <c:pt idx="6">
                  <c:v>PY7</c:v>
                </c:pt>
                <c:pt idx="7">
                  <c:v>PY8</c:v>
                </c:pt>
                <c:pt idx="8">
                  <c:v>PY9</c:v>
                </c:pt>
                <c:pt idx="9">
                  <c:v>PY10</c:v>
                </c:pt>
                <c:pt idx="10">
                  <c:v>PY11</c:v>
                </c:pt>
                <c:pt idx="11">
                  <c:v>PY12</c:v>
                </c:pt>
                <c:pt idx="12">
                  <c:v>PY13</c:v>
                </c:pt>
                <c:pt idx="13">
                  <c:v>PY14</c:v>
                </c:pt>
              </c:strCache>
            </c:strRef>
          </c:cat>
          <c:val>
            <c:numRef>
              <c:f>PROY_EJE4!$D$6:$D$19</c:f>
              <c:numCache>
                <c:formatCode>0%</c:formatCode>
                <c:ptCount val="14"/>
                <c:pt idx="0">
                  <c:v>0.5</c:v>
                </c:pt>
                <c:pt idx="1">
                  <c:v>0.75</c:v>
                </c:pt>
                <c:pt idx="2">
                  <c:v>0</c:v>
                </c:pt>
                <c:pt idx="3">
                  <c:v>0.5</c:v>
                </c:pt>
                <c:pt idx="4">
                  <c:v>0.75</c:v>
                </c:pt>
                <c:pt idx="5">
                  <c:v>0.75</c:v>
                </c:pt>
                <c:pt idx="6">
                  <c:v>3.9332669983416251</c:v>
                </c:pt>
                <c:pt idx="7">
                  <c:v>0.97877641747065758</c:v>
                </c:pt>
                <c:pt idx="8">
                  <c:v>0</c:v>
                </c:pt>
                <c:pt idx="9">
                  <c:v>0</c:v>
                </c:pt>
                <c:pt idx="10">
                  <c:v>0</c:v>
                </c:pt>
                <c:pt idx="11">
                  <c:v>0</c:v>
                </c:pt>
                <c:pt idx="12">
                  <c:v>1</c:v>
                </c:pt>
                <c:pt idx="13">
                  <c:v>1</c:v>
                </c:pt>
              </c:numCache>
            </c:numRef>
          </c:val>
        </c:ser>
        <c:dLbls>
          <c:showLegendKey val="0"/>
          <c:showVal val="1"/>
          <c:showCatName val="0"/>
          <c:showSerName val="0"/>
          <c:showPercent val="0"/>
          <c:showBubbleSize val="0"/>
        </c:dLbls>
        <c:gapWidth val="150"/>
        <c:shape val="cylinder"/>
        <c:axId val="-1660797296"/>
        <c:axId val="-1660796752"/>
        <c:axId val="0"/>
      </c:bar3DChart>
      <c:catAx>
        <c:axId val="-1660797296"/>
        <c:scaling>
          <c:orientation val="minMax"/>
        </c:scaling>
        <c:delete val="0"/>
        <c:axPos val="b"/>
        <c:title>
          <c:tx>
            <c:rich>
              <a:bodyPr/>
              <a:lstStyle/>
              <a:p>
                <a:pPr>
                  <a:defRPr/>
                </a:pPr>
                <a:r>
                  <a:rPr lang="en-US"/>
                  <a:t>Proyectos</a:t>
                </a:r>
              </a:p>
            </c:rich>
          </c:tx>
          <c:layout/>
          <c:overlay val="0"/>
        </c:title>
        <c:numFmt formatCode="General" sourceLinked="0"/>
        <c:majorTickMark val="out"/>
        <c:minorTickMark val="none"/>
        <c:tickLblPos val="nextTo"/>
        <c:crossAx val="-1660796752"/>
        <c:crosses val="autoZero"/>
        <c:auto val="1"/>
        <c:lblAlgn val="ctr"/>
        <c:lblOffset val="100"/>
        <c:noMultiLvlLbl val="0"/>
      </c:catAx>
      <c:valAx>
        <c:axId val="-1660796752"/>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166079729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762000</xdr:colOff>
      <xdr:row>12</xdr:row>
      <xdr:rowOff>119062</xdr:rowOff>
    </xdr:from>
    <xdr:to>
      <xdr:col>3</xdr:col>
      <xdr:colOff>390525</xdr:colOff>
      <xdr:row>32</xdr:row>
      <xdr:rowOff>19050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114300</xdr:colOff>
      <xdr:row>15</xdr:row>
      <xdr:rowOff>23811</xdr:rowOff>
    </xdr:from>
    <xdr:to>
      <xdr:col>5</xdr:col>
      <xdr:colOff>133350</xdr:colOff>
      <xdr:row>34</xdr:row>
      <xdr:rowOff>95249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190500</xdr:colOff>
          <xdr:row>0</xdr:row>
          <xdr:rowOff>85725</xdr:rowOff>
        </xdr:from>
        <xdr:to>
          <xdr:col>0</xdr:col>
          <xdr:colOff>962025</xdr:colOff>
          <xdr:row>4</xdr:row>
          <xdr:rowOff>0</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1</xdr:col>
      <xdr:colOff>800100</xdr:colOff>
      <xdr:row>14</xdr:row>
      <xdr:rowOff>71436</xdr:rowOff>
    </xdr:from>
    <xdr:to>
      <xdr:col>5</xdr:col>
      <xdr:colOff>57150</xdr:colOff>
      <xdr:row>32</xdr:row>
      <xdr:rowOff>133349</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95249</xdr:colOff>
      <xdr:row>21</xdr:row>
      <xdr:rowOff>109537</xdr:rowOff>
    </xdr:from>
    <xdr:to>
      <xdr:col>3</xdr:col>
      <xdr:colOff>323849</xdr:colOff>
      <xdr:row>38</xdr:row>
      <xdr:rowOff>9526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2</xdr:row>
          <xdr:rowOff>85725</xdr:rowOff>
        </xdr:from>
        <xdr:to>
          <xdr:col>1</xdr:col>
          <xdr:colOff>962025</xdr:colOff>
          <xdr:row>6</xdr:row>
          <xdr:rowOff>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5</xdr:row>
          <xdr:rowOff>85725</xdr:rowOff>
        </xdr:from>
        <xdr:to>
          <xdr:col>0</xdr:col>
          <xdr:colOff>0</xdr:colOff>
          <xdr:row>8</xdr:row>
          <xdr:rowOff>219075</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95250</xdr:colOff>
      <xdr:row>14</xdr:row>
      <xdr:rowOff>186418</xdr:rowOff>
    </xdr:from>
    <xdr:to>
      <xdr:col>17</xdr:col>
      <xdr:colOff>557893</xdr:colOff>
      <xdr:row>32</xdr:row>
      <xdr:rowOff>81644</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xdr:row>
          <xdr:rowOff>85725</xdr:rowOff>
        </xdr:from>
        <xdr:to>
          <xdr:col>0</xdr:col>
          <xdr:colOff>0</xdr:colOff>
          <xdr:row>4</xdr:row>
          <xdr:rowOff>0</xdr:rowOff>
        </xdr:to>
        <xdr:sp macro="" textlink="">
          <xdr:nvSpPr>
            <xdr:cNvPr id="14337" name="Object 1" hidden="1">
              <a:extLst>
                <a:ext uri="{63B3BB69-23CF-44E3-9099-C40C66FF867C}">
                  <a14:compatExt spid="_x0000_s143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31</xdr:row>
      <xdr:rowOff>444499</xdr:rowOff>
    </xdr:from>
    <xdr:to>
      <xdr:col>17</xdr:col>
      <xdr:colOff>634999</xdr:colOff>
      <xdr:row>42</xdr:row>
      <xdr:rowOff>127000</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190500</xdr:colOff>
          <xdr:row>2</xdr:row>
          <xdr:rowOff>85725</xdr:rowOff>
        </xdr:from>
        <xdr:to>
          <xdr:col>0</xdr:col>
          <xdr:colOff>962025</xdr:colOff>
          <xdr:row>6</xdr:row>
          <xdr:rowOff>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xdr:row>
          <xdr:rowOff>85725</xdr:rowOff>
        </xdr:from>
        <xdr:to>
          <xdr:col>0</xdr:col>
          <xdr:colOff>0</xdr:colOff>
          <xdr:row>6</xdr:row>
          <xdr:rowOff>219075</xdr:rowOff>
        </xdr:to>
        <xdr:sp macro="" textlink="">
          <xdr:nvSpPr>
            <xdr:cNvPr id="15361" name="Object 1" hidden="1">
              <a:extLst>
                <a:ext uri="{63B3BB69-23CF-44E3-9099-C40C66FF867C}">
                  <a14:compatExt spid="_x0000_s1536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18142</xdr:colOff>
      <xdr:row>8</xdr:row>
      <xdr:rowOff>295274</xdr:rowOff>
    </xdr:from>
    <xdr:to>
      <xdr:col>16</xdr:col>
      <xdr:colOff>671285</xdr:colOff>
      <xdr:row>11</xdr:row>
      <xdr:rowOff>707571</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100852</xdr:colOff>
      <xdr:row>22</xdr:row>
      <xdr:rowOff>56029</xdr:rowOff>
    </xdr:from>
    <xdr:to>
      <xdr:col>8</xdr:col>
      <xdr:colOff>190499</xdr:colOff>
      <xdr:row>48</xdr:row>
      <xdr:rowOff>145676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190500</xdr:colOff>
          <xdr:row>0</xdr:row>
          <xdr:rowOff>85725</xdr:rowOff>
        </xdr:from>
        <xdr:to>
          <xdr:col>0</xdr:col>
          <xdr:colOff>962025</xdr:colOff>
          <xdr:row>4</xdr:row>
          <xdr:rowOff>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107950</xdr:colOff>
      <xdr:row>11</xdr:row>
      <xdr:rowOff>68262</xdr:rowOff>
    </xdr:from>
    <xdr:to>
      <xdr:col>4</xdr:col>
      <xdr:colOff>327025</xdr:colOff>
      <xdr:row>28</xdr:row>
      <xdr:rowOff>58737</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image" Target="../media/image1.emf"/><Relationship Id="rId4" Type="http://schemas.openxmlformats.org/officeDocument/2006/relationships/oleObject" Target="../embeddings/Dibujo_de_Microsoft_Visio_2003-2010444444444444444444444444444444444444444444444446666666777777777777777777777777777777777777777777777777777777777777777777777777.vsd"/></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Dibujo_de_Microsoft_Visio_2003-2010111111111111111111111111111111111111111111111111111111111111111111111111111111111111111111111111111111111111111111111111111111.vsd"/></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Dibujo_de_Microsoft_Visio_2003-201022222222222222222222222222222222222222222222222222222222222222222222222222222222.vsd"/></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Dibujo_de_Microsoft_Visio_2003-201033333333333333333333333333333333333333333333333333333333333333333333333333333333.vsd"/></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Dibujo_de_Microsoft_Visio_2003-2010222222222222222222222222222222222222222222222224444444444444444444444444444444444444444444444444444444444444444444444444444444.vsd"/></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Dibujo_de_Microsoft_Visio_2003-20105555555555555555555555555555555555555555555555555555555555555555555555555.vsd"/></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Dibujo_de_Microsoft_Visio_2003-2010333333333333333333333333333333333333333333333335555555666666666666666666666666666666666666666666666666666666666666666666666666.vsd"/></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C8" sqref="C8"/>
    </sheetView>
  </sheetViews>
  <sheetFormatPr baseColWidth="10" defaultRowHeight="12.75"/>
  <cols>
    <col min="1" max="1" width="45.7109375" bestFit="1" customWidth="1"/>
    <col min="2" max="2" width="19.85546875" bestFit="1" customWidth="1"/>
    <col min="3" max="3" width="14.85546875" customWidth="1"/>
    <col min="4" max="4" width="14.140625" customWidth="1"/>
    <col min="5" max="5" width="14.7109375" customWidth="1"/>
  </cols>
  <sheetData>
    <row r="1" spans="1:4">
      <c r="A1" s="271" t="s">
        <v>443</v>
      </c>
      <c r="B1" s="271"/>
      <c r="C1" s="271"/>
      <c r="D1" s="271"/>
    </row>
    <row r="2" spans="1:4">
      <c r="A2" s="271" t="s">
        <v>621</v>
      </c>
      <c r="B2" s="271"/>
      <c r="C2" s="271"/>
      <c r="D2" s="271"/>
    </row>
    <row r="3" spans="1:4">
      <c r="A3" s="266"/>
      <c r="B3" s="266"/>
      <c r="C3" s="266"/>
      <c r="D3" s="266"/>
    </row>
    <row r="5" spans="1:4" ht="15">
      <c r="A5" s="141" t="s">
        <v>444</v>
      </c>
      <c r="B5" s="142" t="s">
        <v>445</v>
      </c>
      <c r="C5" s="141" t="s">
        <v>438</v>
      </c>
      <c r="D5" s="141" t="s">
        <v>439</v>
      </c>
    </row>
    <row r="6" spans="1:4">
      <c r="A6" s="143" t="s">
        <v>408</v>
      </c>
      <c r="B6" s="144" t="s">
        <v>446</v>
      </c>
      <c r="C6" s="145">
        <f>AVERAGE('EXCELENCIA ACADEMICA'!N8:N58)</f>
        <v>0.96389811772423495</v>
      </c>
      <c r="D6" s="125">
        <f t="shared" ref="D6:D9" si="0">IF(C6&lt;=33%,1,IF(C6&lt;76%,3,IF(C6&lt;100%,4,IF(C6=101%,5))))</f>
        <v>4</v>
      </c>
    </row>
    <row r="7" spans="1:4">
      <c r="A7" s="143" t="s">
        <v>11</v>
      </c>
      <c r="B7" s="144" t="s">
        <v>447</v>
      </c>
      <c r="C7" s="145">
        <f>AVERAGE('COMPROMISO SOCIAL'!L8:L40)</f>
        <v>1.0884091715030038</v>
      </c>
      <c r="D7" s="163" t="b">
        <f t="shared" si="0"/>
        <v>0</v>
      </c>
    </row>
    <row r="8" spans="1:4">
      <c r="A8" s="143" t="s">
        <v>448</v>
      </c>
      <c r="B8" s="144" t="s">
        <v>449</v>
      </c>
      <c r="C8" s="146">
        <f>AVERAGE('COMPROMISO AMBIENTAL'!L6:L24)</f>
        <v>0.32763727500569606</v>
      </c>
      <c r="D8" s="151">
        <f t="shared" si="0"/>
        <v>1</v>
      </c>
    </row>
    <row r="9" spans="1:4">
      <c r="A9" s="143" t="s">
        <v>426</v>
      </c>
      <c r="B9" s="144" t="s">
        <v>450</v>
      </c>
      <c r="C9" s="145">
        <f>AVERAGE('EFICIENCIA Y TRANSPARENCIA ADMI'!L6:L24)</f>
        <v>0.87232035955918763</v>
      </c>
      <c r="D9" s="133">
        <f t="shared" si="0"/>
        <v>4</v>
      </c>
    </row>
    <row r="10" spans="1:4">
      <c r="A10" s="265" t="s">
        <v>451</v>
      </c>
      <c r="B10" s="264"/>
    </row>
  </sheetData>
  <sheetProtection algorithmName="SHA-512" hashValue="c29QjzvfJFSMrNatxRXVgaAuxy6tNpMButNvAoY4yCRWxsO54pxecnws86okoQsB14NPscCn9A+hpYMslWvCtg==" saltValue="QrmwV3wR1aH3I/aLvZ6YLw==" spinCount="100000" sheet="1" objects="1" scenarios="1"/>
  <mergeCells count="2">
    <mergeCell ref="A1:D1"/>
    <mergeCell ref="A2:D2"/>
  </mergeCells>
  <conditionalFormatting sqref="D8:D9">
    <cfRule type="cellIs" dxfId="277" priority="19" stopIfTrue="1" operator="between">
      <formula>3</formula>
      <formula>4</formula>
    </cfRule>
  </conditionalFormatting>
  <conditionalFormatting sqref="D8:D9">
    <cfRule type="cellIs" dxfId="276" priority="16" stopIfTrue="1" operator="greaterThan">
      <formula>3</formula>
    </cfRule>
    <cfRule type="cellIs" dxfId="275" priority="17" stopIfTrue="1" operator="between">
      <formula>1</formula>
      <formula>1</formula>
    </cfRule>
    <cfRule type="cellIs" dxfId="274" priority="18" stopIfTrue="1" operator="between">
      <formula>3</formula>
      <formula>3</formula>
    </cfRule>
  </conditionalFormatting>
  <conditionalFormatting sqref="D6">
    <cfRule type="cellIs" dxfId="273" priority="15" stopIfTrue="1" operator="between">
      <formula>3</formula>
      <formula>4</formula>
    </cfRule>
  </conditionalFormatting>
  <conditionalFormatting sqref="D6">
    <cfRule type="cellIs" dxfId="272" priority="12" stopIfTrue="1" operator="greaterThan">
      <formula>3</formula>
    </cfRule>
    <cfRule type="cellIs" dxfId="271" priority="13" stopIfTrue="1" operator="between">
      <formula>1</formula>
      <formula>1</formula>
    </cfRule>
    <cfRule type="cellIs" dxfId="270" priority="14" stopIfTrue="1" operator="between">
      <formula>3</formula>
      <formula>3</formula>
    </cfRule>
  </conditionalFormatting>
  <conditionalFormatting sqref="D7">
    <cfRule type="cellIs" dxfId="269" priority="9" stopIfTrue="1" operator="between">
      <formula>1</formula>
      <formula>1</formula>
    </cfRule>
    <cfRule type="cellIs" dxfId="268" priority="10" stopIfTrue="1" operator="between">
      <formula>3</formula>
      <formula>3</formula>
    </cfRule>
    <cfRule type="cellIs" dxfId="267" priority="11" stopIfTrue="1" operator="between">
      <formula>3</formula>
      <formula>4</formula>
    </cfRule>
  </conditionalFormatting>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82" zoomScaleNormal="82" workbookViewId="0">
      <selection activeCell="E6" sqref="E6"/>
    </sheetView>
  </sheetViews>
  <sheetFormatPr baseColWidth="10" defaultRowHeight="12.75"/>
  <cols>
    <col min="2" max="2" width="41.140625" customWidth="1"/>
    <col min="3" max="3" width="20" customWidth="1"/>
    <col min="4" max="4" width="14.5703125" customWidth="1"/>
    <col min="5" max="5" width="16" customWidth="1"/>
  </cols>
  <sheetData>
    <row r="1" spans="1:5">
      <c r="A1" s="271" t="s">
        <v>443</v>
      </c>
      <c r="B1" s="271"/>
      <c r="C1" s="271"/>
      <c r="D1" s="271"/>
      <c r="E1" s="271"/>
    </row>
    <row r="2" spans="1:5">
      <c r="A2" s="383" t="s">
        <v>619</v>
      </c>
      <c r="B2" s="383"/>
      <c r="C2" s="383"/>
      <c r="D2" s="383"/>
      <c r="E2" s="383"/>
    </row>
    <row r="5" spans="1:5" ht="15">
      <c r="B5" s="259" t="s">
        <v>578</v>
      </c>
      <c r="C5" s="259" t="s">
        <v>445</v>
      </c>
      <c r="D5" s="141" t="s">
        <v>438</v>
      </c>
      <c r="E5" s="141" t="s">
        <v>439</v>
      </c>
    </row>
    <row r="6" spans="1:5" ht="15">
      <c r="B6" s="258" t="s">
        <v>55</v>
      </c>
      <c r="C6" s="209" t="s">
        <v>577</v>
      </c>
      <c r="D6" s="145">
        <f>AVERAGE('COMPROMISO AMBIENTAL'!L6:L8)</f>
        <v>1</v>
      </c>
      <c r="E6" s="163" t="b">
        <f>IF(D6&lt;=33%,1,IF(D6&lt;76%,3,IF(D6&lt;100%,4,IF(D6=101%,5))))</f>
        <v>0</v>
      </c>
    </row>
    <row r="7" spans="1:5" ht="15">
      <c r="B7" s="258" t="s">
        <v>57</v>
      </c>
      <c r="C7" s="209" t="s">
        <v>576</v>
      </c>
      <c r="D7" s="145">
        <f>AVERAGE('COMPROMISO AMBIENTAL'!L9:L12)</f>
        <v>0.26461038961038963</v>
      </c>
      <c r="E7" s="133">
        <f t="shared" ref="E7:E12" si="0">IF(D7&lt;=33%,1,IF(D7&lt;76%,3,IF(D7&lt;100%,4,IF(D7=101%,5))))</f>
        <v>1</v>
      </c>
    </row>
    <row r="8" spans="1:5" ht="30">
      <c r="B8" s="258" t="s">
        <v>58</v>
      </c>
      <c r="C8" s="209" t="s">
        <v>574</v>
      </c>
      <c r="D8" s="145">
        <f>AVERAGE('COMPROMISO AMBIENTAL'!L13:L17)</f>
        <v>0.16</v>
      </c>
      <c r="E8" s="133">
        <f t="shared" si="0"/>
        <v>1</v>
      </c>
    </row>
    <row r="9" spans="1:5" ht="60">
      <c r="B9" s="258" t="s">
        <v>60</v>
      </c>
      <c r="C9" s="209" t="s">
        <v>573</v>
      </c>
      <c r="D9" s="145">
        <f>AVERAGE('COMPROMISO AMBIENTAL'!L18)</f>
        <v>0.26666666666666666</v>
      </c>
      <c r="E9" s="133">
        <f t="shared" si="0"/>
        <v>1</v>
      </c>
    </row>
    <row r="10" spans="1:5" ht="30">
      <c r="B10" s="258" t="s">
        <v>63</v>
      </c>
      <c r="C10" s="209" t="s">
        <v>572</v>
      </c>
      <c r="D10" s="145">
        <f>AVERAGE('COMPROMISO AMBIENTAL'!L19:L20)</f>
        <v>0</v>
      </c>
      <c r="E10" s="133">
        <f>IF(D10&lt;=33%,1,IF(D10&lt;76%,3,IF(D10&lt;100%,4,)))</f>
        <v>1</v>
      </c>
    </row>
    <row r="11" spans="1:5" ht="45">
      <c r="B11" s="258" t="s">
        <v>65</v>
      </c>
      <c r="C11" s="209" t="s">
        <v>569</v>
      </c>
      <c r="D11" s="145">
        <f>AVERAGE('COMPROMISO AMBIENTAL'!L21:L22)</f>
        <v>0.1</v>
      </c>
      <c r="E11" s="133">
        <f t="shared" si="0"/>
        <v>1</v>
      </c>
    </row>
    <row r="12" spans="1:5" ht="45">
      <c r="B12" s="258" t="s">
        <v>66</v>
      </c>
      <c r="C12" s="209" t="s">
        <v>568</v>
      </c>
      <c r="D12" s="145">
        <f>AVERAGE('COMPROMISO AMBIENTAL'!L23:L24)</f>
        <v>0.45</v>
      </c>
      <c r="E12" s="125">
        <f t="shared" si="0"/>
        <v>3</v>
      </c>
    </row>
    <row r="14" spans="1:5" ht="15">
      <c r="B14" s="200" t="s">
        <v>451</v>
      </c>
    </row>
  </sheetData>
  <sheetProtection algorithmName="SHA-512" hashValue="R9Y9bBK4hTBdpRZDR4zVmOiT7zeid0KKXyBNFmENhKmJwJMTomN92Mf7UHRzG4mj1jFuN6MfMvTLRBw9MZhdJA==" saltValue="L8Gb6nSPgyTouCmQR/4amQ==" spinCount="100000" sheet="1" objects="1" scenarios="1"/>
  <mergeCells count="2">
    <mergeCell ref="A1:E1"/>
    <mergeCell ref="A2:E2"/>
  </mergeCells>
  <conditionalFormatting sqref="E11:E12 E7:E9">
    <cfRule type="cellIs" dxfId="58" priority="14" stopIfTrue="1" operator="between">
      <formula>3</formula>
      <formula>4</formula>
    </cfRule>
  </conditionalFormatting>
  <conditionalFormatting sqref="E11:E12 E7:E9">
    <cfRule type="cellIs" dxfId="57" priority="11" stopIfTrue="1" operator="greaterThan">
      <formula>3</formula>
    </cfRule>
    <cfRule type="cellIs" dxfId="56" priority="12" stopIfTrue="1" operator="between">
      <formula>1</formula>
      <formula>1</formula>
    </cfRule>
    <cfRule type="cellIs" dxfId="55" priority="13" stopIfTrue="1" operator="between">
      <formula>3</formula>
      <formula>3</formula>
    </cfRule>
  </conditionalFormatting>
  <conditionalFormatting sqref="E6">
    <cfRule type="cellIs" dxfId="54" priority="5" stopIfTrue="1" operator="between">
      <formula>1</formula>
      <formula>1</formula>
    </cfRule>
    <cfRule type="cellIs" dxfId="53" priority="6" stopIfTrue="1" operator="between">
      <formula>3</formula>
      <formula>3</formula>
    </cfRule>
    <cfRule type="cellIs" dxfId="52" priority="7" stopIfTrue="1" operator="between">
      <formula>3</formula>
      <formula>4</formula>
    </cfRule>
  </conditionalFormatting>
  <conditionalFormatting sqref="E10">
    <cfRule type="cellIs" dxfId="51" priority="4" stopIfTrue="1" operator="between">
      <formula>3</formula>
      <formula>4</formula>
    </cfRule>
  </conditionalFormatting>
  <conditionalFormatting sqref="E10">
    <cfRule type="cellIs" dxfId="50" priority="1" stopIfTrue="1" operator="greaterThan">
      <formula>3</formula>
    </cfRule>
    <cfRule type="cellIs" dxfId="49" priority="2" stopIfTrue="1" operator="between">
      <formula>1</formula>
      <formula>1</formula>
    </cfRule>
    <cfRule type="cellIs" dxfId="48" priority="3" stopIfTrue="1" operator="between">
      <formula>3</formula>
      <formula>3</formula>
    </cfRule>
  </conditionalFormatting>
  <pageMargins left="0.7" right="0.7" top="0.75" bottom="0.75" header="0.3" footer="0.3"/>
  <pageSetup paperSize="9" scale="77"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5"/>
  <sheetViews>
    <sheetView zoomScale="78" zoomScaleNormal="78" zoomScaleSheetLayoutView="85" workbookViewId="0">
      <selection activeCell="Q8" sqref="Q8"/>
    </sheetView>
  </sheetViews>
  <sheetFormatPr baseColWidth="10" defaultColWidth="12.140625" defaultRowHeight="14.25"/>
  <cols>
    <col min="1" max="1" width="18.7109375" style="4" customWidth="1"/>
    <col min="2" max="2" width="19" style="4" customWidth="1"/>
    <col min="3" max="4" width="22.140625" style="6" customWidth="1"/>
    <col min="5" max="5" width="38.42578125" style="6" customWidth="1"/>
    <col min="6" max="7" width="22.140625" style="6" customWidth="1"/>
    <col min="8" max="8" width="32" style="4" customWidth="1"/>
    <col min="9" max="9" width="15.7109375" style="4" customWidth="1"/>
    <col min="10" max="10" width="18.140625" style="270" bestFit="1" customWidth="1"/>
    <col min="11" max="11" width="21.7109375" style="270" bestFit="1" customWidth="1"/>
    <col min="12" max="16384" width="12.140625" style="4"/>
  </cols>
  <sheetData>
    <row r="1" spans="1:13" ht="14.25" customHeight="1">
      <c r="A1" s="1"/>
      <c r="B1" s="405" t="s">
        <v>7</v>
      </c>
      <c r="C1" s="406"/>
      <c r="D1" s="406"/>
      <c r="E1" s="406"/>
      <c r="F1" s="406"/>
      <c r="G1" s="406"/>
      <c r="H1" s="406"/>
      <c r="I1" s="407"/>
      <c r="J1" s="274" t="s">
        <v>8</v>
      </c>
      <c r="K1" s="274"/>
      <c r="L1" s="274"/>
      <c r="M1" s="274"/>
    </row>
    <row r="2" spans="1:13" ht="15" customHeight="1">
      <c r="A2" s="2"/>
      <c r="B2" s="405"/>
      <c r="C2" s="406"/>
      <c r="D2" s="406"/>
      <c r="E2" s="406"/>
      <c r="F2" s="406"/>
      <c r="G2" s="406"/>
      <c r="H2" s="406"/>
      <c r="I2" s="407"/>
      <c r="J2" s="274"/>
      <c r="K2" s="274"/>
      <c r="L2" s="274"/>
      <c r="M2" s="274"/>
    </row>
    <row r="3" spans="1:13" ht="14.25" customHeight="1">
      <c r="A3" s="2"/>
      <c r="B3" s="408" t="s">
        <v>404</v>
      </c>
      <c r="C3" s="409"/>
      <c r="D3" s="409"/>
      <c r="E3" s="409"/>
      <c r="F3" s="409"/>
      <c r="G3" s="409"/>
      <c r="H3" s="409"/>
      <c r="I3" s="410"/>
      <c r="J3" s="274" t="s">
        <v>440</v>
      </c>
      <c r="K3" s="274"/>
      <c r="L3" s="274"/>
      <c r="M3" s="274"/>
    </row>
    <row r="4" spans="1:13" ht="15" customHeight="1">
      <c r="A4" s="2"/>
      <c r="B4" s="411"/>
      <c r="C4" s="412"/>
      <c r="D4" s="412"/>
      <c r="E4" s="412"/>
      <c r="F4" s="412"/>
      <c r="G4" s="412"/>
      <c r="H4" s="412"/>
      <c r="I4" s="413"/>
      <c r="J4" s="274"/>
      <c r="K4" s="274"/>
      <c r="L4" s="274"/>
      <c r="M4" s="274"/>
    </row>
    <row r="5" spans="1:13" ht="30.75" customHeight="1">
      <c r="A5" s="100" t="s">
        <v>0</v>
      </c>
      <c r="B5" s="100" t="s">
        <v>2</v>
      </c>
      <c r="C5" s="100" t="s">
        <v>3</v>
      </c>
      <c r="D5" s="100" t="s">
        <v>1</v>
      </c>
      <c r="E5" s="100" t="s">
        <v>6</v>
      </c>
      <c r="F5" s="42" t="s">
        <v>319</v>
      </c>
      <c r="G5" s="100" t="s">
        <v>5</v>
      </c>
      <c r="H5" s="100" t="s">
        <v>4</v>
      </c>
      <c r="I5" s="122" t="s">
        <v>435</v>
      </c>
      <c r="J5" s="122" t="s">
        <v>436</v>
      </c>
      <c r="K5" s="122" t="s">
        <v>437</v>
      </c>
      <c r="L5" s="123" t="s">
        <v>438</v>
      </c>
      <c r="M5" s="123" t="s">
        <v>439</v>
      </c>
    </row>
    <row r="6" spans="1:13" ht="121.5" customHeight="1">
      <c r="A6" s="419" t="s">
        <v>426</v>
      </c>
      <c r="B6" s="415" t="s">
        <v>101</v>
      </c>
      <c r="C6" s="100" t="s">
        <v>102</v>
      </c>
      <c r="D6" s="101" t="s">
        <v>307</v>
      </c>
      <c r="E6" s="101" t="s">
        <v>306</v>
      </c>
      <c r="F6" s="52">
        <v>2</v>
      </c>
      <c r="G6" s="101" t="s">
        <v>305</v>
      </c>
      <c r="H6" s="101" t="s">
        <v>304</v>
      </c>
      <c r="I6" s="51">
        <v>1</v>
      </c>
      <c r="J6" s="268" t="s">
        <v>441</v>
      </c>
      <c r="K6" s="268" t="s">
        <v>620</v>
      </c>
      <c r="L6" s="134">
        <f t="shared" ref="L6:L24" si="0">(I6/F6)</f>
        <v>0.5</v>
      </c>
      <c r="M6" s="125">
        <f>IF(L6&lt;=33%,1,IF(L6&lt;76%,3,IF(L6&lt;100%,4,IF(L6=101%,5))))</f>
        <v>3</v>
      </c>
    </row>
    <row r="7" spans="1:13" ht="120.75" customHeight="1">
      <c r="A7" s="419"/>
      <c r="B7" s="415"/>
      <c r="C7" s="100" t="s">
        <v>103</v>
      </c>
      <c r="D7" s="101" t="s">
        <v>104</v>
      </c>
      <c r="E7" s="101" t="s">
        <v>105</v>
      </c>
      <c r="F7" s="52">
        <v>4</v>
      </c>
      <c r="G7" s="101" t="s">
        <v>106</v>
      </c>
      <c r="H7" s="101" t="s">
        <v>365</v>
      </c>
      <c r="I7" s="52">
        <v>3</v>
      </c>
      <c r="J7" s="268" t="s">
        <v>441</v>
      </c>
      <c r="K7" s="268" t="s">
        <v>620</v>
      </c>
      <c r="L7" s="134">
        <f t="shared" si="0"/>
        <v>0.75</v>
      </c>
      <c r="M7" s="125">
        <f t="shared" ref="M7:M24" si="1">IF(L7&lt;=33%,1,IF(L7&lt;76%,3,IF(L7&lt;100%,4,IF(L7=101%,5))))</f>
        <v>3</v>
      </c>
    </row>
    <row r="8" spans="1:13" ht="66" customHeight="1">
      <c r="A8" s="419"/>
      <c r="B8" s="415"/>
      <c r="C8" s="100" t="s">
        <v>107</v>
      </c>
      <c r="D8" s="101" t="s">
        <v>108</v>
      </c>
      <c r="E8" s="101" t="s">
        <v>109</v>
      </c>
      <c r="F8" s="52">
        <v>1</v>
      </c>
      <c r="G8" s="101" t="s">
        <v>110</v>
      </c>
      <c r="H8" s="101" t="s">
        <v>111</v>
      </c>
      <c r="I8" s="52">
        <v>0</v>
      </c>
      <c r="J8" s="268" t="s">
        <v>441</v>
      </c>
      <c r="K8" s="268" t="s">
        <v>620</v>
      </c>
      <c r="L8" s="134">
        <f t="shared" si="0"/>
        <v>0</v>
      </c>
      <c r="M8" s="133">
        <f t="shared" si="1"/>
        <v>1</v>
      </c>
    </row>
    <row r="9" spans="1:13" ht="81.75" customHeight="1">
      <c r="A9" s="419"/>
      <c r="B9" s="415"/>
      <c r="C9" s="415" t="s">
        <v>112</v>
      </c>
      <c r="D9" s="414" t="s">
        <v>303</v>
      </c>
      <c r="E9" s="101" t="s">
        <v>425</v>
      </c>
      <c r="F9" s="52">
        <v>1</v>
      </c>
      <c r="G9" s="101" t="s">
        <v>302</v>
      </c>
      <c r="H9" s="101" t="s">
        <v>298</v>
      </c>
      <c r="I9" s="52">
        <v>1</v>
      </c>
      <c r="J9" s="268" t="s">
        <v>441</v>
      </c>
      <c r="K9" s="268" t="s">
        <v>620</v>
      </c>
      <c r="L9" s="134">
        <f t="shared" si="0"/>
        <v>1</v>
      </c>
      <c r="M9" s="133" t="b">
        <f t="shared" si="1"/>
        <v>0</v>
      </c>
    </row>
    <row r="10" spans="1:13" ht="81.75" customHeight="1">
      <c r="A10" s="419"/>
      <c r="B10" s="415"/>
      <c r="C10" s="415"/>
      <c r="D10" s="414"/>
      <c r="E10" s="94" t="s">
        <v>310</v>
      </c>
      <c r="F10" s="86">
        <v>1</v>
      </c>
      <c r="G10" s="92" t="s">
        <v>181</v>
      </c>
      <c r="H10" s="101" t="s">
        <v>311</v>
      </c>
      <c r="I10" s="86">
        <v>0</v>
      </c>
      <c r="J10" s="268" t="s">
        <v>441</v>
      </c>
      <c r="K10" s="268" t="s">
        <v>620</v>
      </c>
      <c r="L10" s="134">
        <f t="shared" si="0"/>
        <v>0</v>
      </c>
      <c r="M10" s="133">
        <f t="shared" si="1"/>
        <v>1</v>
      </c>
    </row>
    <row r="11" spans="1:13" ht="81.75" customHeight="1">
      <c r="A11" s="419"/>
      <c r="B11" s="415"/>
      <c r="C11" s="415"/>
      <c r="D11" s="414"/>
      <c r="E11" s="94" t="s">
        <v>390</v>
      </c>
      <c r="F11" s="86">
        <v>1</v>
      </c>
      <c r="G11" s="92" t="s">
        <v>391</v>
      </c>
      <c r="H11" s="101" t="s">
        <v>156</v>
      </c>
      <c r="I11" s="86">
        <v>1</v>
      </c>
      <c r="J11" s="268" t="s">
        <v>441</v>
      </c>
      <c r="K11" s="268" t="s">
        <v>620</v>
      </c>
      <c r="L11" s="134">
        <f t="shared" si="0"/>
        <v>1</v>
      </c>
      <c r="M11" s="133" t="b">
        <f t="shared" si="1"/>
        <v>0</v>
      </c>
    </row>
    <row r="12" spans="1:13" ht="52.5" customHeight="1">
      <c r="A12" s="419"/>
      <c r="B12" s="415"/>
      <c r="C12" s="415"/>
      <c r="D12" s="414"/>
      <c r="E12" s="140" t="s">
        <v>322</v>
      </c>
      <c r="F12" s="86">
        <v>1</v>
      </c>
      <c r="G12" s="121" t="s">
        <v>336</v>
      </c>
      <c r="H12" s="417" t="s">
        <v>366</v>
      </c>
      <c r="I12" s="86">
        <v>0</v>
      </c>
      <c r="J12" s="268" t="s">
        <v>441</v>
      </c>
      <c r="K12" s="268" t="s">
        <v>620</v>
      </c>
      <c r="L12" s="134">
        <f t="shared" si="0"/>
        <v>0</v>
      </c>
      <c r="M12" s="133">
        <f t="shared" si="1"/>
        <v>1</v>
      </c>
    </row>
    <row r="13" spans="1:13" ht="249" customHeight="1">
      <c r="A13" s="419"/>
      <c r="B13" s="415"/>
      <c r="C13" s="100" t="s">
        <v>113</v>
      </c>
      <c r="D13" s="101" t="s">
        <v>114</v>
      </c>
      <c r="E13" s="121" t="s">
        <v>323</v>
      </c>
      <c r="F13" s="86">
        <v>4</v>
      </c>
      <c r="G13" s="121" t="s">
        <v>324</v>
      </c>
      <c r="H13" s="418"/>
      <c r="I13" s="86">
        <v>3</v>
      </c>
      <c r="J13" s="268" t="s">
        <v>441</v>
      </c>
      <c r="K13" s="268" t="s">
        <v>620</v>
      </c>
      <c r="L13" s="134">
        <f t="shared" si="0"/>
        <v>0.75</v>
      </c>
      <c r="M13" s="125">
        <f t="shared" si="1"/>
        <v>3</v>
      </c>
    </row>
    <row r="14" spans="1:13" ht="202.5" customHeight="1">
      <c r="A14" s="419"/>
      <c r="B14" s="415"/>
      <c r="C14" s="100" t="s">
        <v>115</v>
      </c>
      <c r="D14" s="101" t="s">
        <v>301</v>
      </c>
      <c r="E14" s="87" t="s">
        <v>406</v>
      </c>
      <c r="F14" s="86">
        <v>4</v>
      </c>
      <c r="G14" s="87" t="s">
        <v>116</v>
      </c>
      <c r="H14" s="101" t="s">
        <v>300</v>
      </c>
      <c r="I14" s="86">
        <v>3</v>
      </c>
      <c r="J14" s="268" t="s">
        <v>441</v>
      </c>
      <c r="K14" s="268" t="s">
        <v>620</v>
      </c>
      <c r="L14" s="134">
        <f t="shared" si="0"/>
        <v>0.75</v>
      </c>
      <c r="M14" s="125">
        <f t="shared" si="1"/>
        <v>3</v>
      </c>
    </row>
    <row r="15" spans="1:13" ht="284.25" customHeight="1">
      <c r="A15" s="419"/>
      <c r="B15" s="415" t="s">
        <v>100</v>
      </c>
      <c r="C15" s="415" t="s">
        <v>117</v>
      </c>
      <c r="D15" s="414" t="s">
        <v>118</v>
      </c>
      <c r="E15" s="101" t="s">
        <v>427</v>
      </c>
      <c r="F15" s="52">
        <v>603</v>
      </c>
      <c r="G15" s="101" t="s">
        <v>119</v>
      </c>
      <c r="H15" s="414" t="s">
        <v>120</v>
      </c>
      <c r="I15" s="52">
        <v>1825</v>
      </c>
      <c r="J15" s="268" t="s">
        <v>441</v>
      </c>
      <c r="K15" s="268" t="s">
        <v>620</v>
      </c>
      <c r="L15" s="134">
        <f t="shared" si="0"/>
        <v>3.0265339966832503</v>
      </c>
      <c r="M15" s="133" t="b">
        <f t="shared" si="1"/>
        <v>0</v>
      </c>
    </row>
    <row r="16" spans="1:13" ht="120" customHeight="1">
      <c r="A16" s="419"/>
      <c r="B16" s="415"/>
      <c r="C16" s="415"/>
      <c r="D16" s="414"/>
      <c r="E16" s="87" t="s">
        <v>121</v>
      </c>
      <c r="F16" s="86">
        <v>100</v>
      </c>
      <c r="G16" s="87" t="s">
        <v>122</v>
      </c>
      <c r="H16" s="416"/>
      <c r="I16" s="86">
        <v>484</v>
      </c>
      <c r="J16" s="268" t="s">
        <v>441</v>
      </c>
      <c r="K16" s="268" t="s">
        <v>620</v>
      </c>
      <c r="L16" s="134">
        <f t="shared" si="0"/>
        <v>4.84</v>
      </c>
      <c r="M16" s="133" t="b">
        <f t="shared" si="1"/>
        <v>0</v>
      </c>
    </row>
    <row r="17" spans="1:13" ht="100.5" customHeight="1">
      <c r="A17" s="419"/>
      <c r="B17" s="415" t="s">
        <v>123</v>
      </c>
      <c r="C17" s="415" t="s">
        <v>124</v>
      </c>
      <c r="D17" s="414" t="s">
        <v>299</v>
      </c>
      <c r="E17" s="416" t="s">
        <v>428</v>
      </c>
      <c r="F17" s="86">
        <v>16</v>
      </c>
      <c r="G17" s="87" t="s">
        <v>125</v>
      </c>
      <c r="H17" s="416" t="s">
        <v>298</v>
      </c>
      <c r="I17" s="86">
        <v>24</v>
      </c>
      <c r="J17" s="268" t="s">
        <v>441</v>
      </c>
      <c r="K17" s="268" t="s">
        <v>620</v>
      </c>
      <c r="L17" s="134">
        <f t="shared" si="0"/>
        <v>1.5</v>
      </c>
      <c r="M17" s="133" t="b">
        <f t="shared" si="1"/>
        <v>0</v>
      </c>
    </row>
    <row r="18" spans="1:13" ht="57.75" customHeight="1">
      <c r="A18" s="419"/>
      <c r="B18" s="415"/>
      <c r="C18" s="415"/>
      <c r="D18" s="414"/>
      <c r="E18" s="416"/>
      <c r="F18" s="86">
        <f>742+578.8+8271+175+113+150+3006.427+39.1395+37.8732</f>
        <v>13113.239699999998</v>
      </c>
      <c r="G18" s="87" t="s">
        <v>126</v>
      </c>
      <c r="H18" s="416"/>
      <c r="I18" s="86">
        <v>6000</v>
      </c>
      <c r="J18" s="268" t="s">
        <v>441</v>
      </c>
      <c r="K18" s="268" t="s">
        <v>620</v>
      </c>
      <c r="L18" s="134">
        <f t="shared" si="0"/>
        <v>0.45755283494131516</v>
      </c>
      <c r="M18" s="125">
        <f t="shared" si="1"/>
        <v>3</v>
      </c>
    </row>
    <row r="19" spans="1:13" ht="99.75">
      <c r="A19" s="419"/>
      <c r="B19" s="415"/>
      <c r="C19" s="100" t="s">
        <v>297</v>
      </c>
      <c r="D19" s="101" t="s">
        <v>296</v>
      </c>
      <c r="E19" s="87" t="s">
        <v>429</v>
      </c>
      <c r="F19" s="86">
        <v>1</v>
      </c>
      <c r="G19" s="87" t="s">
        <v>127</v>
      </c>
      <c r="H19" s="87" t="s">
        <v>128</v>
      </c>
      <c r="I19" s="86">
        <v>0</v>
      </c>
      <c r="J19" s="268" t="s">
        <v>441</v>
      </c>
      <c r="K19" s="268" t="s">
        <v>620</v>
      </c>
      <c r="L19" s="134">
        <f t="shared" si="0"/>
        <v>0</v>
      </c>
      <c r="M19" s="133">
        <f t="shared" si="1"/>
        <v>1</v>
      </c>
    </row>
    <row r="20" spans="1:13" ht="102.75" customHeight="1">
      <c r="A20" s="419"/>
      <c r="B20" s="415" t="s">
        <v>129</v>
      </c>
      <c r="C20" s="100" t="s">
        <v>295</v>
      </c>
      <c r="D20" s="101" t="s">
        <v>294</v>
      </c>
      <c r="E20" s="87" t="s">
        <v>430</v>
      </c>
      <c r="F20" s="86">
        <v>1</v>
      </c>
      <c r="G20" s="87" t="s">
        <v>130</v>
      </c>
      <c r="H20" s="87" t="s">
        <v>131</v>
      </c>
      <c r="I20" s="86">
        <v>0</v>
      </c>
      <c r="J20" s="268" t="s">
        <v>441</v>
      </c>
      <c r="K20" s="268" t="s">
        <v>620</v>
      </c>
      <c r="L20" s="134">
        <f t="shared" si="0"/>
        <v>0</v>
      </c>
      <c r="M20" s="133">
        <f t="shared" si="1"/>
        <v>1</v>
      </c>
    </row>
    <row r="21" spans="1:13" ht="181.5" customHeight="1">
      <c r="A21" s="419"/>
      <c r="B21" s="415"/>
      <c r="C21" s="100" t="s">
        <v>132</v>
      </c>
      <c r="D21" s="101" t="s">
        <v>293</v>
      </c>
      <c r="E21" s="87" t="s">
        <v>292</v>
      </c>
      <c r="F21" s="86">
        <v>4800</v>
      </c>
      <c r="G21" s="87" t="s">
        <v>291</v>
      </c>
      <c r="H21" s="87" t="s">
        <v>290</v>
      </c>
      <c r="I21" s="86">
        <v>0</v>
      </c>
      <c r="J21" s="268" t="s">
        <v>441</v>
      </c>
      <c r="K21" s="268" t="s">
        <v>620</v>
      </c>
      <c r="L21" s="134">
        <f t="shared" si="0"/>
        <v>0</v>
      </c>
      <c r="M21" s="133">
        <f t="shared" si="1"/>
        <v>1</v>
      </c>
    </row>
    <row r="22" spans="1:13" ht="201.75" customHeight="1">
      <c r="A22" s="419"/>
      <c r="B22" s="100" t="s">
        <v>99</v>
      </c>
      <c r="C22" s="5" t="s">
        <v>325</v>
      </c>
      <c r="D22" s="101" t="s">
        <v>289</v>
      </c>
      <c r="E22" s="87" t="s">
        <v>431</v>
      </c>
      <c r="F22" s="86">
        <v>1</v>
      </c>
      <c r="G22" s="87" t="s">
        <v>134</v>
      </c>
      <c r="H22" s="87" t="s">
        <v>304</v>
      </c>
      <c r="I22" s="86">
        <v>0</v>
      </c>
      <c r="J22" s="268" t="s">
        <v>441</v>
      </c>
      <c r="K22" s="268" t="s">
        <v>620</v>
      </c>
      <c r="L22" s="134">
        <f t="shared" si="0"/>
        <v>0</v>
      </c>
      <c r="M22" s="133">
        <f t="shared" si="1"/>
        <v>1</v>
      </c>
    </row>
    <row r="23" spans="1:13" ht="279" customHeight="1">
      <c r="A23" s="419"/>
      <c r="B23" s="420" t="s">
        <v>328</v>
      </c>
      <c r="C23" s="5" t="s">
        <v>326</v>
      </c>
      <c r="D23" s="101" t="s">
        <v>133</v>
      </c>
      <c r="E23" s="87" t="s">
        <v>432</v>
      </c>
      <c r="F23" s="86">
        <v>1</v>
      </c>
      <c r="G23" s="87" t="s">
        <v>134</v>
      </c>
      <c r="H23" s="87" t="s">
        <v>135</v>
      </c>
      <c r="I23" s="86">
        <v>1</v>
      </c>
      <c r="J23" s="268" t="s">
        <v>441</v>
      </c>
      <c r="K23" s="268" t="s">
        <v>620</v>
      </c>
      <c r="L23" s="134">
        <f t="shared" si="0"/>
        <v>1</v>
      </c>
      <c r="M23" s="133" t="b">
        <f t="shared" si="1"/>
        <v>0</v>
      </c>
    </row>
    <row r="24" spans="1:13" ht="157.5" customHeight="1">
      <c r="A24" s="419"/>
      <c r="B24" s="420"/>
      <c r="C24" s="5" t="s">
        <v>327</v>
      </c>
      <c r="D24" s="37" t="s">
        <v>136</v>
      </c>
      <c r="E24" s="87" t="s">
        <v>433</v>
      </c>
      <c r="F24" s="86">
        <v>1</v>
      </c>
      <c r="G24" s="87" t="s">
        <v>137</v>
      </c>
      <c r="H24" s="87" t="s">
        <v>138</v>
      </c>
      <c r="I24" s="86">
        <v>1</v>
      </c>
      <c r="J24" s="268" t="s">
        <v>441</v>
      </c>
      <c r="K24" s="268" t="s">
        <v>620</v>
      </c>
      <c r="L24" s="134">
        <f t="shared" si="0"/>
        <v>1</v>
      </c>
      <c r="M24" s="133" t="b">
        <f t="shared" si="1"/>
        <v>0</v>
      </c>
    </row>
    <row r="25" spans="1:13" ht="15" thickBot="1">
      <c r="A25" s="3" t="s">
        <v>10</v>
      </c>
      <c r="C25" s="6">
        <v>14</v>
      </c>
      <c r="L25" s="150">
        <f>AVERAGE(L6:L24)</f>
        <v>0.87232035955918763</v>
      </c>
    </row>
  </sheetData>
  <sheetProtection algorithmName="SHA-512" hashValue="s7c07lPep9kujVEHyteVZKBLqBe+EQ9x/xWeTZwFZlN4BaTXkbR0dgM0EaBIOjpD6DA/5EQpqQYP3g1lscgiiA==" saltValue="7BxhL0NVvG0xThD3txZGNw==" spinCount="100000" sheet="1" objects="1" scenarios="1" selectLockedCells="1" selectUnlockedCells="1"/>
  <mergeCells count="20">
    <mergeCell ref="B20:B21"/>
    <mergeCell ref="B6:B14"/>
    <mergeCell ref="D9:D12"/>
    <mergeCell ref="A6:A24"/>
    <mergeCell ref="B23:B24"/>
    <mergeCell ref="J1:M2"/>
    <mergeCell ref="J3:M4"/>
    <mergeCell ref="B1:I2"/>
    <mergeCell ref="B3:I4"/>
    <mergeCell ref="D17:D18"/>
    <mergeCell ref="D15:D16"/>
    <mergeCell ref="B15:B16"/>
    <mergeCell ref="C17:C18"/>
    <mergeCell ref="C15:C16"/>
    <mergeCell ref="B17:B19"/>
    <mergeCell ref="E17:E18"/>
    <mergeCell ref="H15:H16"/>
    <mergeCell ref="H17:H18"/>
    <mergeCell ref="H12:H13"/>
    <mergeCell ref="C9:C12"/>
  </mergeCells>
  <conditionalFormatting sqref="M6">
    <cfRule type="cellIs" dxfId="47" priority="8" stopIfTrue="1" operator="between">
      <formula>3</formula>
      <formula>4</formula>
    </cfRule>
  </conditionalFormatting>
  <conditionalFormatting sqref="M6">
    <cfRule type="cellIs" dxfId="46" priority="5" stopIfTrue="1" operator="greaterThan">
      <formula>3</formula>
    </cfRule>
    <cfRule type="cellIs" dxfId="45" priority="6" stopIfTrue="1" operator="between">
      <formula>1</formula>
      <formula>1</formula>
    </cfRule>
    <cfRule type="cellIs" dxfId="44" priority="7" stopIfTrue="1" operator="between">
      <formula>3</formula>
      <formula>3</formula>
    </cfRule>
  </conditionalFormatting>
  <conditionalFormatting sqref="M7:M24">
    <cfRule type="cellIs" dxfId="43" priority="4" stopIfTrue="1" operator="between">
      <formula>3</formula>
      <formula>4</formula>
    </cfRule>
  </conditionalFormatting>
  <conditionalFormatting sqref="M7:M24">
    <cfRule type="cellIs" dxfId="42" priority="1" stopIfTrue="1" operator="greaterThan">
      <formula>3</formula>
    </cfRule>
    <cfRule type="cellIs" dxfId="41" priority="2" stopIfTrue="1" operator="between">
      <formula>1</formula>
      <formula>1</formula>
    </cfRule>
    <cfRule type="cellIs" dxfId="40" priority="3" stopIfTrue="1" operator="between">
      <formula>3</formula>
      <formula>3</formula>
    </cfRule>
  </conditionalFormatting>
  <pageMargins left="0.70866141732283472" right="0.70866141732283472" top="0.74803149606299213" bottom="0.74803149606299213" header="0.51181102362204722" footer="0.51181102362204722"/>
  <pageSetup scale="55" firstPageNumber="0" orientation="landscape" r:id="rId1"/>
  <headerFooter alignWithMargins="0"/>
  <drawing r:id="rId2"/>
  <legacyDrawing r:id="rId3"/>
  <oleObjects>
    <mc:AlternateContent xmlns:mc="http://schemas.openxmlformats.org/markup-compatibility/2006">
      <mc:Choice Requires="x14">
        <oleObject progId="Visio.Drawing.11" shapeId="11265" r:id="rId4">
          <objectPr defaultSize="0" autoPict="0" r:id="rId5">
            <anchor moveWithCells="1" sizeWithCells="1">
              <from>
                <xdr:col>0</xdr:col>
                <xdr:colOff>190500</xdr:colOff>
                <xdr:row>0</xdr:row>
                <xdr:rowOff>85725</xdr:rowOff>
              </from>
              <to>
                <xdr:col>0</xdr:col>
                <xdr:colOff>962025</xdr:colOff>
                <xdr:row>4</xdr:row>
                <xdr:rowOff>0</xdr:rowOff>
              </to>
            </anchor>
          </objectPr>
        </oleObject>
      </mc:Choice>
      <mc:Fallback>
        <oleObject progId="Visio.Drawing.11" shapeId="11265" r:id="rId4"/>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zoomScaleNormal="100" workbookViewId="0">
      <selection activeCell="D10" sqref="D10"/>
    </sheetView>
  </sheetViews>
  <sheetFormatPr baseColWidth="10" defaultRowHeight="12.75"/>
  <cols>
    <col min="2" max="2" width="61.85546875" bestFit="1" customWidth="1"/>
    <col min="3" max="3" width="15.5703125" bestFit="1" customWidth="1"/>
    <col min="4" max="4" width="12.85546875" customWidth="1"/>
    <col min="5" max="5" width="13.28515625" bestFit="1" customWidth="1"/>
  </cols>
  <sheetData>
    <row r="1" spans="2:6">
      <c r="B1" s="271" t="s">
        <v>443</v>
      </c>
      <c r="C1" s="271"/>
      <c r="D1" s="271"/>
      <c r="E1" s="271"/>
      <c r="F1" s="271"/>
    </row>
    <row r="2" spans="2:6">
      <c r="B2" s="383" t="s">
        <v>579</v>
      </c>
      <c r="C2" s="383"/>
      <c r="D2" s="383"/>
      <c r="E2" s="383"/>
      <c r="F2" s="383"/>
    </row>
    <row r="5" spans="2:6" ht="15">
      <c r="B5" s="259" t="s">
        <v>545</v>
      </c>
      <c r="C5" s="259" t="s">
        <v>445</v>
      </c>
      <c r="D5" s="141" t="s">
        <v>438</v>
      </c>
      <c r="E5" s="141" t="s">
        <v>439</v>
      </c>
    </row>
    <row r="6" spans="2:6" ht="15">
      <c r="B6" s="210" t="s">
        <v>101</v>
      </c>
      <c r="C6" s="260" t="s">
        <v>544</v>
      </c>
      <c r="D6" s="145">
        <f>AVERAGE('EFICIENCIA Y TRANSPARENCIA ADMI'!L6:L14)</f>
        <v>0.52777777777777779</v>
      </c>
      <c r="E6" s="125">
        <f t="shared" ref="E6:E11" si="0">IF(D6&lt;=33%,1,IF(D6&lt;76%,3,IF(D6&lt;100%,4,IF(D6=101%,))))</f>
        <v>3</v>
      </c>
    </row>
    <row r="7" spans="2:6" ht="15">
      <c r="B7" s="210" t="s">
        <v>100</v>
      </c>
      <c r="C7" s="260" t="s">
        <v>543</v>
      </c>
      <c r="D7" s="145">
        <f>AVERAGE('EFICIENCIA Y TRANSPARENCIA ADMI'!L15:L16)</f>
        <v>3.9332669983416251</v>
      </c>
      <c r="E7" s="163" t="b">
        <f t="shared" si="0"/>
        <v>0</v>
      </c>
    </row>
    <row r="8" spans="2:6" ht="15">
      <c r="B8" s="210" t="s">
        <v>123</v>
      </c>
      <c r="C8" s="260" t="s">
        <v>541</v>
      </c>
      <c r="D8" s="145">
        <f>AVERAGE('EFICIENCIA Y TRANSPARENCIA ADMI'!L17:L19)</f>
        <v>0.65251761164710509</v>
      </c>
      <c r="E8" s="125">
        <f t="shared" si="0"/>
        <v>3</v>
      </c>
    </row>
    <row r="9" spans="2:6" ht="15">
      <c r="B9" s="210" t="s">
        <v>13</v>
      </c>
      <c r="C9" s="144" t="s">
        <v>540</v>
      </c>
      <c r="D9" s="145">
        <f>AVERAGE('EFICIENCIA Y TRANSPARENCIA ADMI'!L20:L21)</f>
        <v>0</v>
      </c>
      <c r="E9" s="133">
        <f t="shared" si="0"/>
        <v>1</v>
      </c>
    </row>
    <row r="10" spans="2:6" ht="15">
      <c r="B10" s="210" t="s">
        <v>99</v>
      </c>
      <c r="C10" s="144" t="s">
        <v>537</v>
      </c>
      <c r="D10" s="145">
        <f>AVERAGE('EFICIENCIA Y TRANSPARENCIA ADMI'!L22)</f>
        <v>0</v>
      </c>
      <c r="E10" s="133">
        <f t="shared" si="0"/>
        <v>1</v>
      </c>
    </row>
    <row r="11" spans="2:6" ht="15">
      <c r="B11" s="210" t="s">
        <v>328</v>
      </c>
      <c r="C11" s="144" t="s">
        <v>532</v>
      </c>
      <c r="D11" s="145">
        <f>AVERAGE('EFICIENCIA Y TRANSPARENCIA ADMI'!L23:L24)</f>
        <v>1</v>
      </c>
      <c r="E11" s="163" t="b">
        <f t="shared" si="0"/>
        <v>0</v>
      </c>
    </row>
    <row r="13" spans="2:6" ht="15">
      <c r="B13" s="200" t="s">
        <v>451</v>
      </c>
    </row>
  </sheetData>
  <sheetProtection algorithmName="SHA-512" hashValue="5hAGQ0MTXY/3xFrFLuF757k1mKMXzG8yQKaqpq7sQMnFPP7m32ovFvlkMdSYG5fCIEe+8RgQQ7toJYbxcAVC/A==" saltValue="Q2X8lXfsyA05h/kSqvkPBQ==" spinCount="100000" sheet="1" objects="1" scenarios="1"/>
  <mergeCells count="2">
    <mergeCell ref="B1:F1"/>
    <mergeCell ref="B2:F2"/>
  </mergeCells>
  <conditionalFormatting sqref="E8:E10">
    <cfRule type="cellIs" dxfId="39" priority="12" stopIfTrue="1" operator="between">
      <formula>1</formula>
      <formula>1</formula>
    </cfRule>
    <cfRule type="cellIs" dxfId="38" priority="13" stopIfTrue="1" operator="between">
      <formula>3</formula>
      <formula>3</formula>
    </cfRule>
    <cfRule type="cellIs" dxfId="37" priority="14" stopIfTrue="1" operator="between">
      <formula>3</formula>
      <formula>4</formula>
    </cfRule>
  </conditionalFormatting>
  <conditionalFormatting sqref="E8:E10">
    <cfRule type="cellIs" dxfId="36" priority="11" operator="greaterThan">
      <formula>3</formula>
    </cfRule>
  </conditionalFormatting>
  <conditionalFormatting sqref="E11">
    <cfRule type="cellIs" dxfId="35" priority="8" stopIfTrue="1" operator="between">
      <formula>1</formula>
      <formula>1</formula>
    </cfRule>
    <cfRule type="cellIs" dxfId="34" priority="9" stopIfTrue="1" operator="between">
      <formula>3</formula>
      <formula>3</formula>
    </cfRule>
    <cfRule type="cellIs" dxfId="33" priority="10" stopIfTrue="1" operator="between">
      <formula>3</formula>
      <formula>4</formula>
    </cfRule>
  </conditionalFormatting>
  <conditionalFormatting sqref="E7">
    <cfRule type="cellIs" dxfId="32" priority="5" stopIfTrue="1" operator="between">
      <formula>1</formula>
      <formula>1</formula>
    </cfRule>
    <cfRule type="cellIs" dxfId="31" priority="6" stopIfTrue="1" operator="between">
      <formula>3</formula>
      <formula>3</formula>
    </cfRule>
    <cfRule type="cellIs" dxfId="30" priority="7" stopIfTrue="1" operator="between">
      <formula>3</formula>
      <formula>4</formula>
    </cfRule>
  </conditionalFormatting>
  <conditionalFormatting sqref="E6">
    <cfRule type="cellIs" dxfId="29" priority="2" stopIfTrue="1" operator="between">
      <formula>1</formula>
      <formula>1</formula>
    </cfRule>
    <cfRule type="cellIs" dxfId="28" priority="3" stopIfTrue="1" operator="between">
      <formula>3</formula>
      <formula>3</formula>
    </cfRule>
    <cfRule type="cellIs" dxfId="27" priority="4" stopIfTrue="1" operator="between">
      <formula>3</formula>
      <formula>4</formula>
    </cfRule>
  </conditionalFormatting>
  <conditionalFormatting sqref="E6">
    <cfRule type="cellIs" dxfId="26" priority="1" operator="greaterThan">
      <formula>3</formula>
    </cfRule>
  </conditionalFormatting>
  <pageMargins left="0.7" right="0.7" top="0.75" bottom="0.75" header="0.3" footer="0.3"/>
  <pageSetup paperSize="9" scale="7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tabSelected="1" zoomScaleNormal="100" workbookViewId="0">
      <selection activeCell="H37" sqref="H37"/>
    </sheetView>
  </sheetViews>
  <sheetFormatPr baseColWidth="10" defaultRowHeight="12.75"/>
  <cols>
    <col min="2" max="2" width="67.7109375" bestFit="1" customWidth="1"/>
    <col min="3" max="3" width="17" customWidth="1"/>
    <col min="4" max="4" width="14" customWidth="1"/>
    <col min="5" max="5" width="13.7109375" customWidth="1"/>
  </cols>
  <sheetData>
    <row r="1" spans="2:6">
      <c r="B1" s="271" t="s">
        <v>443</v>
      </c>
      <c r="C1" s="271"/>
      <c r="D1" s="271"/>
      <c r="E1" s="271"/>
      <c r="F1" s="261"/>
    </row>
    <row r="2" spans="2:6">
      <c r="B2" s="383" t="s">
        <v>579</v>
      </c>
      <c r="C2" s="383"/>
      <c r="D2" s="383"/>
      <c r="E2" s="383"/>
      <c r="F2" s="262"/>
    </row>
    <row r="5" spans="2:6" ht="15">
      <c r="B5" s="259" t="s">
        <v>578</v>
      </c>
      <c r="C5" s="259" t="s">
        <v>445</v>
      </c>
      <c r="D5" s="141" t="s">
        <v>438</v>
      </c>
      <c r="E5" s="141" t="s">
        <v>439</v>
      </c>
    </row>
    <row r="6" spans="2:6" ht="15">
      <c r="B6" s="210" t="s">
        <v>102</v>
      </c>
      <c r="C6" s="209" t="s">
        <v>577</v>
      </c>
      <c r="D6" s="145">
        <f>AVERAGE('EFICIENCIA Y TRANSPARENCIA ADMI'!L6)</f>
        <v>0.5</v>
      </c>
      <c r="E6" s="125">
        <f t="shared" ref="E6:E19" si="0">IF(D6&lt;=33%,1,IF(D6&lt;76%,3,IF(D6&lt;100%,4,IF(D6=101%,))))</f>
        <v>3</v>
      </c>
    </row>
    <row r="7" spans="2:6" ht="15">
      <c r="B7" s="210" t="s">
        <v>103</v>
      </c>
      <c r="C7" s="209" t="s">
        <v>576</v>
      </c>
      <c r="D7" s="145">
        <f>AVERAGE('EFICIENCIA Y TRANSPARENCIA ADMI'!L7)</f>
        <v>0.75</v>
      </c>
      <c r="E7" s="125">
        <f t="shared" si="0"/>
        <v>3</v>
      </c>
    </row>
    <row r="8" spans="2:6" ht="15">
      <c r="B8" s="210" t="s">
        <v>107</v>
      </c>
      <c r="C8" s="209" t="s">
        <v>574</v>
      </c>
      <c r="D8" s="145">
        <f>AVERAGE('EFICIENCIA Y TRANSPARENCIA ADMI'!L8)</f>
        <v>0</v>
      </c>
      <c r="E8" s="133">
        <f t="shared" si="0"/>
        <v>1</v>
      </c>
    </row>
    <row r="9" spans="2:6" ht="15">
      <c r="B9" s="210" t="s">
        <v>112</v>
      </c>
      <c r="C9" s="209" t="s">
        <v>573</v>
      </c>
      <c r="D9" s="145">
        <f>AVERAGE('EFICIENCIA Y TRANSPARENCIA ADMI'!L9:L12)</f>
        <v>0.5</v>
      </c>
      <c r="E9" s="125">
        <f t="shared" si="0"/>
        <v>3</v>
      </c>
    </row>
    <row r="10" spans="2:6" ht="15">
      <c r="B10" s="210" t="s">
        <v>113</v>
      </c>
      <c r="C10" s="209" t="s">
        <v>572</v>
      </c>
      <c r="D10" s="145">
        <f>AVERAGE('EFICIENCIA Y TRANSPARENCIA ADMI'!L13)</f>
        <v>0.75</v>
      </c>
      <c r="E10" s="125">
        <f t="shared" si="0"/>
        <v>3</v>
      </c>
    </row>
    <row r="11" spans="2:6" ht="15">
      <c r="B11" s="210" t="s">
        <v>115</v>
      </c>
      <c r="C11" s="209" t="s">
        <v>569</v>
      </c>
      <c r="D11" s="145">
        <f>AVERAGE('EFICIENCIA Y TRANSPARENCIA ADMI'!L14)</f>
        <v>0.75</v>
      </c>
      <c r="E11" s="263"/>
    </row>
    <row r="12" spans="2:6" ht="15">
      <c r="B12" s="210" t="s">
        <v>117</v>
      </c>
      <c r="C12" s="209" t="s">
        <v>568</v>
      </c>
      <c r="D12" s="145">
        <f>AVERAGE('EFICIENCIA Y TRANSPARENCIA ADMI'!L15:L16)</f>
        <v>3.9332669983416251</v>
      </c>
      <c r="E12" s="163" t="b">
        <f t="shared" si="0"/>
        <v>0</v>
      </c>
    </row>
    <row r="13" spans="2:6" ht="15">
      <c r="B13" s="210" t="s">
        <v>124</v>
      </c>
      <c r="C13" s="209" t="s">
        <v>567</v>
      </c>
      <c r="D13" s="145">
        <f>AVERAGE('EFICIENCIA Y TRANSPARENCIA ADMI'!L17:L18)</f>
        <v>0.97877641747065758</v>
      </c>
      <c r="E13" s="133">
        <f t="shared" si="0"/>
        <v>4</v>
      </c>
    </row>
    <row r="14" spans="2:6" ht="15">
      <c r="B14" s="210" t="s">
        <v>297</v>
      </c>
      <c r="C14" s="209" t="s">
        <v>566</v>
      </c>
      <c r="D14" s="145">
        <f>AVERAGE('EFICIENCIA Y TRANSPARENCIA ADMI'!L19)</f>
        <v>0</v>
      </c>
      <c r="E14" s="133">
        <f t="shared" si="0"/>
        <v>1</v>
      </c>
    </row>
    <row r="15" spans="2:6" ht="15">
      <c r="B15" s="210" t="s">
        <v>295</v>
      </c>
      <c r="C15" s="209" t="s">
        <v>565</v>
      </c>
      <c r="D15" s="145">
        <f>AVERAGE('EFICIENCIA Y TRANSPARENCIA ADMI'!L20)</f>
        <v>0</v>
      </c>
      <c r="E15" s="133">
        <f t="shared" si="0"/>
        <v>1</v>
      </c>
    </row>
    <row r="16" spans="2:6" ht="15">
      <c r="B16" s="210" t="s">
        <v>132</v>
      </c>
      <c r="C16" s="209" t="s">
        <v>564</v>
      </c>
      <c r="D16" s="145">
        <f>AVERAGE('EFICIENCIA Y TRANSPARENCIA ADMI'!L21)</f>
        <v>0</v>
      </c>
      <c r="E16" s="133">
        <f t="shared" si="0"/>
        <v>1</v>
      </c>
    </row>
    <row r="17" spans="2:5" ht="15">
      <c r="B17" s="210" t="s">
        <v>325</v>
      </c>
      <c r="C17" s="209" t="s">
        <v>562</v>
      </c>
      <c r="D17" s="145">
        <f>AVERAGE('EFICIENCIA Y TRANSPARENCIA ADMI'!L22)</f>
        <v>0</v>
      </c>
      <c r="E17" s="133">
        <f t="shared" si="0"/>
        <v>1</v>
      </c>
    </row>
    <row r="18" spans="2:5" ht="15">
      <c r="B18" s="210" t="s">
        <v>326</v>
      </c>
      <c r="C18" s="209" t="s">
        <v>561</v>
      </c>
      <c r="D18" s="145">
        <f>AVERAGE('EFICIENCIA Y TRANSPARENCIA ADMI'!L23)</f>
        <v>1</v>
      </c>
      <c r="E18" s="163" t="b">
        <f t="shared" si="0"/>
        <v>0</v>
      </c>
    </row>
    <row r="19" spans="2:5" ht="15">
      <c r="B19" s="210" t="s">
        <v>327</v>
      </c>
      <c r="C19" s="209" t="s">
        <v>560</v>
      </c>
      <c r="D19" s="145">
        <f>AVERAGE('EFICIENCIA Y TRANSPARENCIA ADMI'!L24)</f>
        <v>1</v>
      </c>
      <c r="E19" s="163" t="b">
        <f t="shared" si="0"/>
        <v>0</v>
      </c>
    </row>
    <row r="21" spans="2:5" ht="15">
      <c r="B21" s="200" t="s">
        <v>451</v>
      </c>
    </row>
  </sheetData>
  <sheetProtection algorithmName="SHA-512" hashValue="4ab0LhzY0ebtidCw3JktMrtaR2FZ9wMyR5gHYrH6M5MrBGIlXDfAwNnjiN0pWJr+ltiIzGh9v14miln1Lhq+Ug==" saltValue="WqUuAoX2IuCKERXIu4BWNw==" spinCount="100000" sheet="1" objects="1" scenarios="1"/>
  <mergeCells count="2">
    <mergeCell ref="B1:E1"/>
    <mergeCell ref="B2:E2"/>
  </mergeCells>
  <conditionalFormatting sqref="E7:E8 E14:E17 E11">
    <cfRule type="cellIs" dxfId="25" priority="24" stopIfTrue="1" operator="between">
      <formula>1</formula>
      <formula>1</formula>
    </cfRule>
    <cfRule type="cellIs" dxfId="24" priority="25" stopIfTrue="1" operator="between">
      <formula>3</formula>
      <formula>3</formula>
    </cfRule>
    <cfRule type="cellIs" dxfId="23" priority="26" stopIfTrue="1" operator="between">
      <formula>3</formula>
      <formula>4</formula>
    </cfRule>
  </conditionalFormatting>
  <conditionalFormatting sqref="E7:E8 E14:E17 E11">
    <cfRule type="cellIs" dxfId="22" priority="23" operator="greaterThan">
      <formula>3</formula>
    </cfRule>
  </conditionalFormatting>
  <conditionalFormatting sqref="E18:E19">
    <cfRule type="cellIs" dxfId="21" priority="20" stopIfTrue="1" operator="between">
      <formula>1</formula>
      <formula>1</formula>
    </cfRule>
    <cfRule type="cellIs" dxfId="20" priority="21" stopIfTrue="1" operator="between">
      <formula>3</formula>
      <formula>3</formula>
    </cfRule>
    <cfRule type="cellIs" dxfId="19" priority="22" stopIfTrue="1" operator="between">
      <formula>3</formula>
      <formula>4</formula>
    </cfRule>
  </conditionalFormatting>
  <conditionalFormatting sqref="E12">
    <cfRule type="cellIs" dxfId="18" priority="17" stopIfTrue="1" operator="between">
      <formula>1</formula>
      <formula>1</formula>
    </cfRule>
    <cfRule type="cellIs" dxfId="17" priority="18" stopIfTrue="1" operator="between">
      <formula>3</formula>
      <formula>3</formula>
    </cfRule>
    <cfRule type="cellIs" dxfId="16" priority="19" stopIfTrue="1" operator="between">
      <formula>3</formula>
      <formula>4</formula>
    </cfRule>
  </conditionalFormatting>
  <conditionalFormatting sqref="E6">
    <cfRule type="cellIs" dxfId="15" priority="14" stopIfTrue="1" operator="between">
      <formula>1</formula>
      <formula>1</formula>
    </cfRule>
    <cfRule type="cellIs" dxfId="14" priority="15" stopIfTrue="1" operator="between">
      <formula>3</formula>
      <formula>3</formula>
    </cfRule>
    <cfRule type="cellIs" dxfId="13" priority="16" stopIfTrue="1" operator="between">
      <formula>3</formula>
      <formula>4</formula>
    </cfRule>
  </conditionalFormatting>
  <conditionalFormatting sqref="E6">
    <cfRule type="cellIs" dxfId="12" priority="13" operator="greaterThan">
      <formula>3</formula>
    </cfRule>
  </conditionalFormatting>
  <conditionalFormatting sqref="E9">
    <cfRule type="cellIs" dxfId="11" priority="10" stopIfTrue="1" operator="between">
      <formula>1</formula>
      <formula>1</formula>
    </cfRule>
    <cfRule type="cellIs" dxfId="10" priority="11" stopIfTrue="1" operator="between">
      <formula>3</formula>
      <formula>3</formula>
    </cfRule>
    <cfRule type="cellIs" dxfId="9" priority="12" stopIfTrue="1" operator="between">
      <formula>3</formula>
      <formula>4</formula>
    </cfRule>
  </conditionalFormatting>
  <conditionalFormatting sqref="E9">
    <cfRule type="cellIs" dxfId="8" priority="9" operator="greaterThan">
      <formula>3</formula>
    </cfRule>
  </conditionalFormatting>
  <conditionalFormatting sqref="E10">
    <cfRule type="cellIs" dxfId="7" priority="6" stopIfTrue="1" operator="between">
      <formula>1</formula>
      <formula>1</formula>
    </cfRule>
    <cfRule type="cellIs" dxfId="6" priority="7" stopIfTrue="1" operator="between">
      <formula>3</formula>
      <formula>3</formula>
    </cfRule>
    <cfRule type="cellIs" dxfId="5" priority="8" stopIfTrue="1" operator="between">
      <formula>3</formula>
      <formula>4</formula>
    </cfRule>
  </conditionalFormatting>
  <conditionalFormatting sqref="E10">
    <cfRule type="cellIs" dxfId="4" priority="5" operator="greaterThan">
      <formula>3</formula>
    </cfRule>
  </conditionalFormatting>
  <conditionalFormatting sqref="E13">
    <cfRule type="cellIs" dxfId="3" priority="4" stopIfTrue="1" operator="between">
      <formula>3</formula>
      <formula>4</formula>
    </cfRule>
  </conditionalFormatting>
  <conditionalFormatting sqref="E13">
    <cfRule type="cellIs" dxfId="2" priority="1" stopIfTrue="1" operator="greaterThan">
      <formula>3</formula>
    </cfRule>
    <cfRule type="cellIs" dxfId="1" priority="2" stopIfTrue="1" operator="between">
      <formula>1</formula>
      <formula>1</formula>
    </cfRule>
    <cfRule type="cellIs" dxfId="0" priority="3" stopIfTrue="1" operator="between">
      <formula>3</formula>
      <formula>3</formula>
    </cfRule>
  </conditionalFormatting>
  <pageMargins left="0.7" right="0.7" top="0.75" bottom="0.75" header="0.3" footer="0.3"/>
  <pageSetup scale="7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59"/>
  <sheetViews>
    <sheetView topLeftCell="E1" zoomScale="70" zoomScaleNormal="70" workbookViewId="0">
      <selection activeCell="V56" sqref="V56"/>
    </sheetView>
  </sheetViews>
  <sheetFormatPr baseColWidth="10" defaultColWidth="11.42578125" defaultRowHeight="12.75"/>
  <cols>
    <col min="1" max="1" width="11.42578125" style="7"/>
    <col min="2" max="2" width="15.28515625" style="7" customWidth="1"/>
    <col min="3" max="3" width="27.28515625" style="7" customWidth="1"/>
    <col min="4" max="4" width="18.42578125" style="7" customWidth="1"/>
    <col min="5" max="5" width="26.7109375" style="7" customWidth="1"/>
    <col min="6" max="6" width="30.140625" style="7" customWidth="1"/>
    <col min="7" max="7" width="22.42578125" style="7" customWidth="1"/>
    <col min="8" max="8" width="18.5703125" style="7" hidden="1" customWidth="1"/>
    <col min="9" max="9" width="24" style="7" customWidth="1"/>
    <col min="10" max="10" width="36.85546875" style="7" customWidth="1"/>
    <col min="11" max="11" width="13.7109375" style="7" customWidth="1"/>
    <col min="12" max="12" width="20.42578125" style="267" customWidth="1"/>
    <col min="13" max="13" width="22.140625" style="267" customWidth="1"/>
    <col min="14" max="14" width="14" style="7" bestFit="1" customWidth="1"/>
    <col min="15" max="15" width="15" style="7" bestFit="1" customWidth="1"/>
    <col min="16" max="16384" width="11.42578125" style="7"/>
  </cols>
  <sheetData>
    <row r="2" spans="2:15" ht="13.5" thickBot="1"/>
    <row r="3" spans="2:15" ht="12.75" customHeight="1">
      <c r="B3" s="126"/>
      <c r="C3" s="272" t="s">
        <v>7</v>
      </c>
      <c r="D3" s="272"/>
      <c r="E3" s="272"/>
      <c r="F3" s="272"/>
      <c r="G3" s="272"/>
      <c r="H3" s="272"/>
      <c r="I3" s="272"/>
      <c r="J3" s="272"/>
      <c r="K3" s="272"/>
      <c r="L3" s="272"/>
      <c r="M3" s="274" t="s">
        <v>8</v>
      </c>
      <c r="N3" s="274"/>
      <c r="O3" s="274"/>
    </row>
    <row r="4" spans="2:15">
      <c r="B4" s="127"/>
      <c r="C4" s="272"/>
      <c r="D4" s="272"/>
      <c r="E4" s="272"/>
      <c r="F4" s="272"/>
      <c r="G4" s="272"/>
      <c r="H4" s="272"/>
      <c r="I4" s="272"/>
      <c r="J4" s="272"/>
      <c r="K4" s="272"/>
      <c r="L4" s="272"/>
      <c r="M4" s="274"/>
      <c r="N4" s="274"/>
      <c r="O4" s="274"/>
    </row>
    <row r="5" spans="2:15">
      <c r="B5" s="127"/>
      <c r="C5" s="273" t="s">
        <v>402</v>
      </c>
      <c r="D5" s="273"/>
      <c r="E5" s="273"/>
      <c r="F5" s="273"/>
      <c r="G5" s="273"/>
      <c r="H5" s="273"/>
      <c r="I5" s="273"/>
      <c r="J5" s="273"/>
      <c r="K5" s="273"/>
      <c r="L5" s="273"/>
      <c r="M5" s="274" t="s">
        <v>440</v>
      </c>
      <c r="N5" s="274"/>
      <c r="O5" s="274"/>
    </row>
    <row r="6" spans="2:15">
      <c r="B6" s="127"/>
      <c r="C6" s="273"/>
      <c r="D6" s="273"/>
      <c r="E6" s="273"/>
      <c r="F6" s="273"/>
      <c r="G6" s="273"/>
      <c r="H6" s="273"/>
      <c r="I6" s="273"/>
      <c r="J6" s="273"/>
      <c r="K6" s="273"/>
      <c r="L6" s="273"/>
      <c r="M6" s="274"/>
      <c r="N6" s="274"/>
      <c r="O6" s="274"/>
    </row>
    <row r="7" spans="2:15" ht="36" customHeight="1" thickBot="1">
      <c r="B7" s="42" t="s">
        <v>0</v>
      </c>
      <c r="C7" s="128" t="s">
        <v>2</v>
      </c>
      <c r="D7" s="128" t="s">
        <v>3</v>
      </c>
      <c r="E7" s="128" t="s">
        <v>1</v>
      </c>
      <c r="F7" s="128" t="s">
        <v>6</v>
      </c>
      <c r="G7" s="128" t="s">
        <v>403</v>
      </c>
      <c r="H7" s="129" t="s">
        <v>434</v>
      </c>
      <c r="I7" s="128" t="s">
        <v>5</v>
      </c>
      <c r="J7" s="130" t="s">
        <v>4</v>
      </c>
      <c r="K7" s="131" t="s">
        <v>435</v>
      </c>
      <c r="L7" s="131" t="s">
        <v>436</v>
      </c>
      <c r="M7" s="131" t="s">
        <v>437</v>
      </c>
      <c r="N7" s="132" t="s">
        <v>438</v>
      </c>
      <c r="O7" s="132" t="s">
        <v>439</v>
      </c>
    </row>
    <row r="8" spans="2:15" ht="60" customHeight="1">
      <c r="B8" s="290" t="s">
        <v>408</v>
      </c>
      <c r="C8" s="291" t="s">
        <v>409</v>
      </c>
      <c r="D8" s="91" t="s">
        <v>331</v>
      </c>
      <c r="E8" s="63" t="s">
        <v>332</v>
      </c>
      <c r="F8" s="64" t="s">
        <v>224</v>
      </c>
      <c r="G8" s="51">
        <v>1</v>
      </c>
      <c r="H8" s="51">
        <v>0</v>
      </c>
      <c r="I8" s="65" t="s">
        <v>157</v>
      </c>
      <c r="J8" s="280" t="s">
        <v>156</v>
      </c>
      <c r="K8" s="51">
        <v>0</v>
      </c>
      <c r="L8" s="268" t="s">
        <v>441</v>
      </c>
      <c r="M8" s="268" t="s">
        <v>620</v>
      </c>
      <c r="N8" s="134">
        <f t="shared" ref="N8:N40" si="0">(H8/G8)</f>
        <v>0</v>
      </c>
      <c r="O8" s="133">
        <f>IF(N8&lt;=33%,1,IF(N8&lt;76%,3,IF(N8&lt;100%,4,IF(N8=101%,5))))</f>
        <v>1</v>
      </c>
    </row>
    <row r="9" spans="2:15" ht="84.75" customHeight="1">
      <c r="B9" s="290"/>
      <c r="C9" s="291"/>
      <c r="D9" s="44" t="s">
        <v>67</v>
      </c>
      <c r="E9" s="49"/>
      <c r="F9" s="27" t="s">
        <v>227</v>
      </c>
      <c r="G9" s="41">
        <v>79</v>
      </c>
      <c r="H9" s="41">
        <v>42</v>
      </c>
      <c r="I9" s="24" t="s">
        <v>330</v>
      </c>
      <c r="J9" s="280"/>
      <c r="K9" s="41">
        <v>42</v>
      </c>
      <c r="L9" s="268" t="s">
        <v>441</v>
      </c>
      <c r="M9" s="268" t="s">
        <v>620</v>
      </c>
      <c r="N9" s="134">
        <f t="shared" si="0"/>
        <v>0.53164556962025311</v>
      </c>
      <c r="O9" s="125">
        <f t="shared" ref="O9:O58" si="1">IF(N9&lt;=33%,1,IF(N9&lt;76%,3,IF(N9&lt;100%,4,IF(N9=101%,5))))</f>
        <v>3</v>
      </c>
    </row>
    <row r="10" spans="2:15" ht="78" customHeight="1">
      <c r="B10" s="290"/>
      <c r="C10" s="291"/>
      <c r="D10" s="279" t="s">
        <v>377</v>
      </c>
      <c r="E10" s="281" t="s">
        <v>154</v>
      </c>
      <c r="F10" s="281" t="s">
        <v>225</v>
      </c>
      <c r="G10" s="57">
        <v>2</v>
      </c>
      <c r="H10" s="108">
        <v>1</v>
      </c>
      <c r="I10" s="55" t="s">
        <v>378</v>
      </c>
      <c r="J10" s="280"/>
      <c r="K10" s="117">
        <v>1</v>
      </c>
      <c r="L10" s="268" t="s">
        <v>441</v>
      </c>
      <c r="M10" s="268" t="s">
        <v>620</v>
      </c>
      <c r="N10" s="134">
        <f t="shared" si="0"/>
        <v>0.5</v>
      </c>
      <c r="O10" s="125">
        <f t="shared" si="1"/>
        <v>3</v>
      </c>
    </row>
    <row r="11" spans="2:15" ht="78" customHeight="1">
      <c r="B11" s="290"/>
      <c r="C11" s="291"/>
      <c r="D11" s="279"/>
      <c r="E11" s="282"/>
      <c r="F11" s="282"/>
      <c r="G11" s="57">
        <v>12</v>
      </c>
      <c r="H11" s="108">
        <v>5</v>
      </c>
      <c r="I11" s="55" t="s">
        <v>379</v>
      </c>
      <c r="J11" s="280"/>
      <c r="K11" s="117">
        <v>5</v>
      </c>
      <c r="L11" s="268" t="s">
        <v>441</v>
      </c>
      <c r="M11" s="268" t="s">
        <v>620</v>
      </c>
      <c r="N11" s="134">
        <f t="shared" si="0"/>
        <v>0.41666666666666669</v>
      </c>
      <c r="O11" s="125">
        <f t="shared" si="1"/>
        <v>3</v>
      </c>
    </row>
    <row r="12" spans="2:15" ht="78" customHeight="1">
      <c r="B12" s="290"/>
      <c r="C12" s="291"/>
      <c r="D12" s="279"/>
      <c r="E12" s="282"/>
      <c r="F12" s="283"/>
      <c r="G12" s="50">
        <v>4</v>
      </c>
      <c r="H12" s="50">
        <v>3</v>
      </c>
      <c r="I12" s="45" t="s">
        <v>155</v>
      </c>
      <c r="J12" s="280"/>
      <c r="K12" s="50">
        <v>3</v>
      </c>
      <c r="L12" s="268" t="s">
        <v>441</v>
      </c>
      <c r="M12" s="268" t="s">
        <v>620</v>
      </c>
      <c r="N12" s="134">
        <f t="shared" si="0"/>
        <v>0.75</v>
      </c>
      <c r="O12" s="125">
        <f t="shared" si="1"/>
        <v>3</v>
      </c>
    </row>
    <row r="13" spans="2:15" ht="84" customHeight="1">
      <c r="B13" s="290"/>
      <c r="C13" s="291"/>
      <c r="D13" s="279"/>
      <c r="E13" s="283"/>
      <c r="F13" s="11" t="s">
        <v>228</v>
      </c>
      <c r="G13" s="44">
        <v>6</v>
      </c>
      <c r="H13" s="105">
        <v>1</v>
      </c>
      <c r="I13" s="44" t="s">
        <v>158</v>
      </c>
      <c r="J13" s="280"/>
      <c r="K13" s="118">
        <v>1</v>
      </c>
      <c r="L13" s="268" t="s">
        <v>441</v>
      </c>
      <c r="M13" s="268" t="s">
        <v>620</v>
      </c>
      <c r="N13" s="134">
        <f t="shared" si="0"/>
        <v>0.16666666666666666</v>
      </c>
      <c r="O13" s="133">
        <f t="shared" si="1"/>
        <v>1</v>
      </c>
    </row>
    <row r="14" spans="2:15" ht="66" customHeight="1">
      <c r="B14" s="290"/>
      <c r="C14" s="287" t="s">
        <v>68</v>
      </c>
      <c r="D14" s="43" t="s">
        <v>69</v>
      </c>
      <c r="E14" s="11" t="s">
        <v>159</v>
      </c>
      <c r="F14" s="11" t="s">
        <v>226</v>
      </c>
      <c r="G14" s="43">
        <v>27</v>
      </c>
      <c r="H14" s="106">
        <v>14</v>
      </c>
      <c r="I14" s="43" t="s">
        <v>70</v>
      </c>
      <c r="J14" s="287" t="s">
        <v>411</v>
      </c>
      <c r="K14" s="116">
        <v>14</v>
      </c>
      <c r="L14" s="268" t="s">
        <v>441</v>
      </c>
      <c r="M14" s="268" t="s">
        <v>620</v>
      </c>
      <c r="N14" s="134">
        <f t="shared" si="0"/>
        <v>0.51851851851851849</v>
      </c>
      <c r="O14" s="125">
        <f t="shared" si="1"/>
        <v>3</v>
      </c>
    </row>
    <row r="15" spans="2:15" ht="114" customHeight="1">
      <c r="B15" s="290"/>
      <c r="C15" s="287"/>
      <c r="D15" s="92" t="s">
        <v>71</v>
      </c>
      <c r="E15" s="11" t="s">
        <v>72</v>
      </c>
      <c r="F15" s="11" t="s">
        <v>367</v>
      </c>
      <c r="G15" s="92">
        <v>13</v>
      </c>
      <c r="H15" s="106">
        <v>30</v>
      </c>
      <c r="I15" s="92" t="s">
        <v>160</v>
      </c>
      <c r="J15" s="287"/>
      <c r="K15" s="116">
        <v>30</v>
      </c>
      <c r="L15" s="268" t="s">
        <v>441</v>
      </c>
      <c r="M15" s="268" t="s">
        <v>620</v>
      </c>
      <c r="N15" s="134">
        <f t="shared" si="0"/>
        <v>2.3076923076923075</v>
      </c>
      <c r="O15" s="125" t="b">
        <f t="shared" si="1"/>
        <v>0</v>
      </c>
    </row>
    <row r="16" spans="2:15" ht="60" customHeight="1">
      <c r="B16" s="290"/>
      <c r="C16" s="287"/>
      <c r="D16" s="92" t="s">
        <v>73</v>
      </c>
      <c r="E16" s="11" t="s">
        <v>161</v>
      </c>
      <c r="F16" s="25" t="s">
        <v>229</v>
      </c>
      <c r="G16" s="92">
        <v>6</v>
      </c>
      <c r="H16" s="106">
        <v>2</v>
      </c>
      <c r="I16" s="92" t="s">
        <v>392</v>
      </c>
      <c r="J16" s="45" t="s">
        <v>410</v>
      </c>
      <c r="K16" s="116">
        <v>2</v>
      </c>
      <c r="L16" s="268" t="s">
        <v>441</v>
      </c>
      <c r="M16" s="268" t="s">
        <v>620</v>
      </c>
      <c r="N16" s="134">
        <f t="shared" si="0"/>
        <v>0.33333333333333331</v>
      </c>
      <c r="O16" s="125">
        <f t="shared" si="1"/>
        <v>3</v>
      </c>
    </row>
    <row r="17" spans="2:15" ht="72.75" customHeight="1">
      <c r="B17" s="290"/>
      <c r="C17" s="287"/>
      <c r="D17" s="92" t="s">
        <v>74</v>
      </c>
      <c r="E17" s="22" t="s">
        <v>162</v>
      </c>
      <c r="F17" s="11" t="s">
        <v>230</v>
      </c>
      <c r="G17" s="92">
        <v>122</v>
      </c>
      <c r="H17" s="106">
        <v>60</v>
      </c>
      <c r="I17" s="92" t="s">
        <v>163</v>
      </c>
      <c r="J17" s="93" t="s">
        <v>412</v>
      </c>
      <c r="K17" s="116">
        <v>60</v>
      </c>
      <c r="L17" s="268" t="s">
        <v>441</v>
      </c>
      <c r="M17" s="268" t="s">
        <v>620</v>
      </c>
      <c r="N17" s="134">
        <f t="shared" si="0"/>
        <v>0.49180327868852458</v>
      </c>
      <c r="O17" s="125">
        <f t="shared" si="1"/>
        <v>3</v>
      </c>
    </row>
    <row r="18" spans="2:15" ht="96" customHeight="1">
      <c r="B18" s="290"/>
      <c r="C18" s="292" t="s">
        <v>164</v>
      </c>
      <c r="D18" s="20" t="s">
        <v>75</v>
      </c>
      <c r="E18" s="66" t="s">
        <v>165</v>
      </c>
      <c r="F18" s="94" t="s">
        <v>231</v>
      </c>
      <c r="G18" s="68">
        <v>1</v>
      </c>
      <c r="H18" s="68">
        <v>1</v>
      </c>
      <c r="I18" s="92" t="s">
        <v>167</v>
      </c>
      <c r="J18" s="284" t="s">
        <v>413</v>
      </c>
      <c r="K18" s="68">
        <v>1</v>
      </c>
      <c r="L18" s="268" t="s">
        <v>441</v>
      </c>
      <c r="M18" s="268" t="s">
        <v>620</v>
      </c>
      <c r="N18" s="134">
        <f t="shared" si="0"/>
        <v>1</v>
      </c>
      <c r="O18" s="125" t="b">
        <f t="shared" si="1"/>
        <v>0</v>
      </c>
    </row>
    <row r="19" spans="2:15" ht="117.75" customHeight="1">
      <c r="B19" s="290"/>
      <c r="C19" s="292"/>
      <c r="D19" s="69" t="s">
        <v>76</v>
      </c>
      <c r="E19" s="70" t="s">
        <v>166</v>
      </c>
      <c r="F19" s="62" t="s">
        <v>232</v>
      </c>
      <c r="G19" s="59">
        <v>2</v>
      </c>
      <c r="H19" s="106">
        <v>0</v>
      </c>
      <c r="I19" s="51" t="s">
        <v>386</v>
      </c>
      <c r="J19" s="285"/>
      <c r="K19" s="116">
        <v>0</v>
      </c>
      <c r="L19" s="268" t="s">
        <v>441</v>
      </c>
      <c r="M19" s="268" t="s">
        <v>620</v>
      </c>
      <c r="N19" s="134">
        <f t="shared" si="0"/>
        <v>0</v>
      </c>
      <c r="O19" s="133">
        <f t="shared" si="1"/>
        <v>1</v>
      </c>
    </row>
    <row r="20" spans="2:15" ht="108.75" customHeight="1">
      <c r="B20" s="290"/>
      <c r="C20" s="292"/>
      <c r="D20" s="20" t="s">
        <v>77</v>
      </c>
      <c r="E20" s="71" t="s">
        <v>168</v>
      </c>
      <c r="F20" s="11" t="s">
        <v>233</v>
      </c>
      <c r="G20" s="59">
        <v>10</v>
      </c>
      <c r="H20" s="106">
        <v>8</v>
      </c>
      <c r="I20" s="59" t="s">
        <v>380</v>
      </c>
      <c r="J20" s="285"/>
      <c r="K20" s="116">
        <v>8</v>
      </c>
      <c r="L20" s="268" t="s">
        <v>441</v>
      </c>
      <c r="M20" s="268" t="s">
        <v>620</v>
      </c>
      <c r="N20" s="134">
        <f t="shared" si="0"/>
        <v>0.8</v>
      </c>
      <c r="O20" s="125">
        <f t="shared" si="1"/>
        <v>4</v>
      </c>
    </row>
    <row r="21" spans="2:15" ht="134.25" customHeight="1">
      <c r="B21" s="290"/>
      <c r="C21" s="292"/>
      <c r="D21" s="67" t="s">
        <v>169</v>
      </c>
      <c r="E21" s="11" t="s">
        <v>173</v>
      </c>
      <c r="F21" s="59" t="s">
        <v>174</v>
      </c>
      <c r="G21" s="59">
        <v>5</v>
      </c>
      <c r="H21" s="106">
        <v>4</v>
      </c>
      <c r="I21" s="59" t="s">
        <v>381</v>
      </c>
      <c r="J21" s="285"/>
      <c r="K21" s="116">
        <v>4</v>
      </c>
      <c r="L21" s="268" t="s">
        <v>441</v>
      </c>
      <c r="M21" s="268" t="s">
        <v>620</v>
      </c>
      <c r="N21" s="134">
        <f t="shared" si="0"/>
        <v>0.8</v>
      </c>
      <c r="O21" s="125">
        <f t="shared" si="1"/>
        <v>4</v>
      </c>
    </row>
    <row r="22" spans="2:15" ht="113.25" customHeight="1">
      <c r="B22" s="290"/>
      <c r="C22" s="292"/>
      <c r="D22" s="67" t="s">
        <v>170</v>
      </c>
      <c r="E22" s="11" t="s">
        <v>368</v>
      </c>
      <c r="F22" s="59" t="s">
        <v>175</v>
      </c>
      <c r="G22" s="59">
        <v>6</v>
      </c>
      <c r="H22" s="106">
        <v>10</v>
      </c>
      <c r="I22" s="59" t="s">
        <v>382</v>
      </c>
      <c r="J22" s="285"/>
      <c r="K22" s="116">
        <v>10</v>
      </c>
      <c r="L22" s="268" t="s">
        <v>441</v>
      </c>
      <c r="M22" s="268" t="s">
        <v>620</v>
      </c>
      <c r="N22" s="134">
        <f t="shared" si="0"/>
        <v>1.6666666666666667</v>
      </c>
      <c r="O22" s="125" t="b">
        <f t="shared" si="1"/>
        <v>0</v>
      </c>
    </row>
    <row r="23" spans="2:15" ht="108.75" customHeight="1">
      <c r="B23" s="290"/>
      <c r="C23" s="292"/>
      <c r="D23" s="67" t="s">
        <v>93</v>
      </c>
      <c r="E23" s="11" t="s">
        <v>177</v>
      </c>
      <c r="F23" s="59" t="s">
        <v>178</v>
      </c>
      <c r="G23" s="59">
        <v>1</v>
      </c>
      <c r="H23" s="106">
        <v>1</v>
      </c>
      <c r="I23" s="59" t="s">
        <v>384</v>
      </c>
      <c r="J23" s="285"/>
      <c r="K23" s="116">
        <v>1</v>
      </c>
      <c r="L23" s="268" t="s">
        <v>441</v>
      </c>
      <c r="M23" s="268" t="s">
        <v>620</v>
      </c>
      <c r="N23" s="134">
        <f t="shared" si="0"/>
        <v>1</v>
      </c>
      <c r="O23" s="125" t="b">
        <f t="shared" si="1"/>
        <v>0</v>
      </c>
    </row>
    <row r="24" spans="2:15" ht="108.75" customHeight="1">
      <c r="B24" s="290"/>
      <c r="C24" s="292"/>
      <c r="D24" s="67" t="s">
        <v>172</v>
      </c>
      <c r="E24" s="11" t="s">
        <v>176</v>
      </c>
      <c r="F24" s="59" t="s">
        <v>234</v>
      </c>
      <c r="G24" s="59">
        <v>3</v>
      </c>
      <c r="H24" s="106">
        <v>3</v>
      </c>
      <c r="I24" s="59" t="s">
        <v>383</v>
      </c>
      <c r="J24" s="285"/>
      <c r="K24" s="116">
        <v>3</v>
      </c>
      <c r="L24" s="268" t="s">
        <v>441</v>
      </c>
      <c r="M24" s="268" t="s">
        <v>620</v>
      </c>
      <c r="N24" s="134">
        <f t="shared" si="0"/>
        <v>1</v>
      </c>
      <c r="O24" s="125" t="b">
        <f t="shared" si="1"/>
        <v>0</v>
      </c>
    </row>
    <row r="25" spans="2:15" ht="108.75" customHeight="1">
      <c r="B25" s="290"/>
      <c r="C25" s="292"/>
      <c r="D25" s="67" t="s">
        <v>171</v>
      </c>
      <c r="E25" s="11" t="s">
        <v>179</v>
      </c>
      <c r="F25" s="60" t="s">
        <v>180</v>
      </c>
      <c r="G25" s="59">
        <v>1</v>
      </c>
      <c r="H25" s="106">
        <v>1</v>
      </c>
      <c r="I25" s="59" t="s">
        <v>385</v>
      </c>
      <c r="J25" s="286"/>
      <c r="K25" s="116">
        <v>1</v>
      </c>
      <c r="L25" s="268" t="s">
        <v>441</v>
      </c>
      <c r="M25" s="268" t="s">
        <v>620</v>
      </c>
      <c r="N25" s="134">
        <f t="shared" si="0"/>
        <v>1</v>
      </c>
      <c r="O25" s="125" t="b">
        <f t="shared" si="1"/>
        <v>0</v>
      </c>
    </row>
    <row r="26" spans="2:15" ht="108.75" customHeight="1">
      <c r="B26" s="290"/>
      <c r="C26" s="287" t="s">
        <v>78</v>
      </c>
      <c r="D26" s="67" t="s">
        <v>146</v>
      </c>
      <c r="E26" s="11" t="s">
        <v>79</v>
      </c>
      <c r="F26" s="72" t="s">
        <v>374</v>
      </c>
      <c r="G26" s="59">
        <v>3</v>
      </c>
      <c r="H26" s="106">
        <v>0</v>
      </c>
      <c r="I26" s="59" t="s">
        <v>373</v>
      </c>
      <c r="J26" s="275" t="s">
        <v>329</v>
      </c>
      <c r="K26" s="116">
        <v>0</v>
      </c>
      <c r="L26" s="268" t="s">
        <v>441</v>
      </c>
      <c r="M26" s="268" t="s">
        <v>620</v>
      </c>
      <c r="N26" s="134">
        <f t="shared" si="0"/>
        <v>0</v>
      </c>
      <c r="O26" s="133">
        <f t="shared" si="1"/>
        <v>1</v>
      </c>
    </row>
    <row r="27" spans="2:15" ht="86.25" customHeight="1">
      <c r="B27" s="290"/>
      <c r="C27" s="287"/>
      <c r="D27" s="277" t="s">
        <v>142</v>
      </c>
      <c r="E27" s="278" t="s">
        <v>80</v>
      </c>
      <c r="F27" s="88" t="s">
        <v>407</v>
      </c>
      <c r="G27" s="61">
        <v>10</v>
      </c>
      <c r="H27" s="107">
        <v>10</v>
      </c>
      <c r="I27" s="61" t="s">
        <v>375</v>
      </c>
      <c r="J27" s="275"/>
      <c r="K27" s="115">
        <v>10</v>
      </c>
      <c r="L27" s="268" t="s">
        <v>441</v>
      </c>
      <c r="M27" s="268" t="s">
        <v>620</v>
      </c>
      <c r="N27" s="134">
        <f t="shared" si="0"/>
        <v>1</v>
      </c>
      <c r="O27" s="125" t="b">
        <f t="shared" si="1"/>
        <v>0</v>
      </c>
    </row>
    <row r="28" spans="2:15" ht="80.25" customHeight="1">
      <c r="B28" s="290"/>
      <c r="C28" s="287"/>
      <c r="D28" s="277"/>
      <c r="E28" s="278"/>
      <c r="F28" s="89" t="s">
        <v>81</v>
      </c>
      <c r="G28" s="90">
        <v>40</v>
      </c>
      <c r="H28" s="90">
        <v>40</v>
      </c>
      <c r="I28" s="61" t="s">
        <v>376</v>
      </c>
      <c r="J28" s="275"/>
      <c r="K28" s="90">
        <v>40</v>
      </c>
      <c r="L28" s="268" t="s">
        <v>441</v>
      </c>
      <c r="M28" s="268" t="s">
        <v>620</v>
      </c>
      <c r="N28" s="134">
        <f t="shared" si="0"/>
        <v>1</v>
      </c>
      <c r="O28" s="125" t="b">
        <f t="shared" si="1"/>
        <v>0</v>
      </c>
    </row>
    <row r="29" spans="2:15" ht="114" customHeight="1">
      <c r="B29" s="290"/>
      <c r="C29" s="287"/>
      <c r="D29" s="277"/>
      <c r="E29" s="278"/>
      <c r="F29" s="73" t="s">
        <v>82</v>
      </c>
      <c r="G29" s="90">
        <v>25</v>
      </c>
      <c r="H29" s="90">
        <v>37</v>
      </c>
      <c r="I29" s="61" t="s">
        <v>371</v>
      </c>
      <c r="J29" s="275"/>
      <c r="K29" s="90">
        <v>37</v>
      </c>
      <c r="L29" s="268" t="s">
        <v>441</v>
      </c>
      <c r="M29" s="268" t="s">
        <v>620</v>
      </c>
      <c r="N29" s="134">
        <f t="shared" si="0"/>
        <v>1.48</v>
      </c>
      <c r="O29" s="125" t="b">
        <f t="shared" si="1"/>
        <v>0</v>
      </c>
    </row>
    <row r="30" spans="2:15" ht="89.25" customHeight="1">
      <c r="B30" s="290"/>
      <c r="C30" s="287"/>
      <c r="D30" s="277"/>
      <c r="E30" s="278"/>
      <c r="F30" s="73" t="s">
        <v>83</v>
      </c>
      <c r="G30" s="74">
        <v>1696</v>
      </c>
      <c r="H30" s="74">
        <v>1120</v>
      </c>
      <c r="I30" s="61" t="s">
        <v>372</v>
      </c>
      <c r="J30" s="275"/>
      <c r="K30" s="74">
        <v>1120</v>
      </c>
      <c r="L30" s="268" t="s">
        <v>441</v>
      </c>
      <c r="M30" s="268" t="s">
        <v>620</v>
      </c>
      <c r="N30" s="134">
        <f t="shared" si="0"/>
        <v>0.660377358490566</v>
      </c>
      <c r="O30" s="125">
        <f t="shared" si="1"/>
        <v>3</v>
      </c>
    </row>
    <row r="31" spans="2:15" ht="89.25" customHeight="1">
      <c r="B31" s="290"/>
      <c r="C31" s="287" t="s">
        <v>182</v>
      </c>
      <c r="D31" s="277" t="s">
        <v>194</v>
      </c>
      <c r="E31" s="276" t="s">
        <v>193</v>
      </c>
      <c r="F31" s="59" t="s">
        <v>235</v>
      </c>
      <c r="G31" s="59">
        <v>3913</v>
      </c>
      <c r="H31" s="106">
        <v>4253</v>
      </c>
      <c r="I31" s="59" t="s">
        <v>183</v>
      </c>
      <c r="J31" s="275" t="s">
        <v>414</v>
      </c>
      <c r="K31" s="116">
        <v>4253</v>
      </c>
      <c r="L31" s="268" t="s">
        <v>441</v>
      </c>
      <c r="M31" s="268" t="s">
        <v>620</v>
      </c>
      <c r="N31" s="134">
        <f t="shared" si="0"/>
        <v>1.0868898543317147</v>
      </c>
      <c r="O31" s="125" t="b">
        <f t="shared" si="1"/>
        <v>0</v>
      </c>
    </row>
    <row r="32" spans="2:15" ht="89.25" customHeight="1">
      <c r="B32" s="290"/>
      <c r="C32" s="287"/>
      <c r="D32" s="277"/>
      <c r="E32" s="276"/>
      <c r="F32" s="59" t="s">
        <v>369</v>
      </c>
      <c r="G32" s="59">
        <v>1</v>
      </c>
      <c r="H32" s="106">
        <v>1</v>
      </c>
      <c r="I32" s="59" t="s">
        <v>184</v>
      </c>
      <c r="J32" s="275"/>
      <c r="K32" s="116">
        <v>1</v>
      </c>
      <c r="L32" s="268" t="s">
        <v>441</v>
      </c>
      <c r="M32" s="268" t="s">
        <v>620</v>
      </c>
      <c r="N32" s="134">
        <f t="shared" si="0"/>
        <v>1</v>
      </c>
      <c r="O32" s="125" t="b">
        <f t="shared" si="1"/>
        <v>0</v>
      </c>
    </row>
    <row r="33" spans="2:15" ht="89.25" customHeight="1">
      <c r="B33" s="290"/>
      <c r="C33" s="287"/>
      <c r="D33" s="277"/>
      <c r="E33" s="276"/>
      <c r="F33" s="59" t="s">
        <v>185</v>
      </c>
      <c r="G33" s="75">
        <v>0.18</v>
      </c>
      <c r="H33" s="75">
        <v>0.25</v>
      </c>
      <c r="I33" s="59" t="s">
        <v>186</v>
      </c>
      <c r="J33" s="275"/>
      <c r="K33" s="75">
        <v>0.25</v>
      </c>
      <c r="L33" s="268" t="s">
        <v>441</v>
      </c>
      <c r="M33" s="268" t="s">
        <v>620</v>
      </c>
      <c r="N33" s="134">
        <f t="shared" si="0"/>
        <v>1.3888888888888888</v>
      </c>
      <c r="O33" s="125" t="b">
        <f t="shared" si="1"/>
        <v>0</v>
      </c>
    </row>
    <row r="34" spans="2:15" ht="89.25" customHeight="1">
      <c r="B34" s="290"/>
      <c r="C34" s="287"/>
      <c r="D34" s="277"/>
      <c r="E34" s="276"/>
      <c r="F34" s="59" t="s">
        <v>187</v>
      </c>
      <c r="G34" s="59">
        <v>689</v>
      </c>
      <c r="H34" s="106">
        <v>479</v>
      </c>
      <c r="I34" s="59" t="s">
        <v>188</v>
      </c>
      <c r="J34" s="275"/>
      <c r="K34" s="116">
        <v>479</v>
      </c>
      <c r="L34" s="268" t="s">
        <v>441</v>
      </c>
      <c r="M34" s="268" t="s">
        <v>620</v>
      </c>
      <c r="N34" s="134">
        <f t="shared" si="0"/>
        <v>0.69521044992743108</v>
      </c>
      <c r="O34" s="125">
        <f t="shared" si="1"/>
        <v>3</v>
      </c>
    </row>
    <row r="35" spans="2:15" ht="89.25" customHeight="1">
      <c r="B35" s="290"/>
      <c r="C35" s="287"/>
      <c r="D35" s="277"/>
      <c r="E35" s="276"/>
      <c r="F35" s="59" t="s">
        <v>189</v>
      </c>
      <c r="G35" s="59">
        <v>3</v>
      </c>
      <c r="H35" s="106">
        <v>3</v>
      </c>
      <c r="I35" s="59" t="s">
        <v>190</v>
      </c>
      <c r="J35" s="275"/>
      <c r="K35" s="116">
        <v>3</v>
      </c>
      <c r="L35" s="268" t="s">
        <v>441</v>
      </c>
      <c r="M35" s="268" t="s">
        <v>620</v>
      </c>
      <c r="N35" s="134">
        <f t="shared" si="0"/>
        <v>1</v>
      </c>
      <c r="O35" s="125" t="b">
        <f t="shared" si="1"/>
        <v>0</v>
      </c>
    </row>
    <row r="36" spans="2:15" ht="89.25" customHeight="1">
      <c r="B36" s="290"/>
      <c r="C36" s="287"/>
      <c r="D36" s="277"/>
      <c r="E36" s="276"/>
      <c r="F36" s="59" t="s">
        <v>191</v>
      </c>
      <c r="G36" s="59">
        <v>3</v>
      </c>
      <c r="H36" s="106">
        <v>0</v>
      </c>
      <c r="I36" s="59" t="s">
        <v>192</v>
      </c>
      <c r="J36" s="275"/>
      <c r="K36" s="116">
        <v>0</v>
      </c>
      <c r="L36" s="268" t="s">
        <v>441</v>
      </c>
      <c r="M36" s="268" t="s">
        <v>620</v>
      </c>
      <c r="N36" s="134">
        <f t="shared" si="0"/>
        <v>0</v>
      </c>
      <c r="O36" s="133">
        <f t="shared" si="1"/>
        <v>1</v>
      </c>
    </row>
    <row r="37" spans="2:15" ht="89.25" customHeight="1">
      <c r="B37" s="290"/>
      <c r="C37" s="287"/>
      <c r="D37" s="277"/>
      <c r="E37" s="276"/>
      <c r="F37" s="76" t="s">
        <v>357</v>
      </c>
      <c r="G37" s="77">
        <v>1</v>
      </c>
      <c r="H37" s="77">
        <v>1</v>
      </c>
      <c r="I37" s="77" t="s">
        <v>358</v>
      </c>
      <c r="J37" s="275"/>
      <c r="K37" s="77">
        <v>1</v>
      </c>
      <c r="L37" s="268" t="s">
        <v>441</v>
      </c>
      <c r="M37" s="268" t="s">
        <v>620</v>
      </c>
      <c r="N37" s="134">
        <f t="shared" si="0"/>
        <v>1</v>
      </c>
      <c r="O37" s="125" t="b">
        <f t="shared" si="1"/>
        <v>0</v>
      </c>
    </row>
    <row r="38" spans="2:15" ht="89.25" customHeight="1">
      <c r="B38" s="290"/>
      <c r="C38" s="287"/>
      <c r="D38" s="277"/>
      <c r="E38" s="276"/>
      <c r="F38" s="59" t="s">
        <v>351</v>
      </c>
      <c r="G38" s="59">
        <v>40</v>
      </c>
      <c r="H38" s="106">
        <v>40</v>
      </c>
      <c r="I38" s="59" t="s">
        <v>353</v>
      </c>
      <c r="J38" s="275"/>
      <c r="K38" s="116">
        <v>40</v>
      </c>
      <c r="L38" s="268" t="s">
        <v>441</v>
      </c>
      <c r="M38" s="268" t="s">
        <v>620</v>
      </c>
      <c r="N38" s="134">
        <f t="shared" si="0"/>
        <v>1</v>
      </c>
      <c r="O38" s="125" t="b">
        <f t="shared" si="1"/>
        <v>0</v>
      </c>
    </row>
    <row r="39" spans="2:15" ht="89.25" customHeight="1">
      <c r="B39" s="290"/>
      <c r="C39" s="287"/>
      <c r="D39" s="277" t="s">
        <v>197</v>
      </c>
      <c r="E39" s="276" t="s">
        <v>193</v>
      </c>
      <c r="F39" s="43" t="s">
        <v>236</v>
      </c>
      <c r="G39" s="43">
        <v>2</v>
      </c>
      <c r="H39" s="106">
        <v>2</v>
      </c>
      <c r="I39" s="43" t="s">
        <v>198</v>
      </c>
      <c r="J39" s="275" t="s">
        <v>156</v>
      </c>
      <c r="K39" s="116">
        <v>2</v>
      </c>
      <c r="L39" s="268" t="s">
        <v>441</v>
      </c>
      <c r="M39" s="268" t="s">
        <v>620</v>
      </c>
      <c r="N39" s="134">
        <f t="shared" si="0"/>
        <v>1</v>
      </c>
      <c r="O39" s="125" t="b">
        <f t="shared" si="1"/>
        <v>0</v>
      </c>
    </row>
    <row r="40" spans="2:15" ht="89.25" customHeight="1">
      <c r="B40" s="290"/>
      <c r="C40" s="287"/>
      <c r="D40" s="277"/>
      <c r="E40" s="276"/>
      <c r="F40" s="43" t="s">
        <v>237</v>
      </c>
      <c r="G40" s="43">
        <v>2</v>
      </c>
      <c r="H40" s="106">
        <v>8</v>
      </c>
      <c r="I40" s="43" t="s">
        <v>199</v>
      </c>
      <c r="J40" s="275"/>
      <c r="K40" s="116">
        <v>8</v>
      </c>
      <c r="L40" s="268" t="s">
        <v>441</v>
      </c>
      <c r="M40" s="268" t="s">
        <v>620</v>
      </c>
      <c r="N40" s="134">
        <f t="shared" si="0"/>
        <v>4</v>
      </c>
      <c r="O40" s="125" t="b">
        <f t="shared" si="1"/>
        <v>0</v>
      </c>
    </row>
    <row r="41" spans="2:15" ht="89.25" customHeight="1">
      <c r="B41" s="290"/>
      <c r="C41" s="287"/>
      <c r="D41" s="277"/>
      <c r="E41" s="276"/>
      <c r="F41" s="43" t="s">
        <v>238</v>
      </c>
      <c r="G41" s="59">
        <v>0</v>
      </c>
      <c r="H41" s="106">
        <v>0</v>
      </c>
      <c r="I41" s="43" t="s">
        <v>200</v>
      </c>
      <c r="J41" s="275"/>
      <c r="K41" s="116">
        <v>0</v>
      </c>
      <c r="L41" s="268" t="s">
        <v>441</v>
      </c>
      <c r="M41" s="268" t="s">
        <v>620</v>
      </c>
      <c r="N41" s="134">
        <v>0</v>
      </c>
      <c r="O41" s="133">
        <f t="shared" si="1"/>
        <v>1</v>
      </c>
    </row>
    <row r="42" spans="2:15" ht="89.25" customHeight="1">
      <c r="B42" s="290"/>
      <c r="C42" s="287"/>
      <c r="D42" s="277"/>
      <c r="E42" s="276"/>
      <c r="F42" s="43" t="s">
        <v>195</v>
      </c>
      <c r="G42" s="43">
        <v>2</v>
      </c>
      <c r="H42" s="106">
        <v>1</v>
      </c>
      <c r="I42" s="43" t="s">
        <v>201</v>
      </c>
      <c r="J42" s="275"/>
      <c r="K42" s="116">
        <v>1</v>
      </c>
      <c r="L42" s="268" t="s">
        <v>441</v>
      </c>
      <c r="M42" s="268" t="s">
        <v>620</v>
      </c>
      <c r="N42" s="134">
        <f>(H42/G42)</f>
        <v>0.5</v>
      </c>
      <c r="O42" s="125">
        <f t="shared" si="1"/>
        <v>3</v>
      </c>
    </row>
    <row r="43" spans="2:15" ht="89.25" customHeight="1">
      <c r="B43" s="290"/>
      <c r="C43" s="287"/>
      <c r="D43" s="277"/>
      <c r="E43" s="276"/>
      <c r="F43" s="43" t="s">
        <v>196</v>
      </c>
      <c r="G43" s="59">
        <v>0</v>
      </c>
      <c r="H43" s="106">
        <v>2</v>
      </c>
      <c r="I43" s="43" t="s">
        <v>202</v>
      </c>
      <c r="J43" s="275"/>
      <c r="K43" s="116">
        <v>2</v>
      </c>
      <c r="L43" s="268" t="s">
        <v>441</v>
      </c>
      <c r="M43" s="268" t="s">
        <v>620</v>
      </c>
      <c r="N43" s="134">
        <v>2</v>
      </c>
      <c r="O43" s="125" t="b">
        <f t="shared" si="1"/>
        <v>0</v>
      </c>
    </row>
    <row r="44" spans="2:15" ht="228" customHeight="1">
      <c r="B44" s="290"/>
      <c r="C44" s="287" t="s">
        <v>84</v>
      </c>
      <c r="D44" s="58" t="s">
        <v>141</v>
      </c>
      <c r="E44" s="78" t="s">
        <v>85</v>
      </c>
      <c r="F44" s="78" t="s">
        <v>139</v>
      </c>
      <c r="G44" s="74">
        <v>9</v>
      </c>
      <c r="H44" s="74">
        <v>7</v>
      </c>
      <c r="I44" s="61" t="s">
        <v>140</v>
      </c>
      <c r="J44" s="275" t="s">
        <v>352</v>
      </c>
      <c r="K44" s="74">
        <v>7</v>
      </c>
      <c r="L44" s="268" t="s">
        <v>441</v>
      </c>
      <c r="M44" s="268" t="s">
        <v>620</v>
      </c>
      <c r="N44" s="134">
        <f t="shared" ref="N44:N58" si="2">(H44/G44)</f>
        <v>0.77777777777777779</v>
      </c>
      <c r="O44" s="125">
        <f t="shared" si="1"/>
        <v>4</v>
      </c>
    </row>
    <row r="45" spans="2:15" ht="108.75" customHeight="1">
      <c r="B45" s="290"/>
      <c r="C45" s="287"/>
      <c r="D45" s="277" t="s">
        <v>143</v>
      </c>
      <c r="E45" s="278" t="s">
        <v>86</v>
      </c>
      <c r="F45" s="73" t="s">
        <v>87</v>
      </c>
      <c r="G45" s="61">
        <v>15</v>
      </c>
      <c r="H45" s="107">
        <v>56</v>
      </c>
      <c r="I45" s="61" t="s">
        <v>88</v>
      </c>
      <c r="J45" s="275"/>
      <c r="K45" s="115">
        <v>56</v>
      </c>
      <c r="L45" s="268" t="s">
        <v>441</v>
      </c>
      <c r="M45" s="268" t="s">
        <v>620</v>
      </c>
      <c r="N45" s="134">
        <f t="shared" si="2"/>
        <v>3.7333333333333334</v>
      </c>
      <c r="O45" s="125" t="b">
        <f t="shared" si="1"/>
        <v>0</v>
      </c>
    </row>
    <row r="46" spans="2:15" ht="149.25" customHeight="1">
      <c r="B46" s="290"/>
      <c r="C46" s="287"/>
      <c r="D46" s="277"/>
      <c r="E46" s="278"/>
      <c r="F46" s="73" t="s">
        <v>239</v>
      </c>
      <c r="G46" s="61">
        <v>100</v>
      </c>
      <c r="H46" s="107">
        <v>114</v>
      </c>
      <c r="I46" s="61" t="s">
        <v>89</v>
      </c>
      <c r="J46" s="275"/>
      <c r="K46" s="115">
        <v>114</v>
      </c>
      <c r="L46" s="268" t="s">
        <v>441</v>
      </c>
      <c r="M46" s="268" t="s">
        <v>620</v>
      </c>
      <c r="N46" s="134">
        <f t="shared" si="2"/>
        <v>1.1399999999999999</v>
      </c>
      <c r="O46" s="125" t="b">
        <f t="shared" si="1"/>
        <v>0</v>
      </c>
    </row>
    <row r="47" spans="2:15" ht="321" customHeight="1">
      <c r="B47" s="290"/>
      <c r="C47" s="287"/>
      <c r="D47" s="277"/>
      <c r="E47" s="278"/>
      <c r="F47" s="59" t="s">
        <v>221</v>
      </c>
      <c r="G47" s="59">
        <v>1</v>
      </c>
      <c r="H47" s="106">
        <v>1</v>
      </c>
      <c r="I47" s="59" t="s">
        <v>90</v>
      </c>
      <c r="J47" s="275"/>
      <c r="K47" s="116">
        <v>1</v>
      </c>
      <c r="L47" s="268" t="s">
        <v>441</v>
      </c>
      <c r="M47" s="268" t="s">
        <v>620</v>
      </c>
      <c r="N47" s="134">
        <f t="shared" si="2"/>
        <v>1</v>
      </c>
      <c r="O47" s="125" t="b">
        <f t="shared" si="1"/>
        <v>0</v>
      </c>
    </row>
    <row r="48" spans="2:15" ht="71.25" customHeight="1">
      <c r="B48" s="290"/>
      <c r="C48" s="287"/>
      <c r="D48" s="277"/>
      <c r="E48" s="278"/>
      <c r="F48" s="59" t="s">
        <v>203</v>
      </c>
      <c r="G48" s="59">
        <v>100</v>
      </c>
      <c r="H48" s="106">
        <v>152</v>
      </c>
      <c r="I48" s="59" t="s">
        <v>91</v>
      </c>
      <c r="J48" s="275"/>
      <c r="K48" s="116">
        <v>152</v>
      </c>
      <c r="L48" s="268" t="s">
        <v>441</v>
      </c>
      <c r="M48" s="268" t="s">
        <v>620</v>
      </c>
      <c r="N48" s="134">
        <f t="shared" si="2"/>
        <v>1.52</v>
      </c>
      <c r="O48" s="125" t="b">
        <f t="shared" si="1"/>
        <v>0</v>
      </c>
    </row>
    <row r="49" spans="2:15" ht="87" customHeight="1">
      <c r="B49" s="290"/>
      <c r="C49" s="287"/>
      <c r="D49" s="67" t="s">
        <v>218</v>
      </c>
      <c r="E49" s="59" t="s">
        <v>205</v>
      </c>
      <c r="F49" s="59" t="s">
        <v>204</v>
      </c>
      <c r="G49" s="26">
        <v>8</v>
      </c>
      <c r="H49" s="26">
        <v>8</v>
      </c>
      <c r="I49" s="59" t="s">
        <v>222</v>
      </c>
      <c r="J49" s="275"/>
      <c r="K49" s="26">
        <v>8</v>
      </c>
      <c r="L49" s="268" t="s">
        <v>441</v>
      </c>
      <c r="M49" s="268" t="s">
        <v>620</v>
      </c>
      <c r="N49" s="134">
        <f t="shared" si="2"/>
        <v>1</v>
      </c>
      <c r="O49" s="125" t="b">
        <f t="shared" si="1"/>
        <v>0</v>
      </c>
    </row>
    <row r="50" spans="2:15" ht="87" customHeight="1">
      <c r="B50" s="290"/>
      <c r="C50" s="287" t="s">
        <v>92</v>
      </c>
      <c r="D50" s="277" t="s">
        <v>219</v>
      </c>
      <c r="E50" s="276" t="s">
        <v>209</v>
      </c>
      <c r="F50" s="56" t="s">
        <v>320</v>
      </c>
      <c r="G50" s="26">
        <v>1</v>
      </c>
      <c r="H50" s="26">
        <v>1</v>
      </c>
      <c r="I50" s="56" t="s">
        <v>321</v>
      </c>
      <c r="J50" s="275"/>
      <c r="K50" s="26">
        <v>1</v>
      </c>
      <c r="L50" s="268" t="s">
        <v>441</v>
      </c>
      <c r="M50" s="268" t="s">
        <v>620</v>
      </c>
      <c r="N50" s="134">
        <f t="shared" si="2"/>
        <v>1</v>
      </c>
      <c r="O50" s="125" t="b">
        <f t="shared" si="1"/>
        <v>0</v>
      </c>
    </row>
    <row r="51" spans="2:15" ht="114" customHeight="1">
      <c r="B51" s="290"/>
      <c r="C51" s="287"/>
      <c r="D51" s="277"/>
      <c r="E51" s="276"/>
      <c r="F51" s="23" t="s">
        <v>206</v>
      </c>
      <c r="G51" s="43">
        <v>4</v>
      </c>
      <c r="H51" s="106">
        <v>3</v>
      </c>
      <c r="I51" s="43" t="s">
        <v>387</v>
      </c>
      <c r="J51" s="275"/>
      <c r="K51" s="116">
        <v>3</v>
      </c>
      <c r="L51" s="268" t="s">
        <v>441</v>
      </c>
      <c r="M51" s="268" t="s">
        <v>620</v>
      </c>
      <c r="N51" s="134">
        <f t="shared" si="2"/>
        <v>0.75</v>
      </c>
      <c r="O51" s="125">
        <f t="shared" si="1"/>
        <v>3</v>
      </c>
    </row>
    <row r="52" spans="2:15" ht="83.25" customHeight="1">
      <c r="B52" s="290"/>
      <c r="C52" s="287"/>
      <c r="D52" s="277"/>
      <c r="E52" s="276"/>
      <c r="F52" s="23" t="s">
        <v>207</v>
      </c>
      <c r="G52" s="43">
        <v>2</v>
      </c>
      <c r="H52" s="106">
        <v>2</v>
      </c>
      <c r="I52" s="43" t="s">
        <v>208</v>
      </c>
      <c r="J52" s="275"/>
      <c r="K52" s="116">
        <v>2</v>
      </c>
      <c r="L52" s="268" t="s">
        <v>441</v>
      </c>
      <c r="M52" s="268" t="s">
        <v>620</v>
      </c>
      <c r="N52" s="134">
        <f t="shared" si="2"/>
        <v>1</v>
      </c>
      <c r="O52" s="125" t="b">
        <f t="shared" si="1"/>
        <v>0</v>
      </c>
    </row>
    <row r="53" spans="2:15" ht="91.5" customHeight="1">
      <c r="B53" s="290"/>
      <c r="C53" s="287"/>
      <c r="D53" s="21" t="s">
        <v>220</v>
      </c>
      <c r="E53" s="43" t="s">
        <v>210</v>
      </c>
      <c r="F53" s="43" t="s">
        <v>211</v>
      </c>
      <c r="G53" s="26">
        <v>150</v>
      </c>
      <c r="H53" s="26">
        <v>140</v>
      </c>
      <c r="I53" s="43" t="s">
        <v>223</v>
      </c>
      <c r="J53" s="275"/>
      <c r="K53" s="26">
        <v>140</v>
      </c>
      <c r="L53" s="268" t="s">
        <v>441</v>
      </c>
      <c r="M53" s="268" t="s">
        <v>620</v>
      </c>
      <c r="N53" s="134">
        <f t="shared" si="2"/>
        <v>0.93333333333333335</v>
      </c>
      <c r="O53" s="125">
        <f t="shared" si="1"/>
        <v>4</v>
      </c>
    </row>
    <row r="54" spans="2:15" ht="84" customHeight="1">
      <c r="B54" s="290"/>
      <c r="C54" s="288" t="s">
        <v>93</v>
      </c>
      <c r="D54" s="288" t="s">
        <v>212</v>
      </c>
      <c r="E54" s="287" t="s">
        <v>213</v>
      </c>
      <c r="F54" s="62" t="s">
        <v>94</v>
      </c>
      <c r="G54" s="26">
        <v>150</v>
      </c>
      <c r="H54" s="26">
        <v>199</v>
      </c>
      <c r="I54" s="59" t="s">
        <v>214</v>
      </c>
      <c r="J54" s="279" t="s">
        <v>415</v>
      </c>
      <c r="K54" s="26">
        <v>199</v>
      </c>
      <c r="L54" s="268" t="s">
        <v>441</v>
      </c>
      <c r="M54" s="268" t="s">
        <v>620</v>
      </c>
      <c r="N54" s="134">
        <f t="shared" si="2"/>
        <v>1.3266666666666667</v>
      </c>
      <c r="O54" s="125" t="b">
        <f t="shared" si="1"/>
        <v>0</v>
      </c>
    </row>
    <row r="55" spans="2:15" ht="84" customHeight="1">
      <c r="B55" s="290"/>
      <c r="C55" s="288"/>
      <c r="D55" s="288"/>
      <c r="E55" s="287"/>
      <c r="F55" s="23" t="s">
        <v>389</v>
      </c>
      <c r="G55" s="26">
        <v>1</v>
      </c>
      <c r="H55" s="26">
        <v>1</v>
      </c>
      <c r="I55" s="59" t="s">
        <v>388</v>
      </c>
      <c r="J55" s="289"/>
      <c r="K55" s="26">
        <v>1</v>
      </c>
      <c r="L55" s="268" t="s">
        <v>441</v>
      </c>
      <c r="M55" s="268" t="s">
        <v>620</v>
      </c>
      <c r="N55" s="134">
        <f t="shared" si="2"/>
        <v>1</v>
      </c>
      <c r="O55" s="125" t="b">
        <f t="shared" si="1"/>
        <v>0</v>
      </c>
    </row>
    <row r="56" spans="2:15" ht="79.5" customHeight="1">
      <c r="B56" s="290"/>
      <c r="C56" s="288"/>
      <c r="D56" s="288"/>
      <c r="E56" s="287"/>
      <c r="F56" s="59" t="s">
        <v>95</v>
      </c>
      <c r="G56" s="59">
        <v>60</v>
      </c>
      <c r="H56" s="106">
        <v>47</v>
      </c>
      <c r="I56" s="59" t="s">
        <v>215</v>
      </c>
      <c r="J56" s="289"/>
      <c r="K56" s="116">
        <v>47</v>
      </c>
      <c r="L56" s="268" t="s">
        <v>441</v>
      </c>
      <c r="M56" s="268" t="s">
        <v>620</v>
      </c>
      <c r="N56" s="134">
        <f t="shared" si="2"/>
        <v>0.78333333333333333</v>
      </c>
      <c r="O56" s="125">
        <f t="shared" si="1"/>
        <v>4</v>
      </c>
    </row>
    <row r="57" spans="2:15" ht="133.5" customHeight="1">
      <c r="B57" s="290"/>
      <c r="C57" s="288"/>
      <c r="D57" s="287" t="s">
        <v>96</v>
      </c>
      <c r="E57" s="287"/>
      <c r="F57" s="59" t="s">
        <v>240</v>
      </c>
      <c r="G57" s="59">
        <v>30</v>
      </c>
      <c r="H57" s="106">
        <v>15</v>
      </c>
      <c r="I57" s="59" t="s">
        <v>216</v>
      </c>
      <c r="J57" s="289"/>
      <c r="K57" s="116">
        <v>15</v>
      </c>
      <c r="L57" s="268" t="s">
        <v>441</v>
      </c>
      <c r="M57" s="268" t="s">
        <v>620</v>
      </c>
      <c r="N57" s="134">
        <f t="shared" si="2"/>
        <v>0.5</v>
      </c>
      <c r="O57" s="125">
        <f t="shared" si="1"/>
        <v>3</v>
      </c>
    </row>
    <row r="58" spans="2:15" ht="138.75" customHeight="1">
      <c r="B58" s="290"/>
      <c r="C58" s="288"/>
      <c r="D58" s="287"/>
      <c r="E58" s="287"/>
      <c r="F58" s="59" t="s">
        <v>241</v>
      </c>
      <c r="G58" s="59">
        <v>50</v>
      </c>
      <c r="H58" s="106">
        <v>30</v>
      </c>
      <c r="I58" s="59" t="s">
        <v>217</v>
      </c>
      <c r="J58" s="289"/>
      <c r="K58" s="116">
        <v>30</v>
      </c>
      <c r="L58" s="268" t="s">
        <v>441</v>
      </c>
      <c r="M58" s="268" t="s">
        <v>620</v>
      </c>
      <c r="N58" s="134">
        <f t="shared" si="2"/>
        <v>0.6</v>
      </c>
      <c r="O58" s="125">
        <f t="shared" si="1"/>
        <v>3</v>
      </c>
    </row>
    <row r="59" spans="2:15" ht="16.5" thickBot="1">
      <c r="B59" s="3" t="s">
        <v>10</v>
      </c>
      <c r="D59" s="10">
        <v>26</v>
      </c>
      <c r="N59" s="124">
        <f>AVERAGE(N8:N58)</f>
        <v>0.96389811772423495</v>
      </c>
    </row>
  </sheetData>
  <sheetProtection algorithmName="SHA-512" hashValue="bblm6jcEBxm0KjKjbN/RdNMNxFsOv83qYyT4HeVWuXs/n8hH8mXPuPqbIL28B0JHADV2OUhPNGuib53S8UNztg==" saltValue="HsI50oSSnnvnDdh6IJyg4g==" spinCount="100000" sheet="1" objects="1" scenarios="1"/>
  <mergeCells count="37">
    <mergeCell ref="B8:B58"/>
    <mergeCell ref="C8:C13"/>
    <mergeCell ref="C26:C30"/>
    <mergeCell ref="C31:C43"/>
    <mergeCell ref="D27:D30"/>
    <mergeCell ref="C14:C17"/>
    <mergeCell ref="C18:C25"/>
    <mergeCell ref="D57:D58"/>
    <mergeCell ref="D54:D56"/>
    <mergeCell ref="D39:D43"/>
    <mergeCell ref="D50:D52"/>
    <mergeCell ref="J44:J53"/>
    <mergeCell ref="C54:C58"/>
    <mergeCell ref="C50:C53"/>
    <mergeCell ref="C44:C49"/>
    <mergeCell ref="E39:E43"/>
    <mergeCell ref="D45:D48"/>
    <mergeCell ref="E45:E48"/>
    <mergeCell ref="E54:E58"/>
    <mergeCell ref="E50:E52"/>
    <mergeCell ref="J54:J58"/>
    <mergeCell ref="C3:L4"/>
    <mergeCell ref="C5:L6"/>
    <mergeCell ref="M3:O4"/>
    <mergeCell ref="M5:O6"/>
    <mergeCell ref="J39:J43"/>
    <mergeCell ref="E31:E38"/>
    <mergeCell ref="D31:D38"/>
    <mergeCell ref="J31:J38"/>
    <mergeCell ref="J26:J30"/>
    <mergeCell ref="E27:E30"/>
    <mergeCell ref="D10:D13"/>
    <mergeCell ref="J8:J13"/>
    <mergeCell ref="E10:E13"/>
    <mergeCell ref="F10:F12"/>
    <mergeCell ref="J18:J25"/>
    <mergeCell ref="J14:J15"/>
  </mergeCells>
  <conditionalFormatting sqref="O8">
    <cfRule type="cellIs" dxfId="266" priority="8" stopIfTrue="1" operator="between">
      <formula>3</formula>
      <formula>4</formula>
    </cfRule>
  </conditionalFormatting>
  <conditionalFormatting sqref="O8">
    <cfRule type="cellIs" dxfId="265" priority="5" stopIfTrue="1" operator="greaterThan">
      <formula>3</formula>
    </cfRule>
    <cfRule type="cellIs" dxfId="264" priority="6" stopIfTrue="1" operator="between">
      <formula>1</formula>
      <formula>1</formula>
    </cfRule>
    <cfRule type="cellIs" dxfId="263" priority="7" stopIfTrue="1" operator="between">
      <formula>3</formula>
      <formula>3</formula>
    </cfRule>
  </conditionalFormatting>
  <conditionalFormatting sqref="O9:O58">
    <cfRule type="cellIs" dxfId="262" priority="4" stopIfTrue="1" operator="between">
      <formula>3</formula>
      <formula>4</formula>
    </cfRule>
  </conditionalFormatting>
  <conditionalFormatting sqref="O9:O58">
    <cfRule type="cellIs" dxfId="261" priority="1" stopIfTrue="1" operator="greaterThan">
      <formula>3</formula>
    </cfRule>
    <cfRule type="cellIs" dxfId="260" priority="2" stopIfTrue="1" operator="between">
      <formula>1</formula>
      <formula>1</formula>
    </cfRule>
    <cfRule type="cellIs" dxfId="259" priority="3" stopIfTrue="1" operator="between">
      <formula>3</formula>
      <formula>3</formula>
    </cfRule>
  </conditionalFormatting>
  <pageMargins left="0.70866141732283472" right="0.70866141732283472" top="0.74803149606299213" bottom="0.74803149606299213" header="0.31496062992125984" footer="0.31496062992125984"/>
  <pageSetup scale="55" orientation="landscape" r:id="rId1"/>
  <colBreaks count="1" manualBreakCount="1">
    <brk id="10" max="1048575" man="1"/>
  </colBreaks>
  <drawing r:id="rId2"/>
  <legacyDrawing r:id="rId3"/>
  <oleObjects>
    <mc:AlternateContent xmlns:mc="http://schemas.openxmlformats.org/markup-compatibility/2006">
      <mc:Choice Requires="x14">
        <oleObject progId="Visio.Drawing.11" shapeId="4097" r:id="rId4">
          <objectPr defaultSize="0" autoPict="0" r:id="rId5">
            <anchor moveWithCells="1" sizeWithCells="1">
              <from>
                <xdr:col>1</xdr:col>
                <xdr:colOff>190500</xdr:colOff>
                <xdr:row>2</xdr:row>
                <xdr:rowOff>85725</xdr:rowOff>
              </from>
              <to>
                <xdr:col>1</xdr:col>
                <xdr:colOff>962025</xdr:colOff>
                <xdr:row>6</xdr:row>
                <xdr:rowOff>0</xdr:rowOff>
              </to>
            </anchor>
          </objectPr>
        </oleObject>
      </mc:Choice>
      <mc:Fallback>
        <oleObject progId="Visio.Drawing.11" shapeId="4097"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8"/>
  <sheetViews>
    <sheetView topLeftCell="M1" zoomScale="70" zoomScaleNormal="70" workbookViewId="0">
      <selection activeCell="P6" sqref="P6"/>
    </sheetView>
  </sheetViews>
  <sheetFormatPr baseColWidth="10" defaultColWidth="11.28515625" defaultRowHeight="20.100000000000001" customHeight="1"/>
  <cols>
    <col min="1" max="1" width="19.140625" style="152" hidden="1" customWidth="1"/>
    <col min="2" max="2" width="27.42578125" style="152" hidden="1" customWidth="1"/>
    <col min="3" max="3" width="22" style="155" hidden="1" customWidth="1"/>
    <col min="4" max="5" width="19.42578125" style="153" hidden="1" customWidth="1"/>
    <col min="6" max="6" width="43.42578125" style="153" hidden="1" customWidth="1"/>
    <col min="7" max="7" width="19.42578125" style="154" hidden="1" customWidth="1"/>
    <col min="8" max="8" width="22.140625" style="153" hidden="1" customWidth="1"/>
    <col min="9" max="9" width="51.140625" style="152" hidden="1" customWidth="1"/>
    <col min="10" max="10" width="20.5703125" style="152" hidden="1" customWidth="1"/>
    <col min="11" max="11" width="28.140625" style="152" hidden="1" customWidth="1"/>
    <col min="12" max="12" width="15" style="152" hidden="1" customWidth="1"/>
    <col min="13" max="13" width="70.28515625" style="152" customWidth="1"/>
    <col min="14" max="14" width="17.28515625" style="152" bestFit="1" customWidth="1"/>
    <col min="15" max="15" width="16.42578125" style="152" customWidth="1"/>
    <col min="16" max="16" width="16.5703125" style="152" customWidth="1"/>
    <col min="17" max="16384" width="11.28515625" style="152"/>
  </cols>
  <sheetData>
    <row r="1" spans="1:16" ht="20.100000000000001" customHeight="1">
      <c r="M1" s="271" t="s">
        <v>443</v>
      </c>
      <c r="N1" s="271"/>
      <c r="O1" s="271"/>
      <c r="P1" s="271"/>
    </row>
    <row r="2" spans="1:16" ht="20.100000000000001" customHeight="1">
      <c r="M2" s="271" t="s">
        <v>579</v>
      </c>
      <c r="N2" s="271"/>
      <c r="O2" s="271"/>
      <c r="P2" s="271"/>
    </row>
    <row r="5" spans="1:16" ht="20.100000000000001" customHeight="1" thickBot="1">
      <c r="M5" s="142" t="s">
        <v>545</v>
      </c>
      <c r="N5" s="142" t="s">
        <v>445</v>
      </c>
      <c r="O5" s="141" t="s">
        <v>438</v>
      </c>
      <c r="P5" s="141" t="s">
        <v>439</v>
      </c>
    </row>
    <row r="6" spans="1:16" ht="20.100000000000001" customHeight="1">
      <c r="A6" s="1"/>
      <c r="B6" s="308" t="s">
        <v>7</v>
      </c>
      <c r="C6" s="309"/>
      <c r="D6" s="309"/>
      <c r="E6" s="309"/>
      <c r="F6" s="309"/>
      <c r="G6" s="310"/>
      <c r="H6" s="314" t="s">
        <v>8</v>
      </c>
      <c r="I6" s="315"/>
      <c r="M6" s="190" t="s">
        <v>409</v>
      </c>
      <c r="N6" s="158" t="s">
        <v>544</v>
      </c>
      <c r="O6" s="189">
        <f>AVERAGE('EXCELENCIA ACADEMICA'!N8:N13)</f>
        <v>0.39416315049226441</v>
      </c>
      <c r="P6" s="125">
        <f t="shared" ref="P6:P11" si="0">IF(O6&lt;=33%,1,IF(O6&lt;76%,3,IF(O6&lt;100%,4,IF(O6=101%,5))))</f>
        <v>3</v>
      </c>
    </row>
    <row r="7" spans="1:16" ht="20.100000000000001" customHeight="1" thickBot="1">
      <c r="A7" s="2"/>
      <c r="B7" s="311"/>
      <c r="C7" s="312"/>
      <c r="D7" s="312"/>
      <c r="E7" s="312"/>
      <c r="F7" s="312"/>
      <c r="G7" s="313"/>
      <c r="H7" s="316"/>
      <c r="I7" s="317"/>
      <c r="M7" s="190" t="s">
        <v>68</v>
      </c>
      <c r="N7" s="158" t="s">
        <v>543</v>
      </c>
      <c r="O7" s="189">
        <f>AVERAGE('EXCELENCIA ACADEMICA'!N14:N17)</f>
        <v>0.91283685955817107</v>
      </c>
      <c r="P7" s="133">
        <f t="shared" si="0"/>
        <v>4</v>
      </c>
    </row>
    <row r="8" spans="1:16" ht="20.100000000000001" customHeight="1">
      <c r="A8" s="2"/>
      <c r="B8" s="318" t="s">
        <v>542</v>
      </c>
      <c r="C8" s="319"/>
      <c r="D8" s="319"/>
      <c r="E8" s="319"/>
      <c r="F8" s="319"/>
      <c r="G8" s="320"/>
      <c r="H8" s="314" t="s">
        <v>9</v>
      </c>
      <c r="I8" s="315"/>
      <c r="M8" s="190" t="s">
        <v>164</v>
      </c>
      <c r="N8" s="158" t="s">
        <v>541</v>
      </c>
      <c r="O8" s="189">
        <f>AVERAGE('EXCELENCIA ACADEMICA'!N18:N25)</f>
        <v>0.90833333333333333</v>
      </c>
      <c r="P8" s="125">
        <f t="shared" si="0"/>
        <v>4</v>
      </c>
    </row>
    <row r="9" spans="1:16" ht="20.100000000000001" customHeight="1" thickBot="1">
      <c r="A9" s="207"/>
      <c r="B9" s="321"/>
      <c r="C9" s="322"/>
      <c r="D9" s="322"/>
      <c r="E9" s="322"/>
      <c r="F9" s="322"/>
      <c r="G9" s="323"/>
      <c r="H9" s="316"/>
      <c r="I9" s="317"/>
      <c r="M9" s="190" t="s">
        <v>487</v>
      </c>
      <c r="N9" s="158" t="s">
        <v>540</v>
      </c>
      <c r="O9" s="189">
        <f>AVERAGE('EXCELENCIA ACADEMICA'!N26:N30)</f>
        <v>0.82807547169811324</v>
      </c>
      <c r="P9" s="125">
        <f t="shared" si="0"/>
        <v>4</v>
      </c>
    </row>
    <row r="10" spans="1:16" s="200" customFormat="1" ht="30" customHeight="1" thickBot="1">
      <c r="A10" s="205" t="s">
        <v>0</v>
      </c>
      <c r="B10" s="205" t="s">
        <v>2</v>
      </c>
      <c r="C10" s="205" t="s">
        <v>3</v>
      </c>
      <c r="D10" s="205" t="s">
        <v>1</v>
      </c>
      <c r="E10" s="206" t="s">
        <v>539</v>
      </c>
      <c r="F10" s="205" t="s">
        <v>6</v>
      </c>
      <c r="G10" s="205" t="s">
        <v>538</v>
      </c>
      <c r="H10" s="205" t="s">
        <v>5</v>
      </c>
      <c r="I10" s="204" t="s">
        <v>4</v>
      </c>
      <c r="J10" s="203" t="s">
        <v>435</v>
      </c>
      <c r="K10" s="123" t="s">
        <v>438</v>
      </c>
      <c r="L10" s="123" t="s">
        <v>439</v>
      </c>
      <c r="M10" s="202" t="s">
        <v>182</v>
      </c>
      <c r="N10" s="201" t="s">
        <v>537</v>
      </c>
      <c r="O10" s="189">
        <f>AVERAGE('EXCELENCIA ACADEMICA'!N31:N43)</f>
        <v>1.1285376302421566</v>
      </c>
      <c r="P10" s="163" t="b">
        <f t="shared" si="0"/>
        <v>0</v>
      </c>
    </row>
    <row r="11" spans="1:16" ht="21" customHeight="1">
      <c r="A11" s="324" t="s">
        <v>536</v>
      </c>
      <c r="B11" s="326" t="s">
        <v>409</v>
      </c>
      <c r="C11" s="199" t="s">
        <v>331</v>
      </c>
      <c r="D11" s="196" t="s">
        <v>332</v>
      </c>
      <c r="E11" s="162">
        <v>1</v>
      </c>
      <c r="F11" s="198" t="s">
        <v>535</v>
      </c>
      <c r="G11" s="197">
        <v>1</v>
      </c>
      <c r="H11" s="196" t="s">
        <v>534</v>
      </c>
      <c r="I11" s="307" t="s">
        <v>533</v>
      </c>
      <c r="J11" s="158">
        <v>1</v>
      </c>
      <c r="K11" s="134">
        <v>1</v>
      </c>
      <c r="L11" s="125" t="b">
        <f t="shared" ref="L11:L36" si="1">IF(K11&lt;=33%,1,IF(K11&lt;76%,3,IF(K11&lt;100%,4,IF(K11=101%,5))))</f>
        <v>0</v>
      </c>
      <c r="M11" s="190" t="s">
        <v>84</v>
      </c>
      <c r="N11" s="158" t="s">
        <v>532</v>
      </c>
      <c r="O11" s="189">
        <f>AVERAGE('EXCELENCIA ACADEMICA'!N44:N49)</f>
        <v>1.5285185185185186</v>
      </c>
      <c r="P11" s="163" t="b">
        <f t="shared" si="0"/>
        <v>0</v>
      </c>
    </row>
    <row r="12" spans="1:16" ht="21" customHeight="1">
      <c r="A12" s="325"/>
      <c r="B12" s="327"/>
      <c r="C12" s="186" t="s">
        <v>67</v>
      </c>
      <c r="D12" s="160" t="s">
        <v>531</v>
      </c>
      <c r="E12" s="162">
        <v>2</v>
      </c>
      <c r="F12" s="195" t="s">
        <v>530</v>
      </c>
      <c r="G12" s="194">
        <v>122</v>
      </c>
      <c r="H12" s="160" t="s">
        <v>529</v>
      </c>
      <c r="I12" s="307"/>
      <c r="J12" s="158">
        <v>78</v>
      </c>
      <c r="K12" s="134">
        <f t="shared" ref="K12:K27" si="2">+J12/G12</f>
        <v>0.63934426229508201</v>
      </c>
      <c r="L12" s="125">
        <f t="shared" si="1"/>
        <v>3</v>
      </c>
      <c r="M12" s="190" t="s">
        <v>92</v>
      </c>
      <c r="N12" s="158" t="s">
        <v>528</v>
      </c>
      <c r="O12" s="189">
        <f>AVERAGE('EXCELENCIA ACADEMICA'!N50:N53)</f>
        <v>0.92083333333333339</v>
      </c>
      <c r="P12" s="125">
        <f>IF(O12&lt;=33%,1,IF(O12&lt;76%,3,IF(O12&lt;100%,4,)))</f>
        <v>4</v>
      </c>
    </row>
    <row r="13" spans="1:16" ht="21" customHeight="1">
      <c r="A13" s="325"/>
      <c r="B13" s="327"/>
      <c r="C13" s="329"/>
      <c r="D13" s="193"/>
      <c r="E13" s="192"/>
      <c r="F13" s="191"/>
      <c r="G13" s="161">
        <v>10</v>
      </c>
      <c r="H13" s="160" t="s">
        <v>155</v>
      </c>
      <c r="I13" s="307"/>
      <c r="J13" s="158">
        <v>9</v>
      </c>
      <c r="K13" s="134">
        <f t="shared" si="2"/>
        <v>0.9</v>
      </c>
      <c r="L13" s="125">
        <f t="shared" si="1"/>
        <v>4</v>
      </c>
      <c r="M13" s="190" t="s">
        <v>93</v>
      </c>
      <c r="N13" s="158" t="s">
        <v>527</v>
      </c>
      <c r="O13" s="189">
        <f>AVERAGE('EXCELENCIA ACADEMICA'!N54:N58)</f>
        <v>0.84199999999999997</v>
      </c>
      <c r="P13" s="125">
        <f>IF(O13&lt;=33%,1,IF(O13&lt;76%,3,IF(O13&lt;100%,4,)))</f>
        <v>4</v>
      </c>
    </row>
    <row r="14" spans="1:16" ht="21" customHeight="1">
      <c r="A14" s="325"/>
      <c r="B14" s="328"/>
      <c r="C14" s="329"/>
      <c r="D14" s="160" t="s">
        <v>526</v>
      </c>
      <c r="E14" s="162">
        <v>4</v>
      </c>
      <c r="F14" s="173" t="s">
        <v>228</v>
      </c>
      <c r="G14" s="161">
        <v>10</v>
      </c>
      <c r="H14" s="160" t="s">
        <v>158</v>
      </c>
      <c r="I14" s="294"/>
      <c r="J14" s="158">
        <v>4</v>
      </c>
      <c r="K14" s="134">
        <f t="shared" si="2"/>
        <v>0.4</v>
      </c>
      <c r="L14" s="125">
        <f t="shared" si="1"/>
        <v>3</v>
      </c>
      <c r="M14" s="147" t="s">
        <v>451</v>
      </c>
      <c r="O14" s="188"/>
    </row>
    <row r="15" spans="1:16" ht="21" customHeight="1">
      <c r="A15" s="325"/>
      <c r="B15" s="329" t="s">
        <v>68</v>
      </c>
      <c r="C15" s="186" t="s">
        <v>525</v>
      </c>
      <c r="D15" s="160" t="s">
        <v>524</v>
      </c>
      <c r="E15" s="162">
        <v>5</v>
      </c>
      <c r="F15" s="173" t="s">
        <v>226</v>
      </c>
      <c r="G15" s="161">
        <v>20</v>
      </c>
      <c r="H15" s="160" t="s">
        <v>70</v>
      </c>
      <c r="I15" s="293" t="s">
        <v>523</v>
      </c>
      <c r="J15" s="158">
        <v>0</v>
      </c>
      <c r="K15" s="134">
        <f t="shared" si="2"/>
        <v>0</v>
      </c>
      <c r="L15" s="133">
        <f t="shared" si="1"/>
        <v>1</v>
      </c>
    </row>
    <row r="16" spans="1:16" ht="21" customHeight="1">
      <c r="A16" s="325"/>
      <c r="B16" s="329"/>
      <c r="C16" s="330" t="s">
        <v>71</v>
      </c>
      <c r="D16" s="160" t="s">
        <v>72</v>
      </c>
      <c r="E16" s="162">
        <v>6</v>
      </c>
      <c r="F16" s="173" t="s">
        <v>522</v>
      </c>
      <c r="G16" s="161">
        <v>20</v>
      </c>
      <c r="H16" s="160" t="s">
        <v>160</v>
      </c>
      <c r="I16" s="294"/>
      <c r="J16" s="158">
        <v>0</v>
      </c>
      <c r="K16" s="134">
        <f t="shared" si="2"/>
        <v>0</v>
      </c>
      <c r="L16" s="133">
        <f t="shared" si="1"/>
        <v>1</v>
      </c>
    </row>
    <row r="17" spans="1:12" ht="21" customHeight="1">
      <c r="A17" s="325"/>
      <c r="B17" s="329"/>
      <c r="C17" s="328"/>
      <c r="D17" s="160" t="s">
        <v>521</v>
      </c>
      <c r="E17" s="162">
        <v>7</v>
      </c>
      <c r="F17" s="187" t="s">
        <v>520</v>
      </c>
      <c r="G17" s="182">
        <v>6</v>
      </c>
      <c r="H17" s="160" t="s">
        <v>519</v>
      </c>
      <c r="I17" s="159" t="s">
        <v>518</v>
      </c>
      <c r="J17" s="158">
        <v>0</v>
      </c>
      <c r="K17" s="134">
        <f t="shared" si="2"/>
        <v>0</v>
      </c>
      <c r="L17" s="133">
        <f t="shared" si="1"/>
        <v>1</v>
      </c>
    </row>
    <row r="18" spans="1:12" ht="21" customHeight="1">
      <c r="A18" s="325"/>
      <c r="B18" s="329"/>
      <c r="C18" s="186" t="s">
        <v>73</v>
      </c>
      <c r="D18" s="160" t="s">
        <v>517</v>
      </c>
      <c r="E18" s="162">
        <v>8</v>
      </c>
      <c r="F18" s="185" t="s">
        <v>516</v>
      </c>
      <c r="G18" s="161">
        <v>5</v>
      </c>
      <c r="H18" s="160" t="s">
        <v>515</v>
      </c>
      <c r="I18" s="159" t="s">
        <v>514</v>
      </c>
      <c r="J18" s="158">
        <v>1</v>
      </c>
      <c r="K18" s="134">
        <f t="shared" si="2"/>
        <v>0.2</v>
      </c>
      <c r="L18" s="133">
        <f t="shared" si="1"/>
        <v>1</v>
      </c>
    </row>
    <row r="19" spans="1:12" ht="21" customHeight="1">
      <c r="A19" s="325"/>
      <c r="B19" s="329"/>
      <c r="C19" s="184" t="s">
        <v>74</v>
      </c>
      <c r="D19" s="160" t="s">
        <v>162</v>
      </c>
      <c r="E19" s="162">
        <v>9</v>
      </c>
      <c r="F19" s="173" t="s">
        <v>230</v>
      </c>
      <c r="G19" s="161">
        <v>70</v>
      </c>
      <c r="H19" s="160" t="s">
        <v>163</v>
      </c>
      <c r="I19" s="159" t="s">
        <v>455</v>
      </c>
      <c r="J19" s="158">
        <v>29</v>
      </c>
      <c r="K19" s="134">
        <f t="shared" si="2"/>
        <v>0.41428571428571431</v>
      </c>
      <c r="L19" s="125">
        <f t="shared" si="1"/>
        <v>3</v>
      </c>
    </row>
    <row r="20" spans="1:12" ht="21" customHeight="1">
      <c r="A20" s="325"/>
      <c r="B20" s="299" t="s">
        <v>164</v>
      </c>
      <c r="C20" s="177" t="s">
        <v>513</v>
      </c>
      <c r="D20" s="168" t="s">
        <v>165</v>
      </c>
      <c r="E20" s="162">
        <v>10</v>
      </c>
      <c r="F20" s="38" t="s">
        <v>512</v>
      </c>
      <c r="G20" s="161">
        <v>1</v>
      </c>
      <c r="H20" s="160" t="s">
        <v>511</v>
      </c>
      <c r="I20" s="293" t="s">
        <v>491</v>
      </c>
      <c r="J20" s="158">
        <v>0</v>
      </c>
      <c r="K20" s="134">
        <f t="shared" si="2"/>
        <v>0</v>
      </c>
      <c r="L20" s="133">
        <f t="shared" si="1"/>
        <v>1</v>
      </c>
    </row>
    <row r="21" spans="1:12" ht="21" customHeight="1">
      <c r="A21" s="325"/>
      <c r="B21" s="300"/>
      <c r="C21" s="177" t="s">
        <v>510</v>
      </c>
      <c r="D21" s="168" t="s">
        <v>166</v>
      </c>
      <c r="E21" s="162">
        <v>11</v>
      </c>
      <c r="F21" s="38" t="s">
        <v>509</v>
      </c>
      <c r="G21" s="161">
        <v>1</v>
      </c>
      <c r="H21" s="160" t="s">
        <v>508</v>
      </c>
      <c r="I21" s="307"/>
      <c r="J21" s="158">
        <v>0</v>
      </c>
      <c r="K21" s="134">
        <f t="shared" si="2"/>
        <v>0</v>
      </c>
      <c r="L21" s="133">
        <f t="shared" si="1"/>
        <v>1</v>
      </c>
    </row>
    <row r="22" spans="1:12" ht="21" customHeight="1">
      <c r="A22" s="325"/>
      <c r="B22" s="300"/>
      <c r="C22" s="183" t="s">
        <v>507</v>
      </c>
      <c r="D22" s="168" t="s">
        <v>168</v>
      </c>
      <c r="E22" s="162">
        <v>12</v>
      </c>
      <c r="F22" s="38" t="s">
        <v>233</v>
      </c>
      <c r="G22" s="161">
        <v>17</v>
      </c>
      <c r="H22" s="160" t="s">
        <v>506</v>
      </c>
      <c r="I22" s="294"/>
      <c r="J22" s="158">
        <v>5</v>
      </c>
      <c r="K22" s="134">
        <f t="shared" si="2"/>
        <v>0.29411764705882354</v>
      </c>
      <c r="L22" s="133">
        <f t="shared" si="1"/>
        <v>1</v>
      </c>
    </row>
    <row r="23" spans="1:12" ht="21" customHeight="1">
      <c r="A23" s="325"/>
      <c r="B23" s="300"/>
      <c r="C23" s="177" t="s">
        <v>505</v>
      </c>
      <c r="D23" s="168" t="s">
        <v>173</v>
      </c>
      <c r="E23" s="162">
        <v>13</v>
      </c>
      <c r="F23" s="38" t="s">
        <v>504</v>
      </c>
      <c r="G23" s="161">
        <v>14</v>
      </c>
      <c r="H23" s="160" t="s">
        <v>503</v>
      </c>
      <c r="I23" s="159" t="s">
        <v>502</v>
      </c>
      <c r="J23" s="158">
        <v>0</v>
      </c>
      <c r="K23" s="134">
        <f t="shared" si="2"/>
        <v>0</v>
      </c>
      <c r="L23" s="133">
        <f t="shared" si="1"/>
        <v>1</v>
      </c>
    </row>
    <row r="24" spans="1:12" ht="21" customHeight="1">
      <c r="A24" s="325"/>
      <c r="B24" s="300"/>
      <c r="C24" s="183" t="s">
        <v>501</v>
      </c>
      <c r="D24" s="168" t="s">
        <v>500</v>
      </c>
      <c r="E24" s="162">
        <v>14</v>
      </c>
      <c r="F24" s="38" t="s">
        <v>175</v>
      </c>
      <c r="G24" s="161">
        <v>15</v>
      </c>
      <c r="H24" s="160" t="s">
        <v>499</v>
      </c>
      <c r="I24" s="159" t="s">
        <v>498</v>
      </c>
      <c r="J24" s="158">
        <v>2</v>
      </c>
      <c r="K24" s="134">
        <f t="shared" si="2"/>
        <v>0.13333333333333333</v>
      </c>
      <c r="L24" s="133">
        <f t="shared" si="1"/>
        <v>1</v>
      </c>
    </row>
    <row r="25" spans="1:12" ht="21" customHeight="1">
      <c r="A25" s="325"/>
      <c r="B25" s="300"/>
      <c r="C25" s="177" t="s">
        <v>497</v>
      </c>
      <c r="D25" s="168" t="s">
        <v>177</v>
      </c>
      <c r="E25" s="162">
        <v>15</v>
      </c>
      <c r="F25" s="38" t="s">
        <v>178</v>
      </c>
      <c r="G25" s="161">
        <v>3</v>
      </c>
      <c r="H25" s="160" t="s">
        <v>496</v>
      </c>
      <c r="I25" s="159" t="s">
        <v>495</v>
      </c>
      <c r="J25" s="158">
        <v>2</v>
      </c>
      <c r="K25" s="134">
        <f t="shared" si="2"/>
        <v>0.66666666666666663</v>
      </c>
      <c r="L25" s="125">
        <f t="shared" si="1"/>
        <v>3</v>
      </c>
    </row>
    <row r="26" spans="1:12" ht="21" customHeight="1">
      <c r="A26" s="325"/>
      <c r="B26" s="300"/>
      <c r="C26" s="177" t="s">
        <v>494</v>
      </c>
      <c r="D26" s="168" t="s">
        <v>176</v>
      </c>
      <c r="E26" s="162">
        <v>16</v>
      </c>
      <c r="F26" s="38" t="s">
        <v>493</v>
      </c>
      <c r="G26" s="161">
        <v>6</v>
      </c>
      <c r="H26" s="160" t="s">
        <v>492</v>
      </c>
      <c r="I26" s="159" t="s">
        <v>491</v>
      </c>
      <c r="J26" s="158">
        <v>2</v>
      </c>
      <c r="K26" s="134">
        <f t="shared" si="2"/>
        <v>0.33333333333333331</v>
      </c>
      <c r="L26" s="125">
        <f t="shared" si="1"/>
        <v>3</v>
      </c>
    </row>
    <row r="27" spans="1:12" ht="21" customHeight="1">
      <c r="A27" s="325"/>
      <c r="B27" s="301"/>
      <c r="C27" s="177" t="s">
        <v>490</v>
      </c>
      <c r="D27" s="168" t="s">
        <v>179</v>
      </c>
      <c r="E27" s="162">
        <v>17</v>
      </c>
      <c r="F27" s="119" t="s">
        <v>180</v>
      </c>
      <c r="G27" s="182">
        <v>1</v>
      </c>
      <c r="H27" s="160" t="s">
        <v>489</v>
      </c>
      <c r="I27" s="159" t="s">
        <v>488</v>
      </c>
      <c r="J27" s="158">
        <v>0</v>
      </c>
      <c r="K27" s="134">
        <f t="shared" si="2"/>
        <v>0</v>
      </c>
      <c r="L27" s="133">
        <f t="shared" si="1"/>
        <v>1</v>
      </c>
    </row>
    <row r="28" spans="1:12" ht="21" customHeight="1">
      <c r="A28" s="325"/>
      <c r="B28" s="299" t="s">
        <v>487</v>
      </c>
      <c r="C28" s="167" t="s">
        <v>486</v>
      </c>
      <c r="D28" s="164" t="s">
        <v>79</v>
      </c>
      <c r="E28" s="162">
        <v>18</v>
      </c>
      <c r="F28" s="181" t="s">
        <v>485</v>
      </c>
      <c r="G28" s="161">
        <v>0</v>
      </c>
      <c r="H28" s="160" t="s">
        <v>484</v>
      </c>
      <c r="I28" s="293" t="s">
        <v>483</v>
      </c>
      <c r="J28" s="158">
        <v>0</v>
      </c>
      <c r="K28" s="134">
        <v>0</v>
      </c>
      <c r="L28" s="133">
        <f t="shared" si="1"/>
        <v>1</v>
      </c>
    </row>
    <row r="29" spans="1:12" ht="21" customHeight="1">
      <c r="A29" s="325"/>
      <c r="B29" s="300"/>
      <c r="C29" s="304" t="s">
        <v>482</v>
      </c>
      <c r="D29" s="298" t="s">
        <v>80</v>
      </c>
      <c r="E29" s="162">
        <v>19</v>
      </c>
      <c r="F29" s="181" t="s">
        <v>481</v>
      </c>
      <c r="G29" s="161">
        <v>6</v>
      </c>
      <c r="H29" s="160" t="s">
        <v>480</v>
      </c>
      <c r="I29" s="307"/>
      <c r="J29" s="158">
        <v>0</v>
      </c>
      <c r="K29" s="134">
        <f t="shared" ref="K29:K56" si="3">+J29/G29</f>
        <v>0</v>
      </c>
      <c r="L29" s="133">
        <f t="shared" si="1"/>
        <v>1</v>
      </c>
    </row>
    <row r="30" spans="1:12" ht="21" customHeight="1">
      <c r="A30" s="325"/>
      <c r="B30" s="300"/>
      <c r="C30" s="304"/>
      <c r="D30" s="298"/>
      <c r="E30" s="162">
        <v>20</v>
      </c>
      <c r="F30" s="181" t="s">
        <v>81</v>
      </c>
      <c r="G30" s="161">
        <v>37</v>
      </c>
      <c r="H30" s="160" t="s">
        <v>479</v>
      </c>
      <c r="I30" s="307"/>
      <c r="J30" s="158">
        <v>47</v>
      </c>
      <c r="K30" s="134">
        <f t="shared" si="3"/>
        <v>1.2702702702702702</v>
      </c>
      <c r="L30" s="125" t="b">
        <f t="shared" si="1"/>
        <v>0</v>
      </c>
    </row>
    <row r="31" spans="1:12" ht="21" customHeight="1">
      <c r="A31" s="325"/>
      <c r="B31" s="300"/>
      <c r="C31" s="304"/>
      <c r="D31" s="298"/>
      <c r="E31" s="162">
        <v>21</v>
      </c>
      <c r="F31" s="173" t="s">
        <v>82</v>
      </c>
      <c r="G31" s="161">
        <v>27</v>
      </c>
      <c r="H31" s="160" t="s">
        <v>478</v>
      </c>
      <c r="I31" s="307"/>
      <c r="J31" s="158">
        <v>13</v>
      </c>
      <c r="K31" s="134">
        <f t="shared" si="3"/>
        <v>0.48148148148148145</v>
      </c>
      <c r="L31" s="125">
        <f t="shared" si="1"/>
        <v>3</v>
      </c>
    </row>
    <row r="32" spans="1:12" ht="21" customHeight="1">
      <c r="A32" s="325"/>
      <c r="B32" s="301"/>
      <c r="C32" s="304"/>
      <c r="D32" s="302"/>
      <c r="E32" s="162">
        <v>22</v>
      </c>
      <c r="F32" s="173" t="s">
        <v>83</v>
      </c>
      <c r="G32" s="169">
        <v>190</v>
      </c>
      <c r="H32" s="180" t="s">
        <v>477</v>
      </c>
      <c r="I32" s="294"/>
      <c r="J32" s="158">
        <v>175</v>
      </c>
      <c r="K32" s="134">
        <f t="shared" si="3"/>
        <v>0.92105263157894735</v>
      </c>
      <c r="L32" s="125">
        <f t="shared" si="1"/>
        <v>4</v>
      </c>
    </row>
    <row r="33" spans="1:12" ht="21" customHeight="1">
      <c r="A33" s="325"/>
      <c r="B33" s="299" t="s">
        <v>182</v>
      </c>
      <c r="C33" s="295" t="s">
        <v>194</v>
      </c>
      <c r="D33" s="302" t="s">
        <v>193</v>
      </c>
      <c r="E33" s="162">
        <v>23</v>
      </c>
      <c r="F33" s="38" t="s">
        <v>476</v>
      </c>
      <c r="G33" s="161">
        <v>2000</v>
      </c>
      <c r="H33" s="160" t="s">
        <v>183</v>
      </c>
      <c r="I33" s="293" t="s">
        <v>475</v>
      </c>
      <c r="J33" s="158">
        <v>730</v>
      </c>
      <c r="K33" s="134">
        <f t="shared" si="3"/>
        <v>0.36499999999999999</v>
      </c>
      <c r="L33" s="125">
        <f t="shared" si="1"/>
        <v>3</v>
      </c>
    </row>
    <row r="34" spans="1:12" ht="21" customHeight="1">
      <c r="A34" s="325"/>
      <c r="B34" s="300"/>
      <c r="C34" s="296"/>
      <c r="D34" s="305"/>
      <c r="E34" s="162">
        <v>24</v>
      </c>
      <c r="F34" s="38" t="s">
        <v>474</v>
      </c>
      <c r="G34" s="161">
        <v>2</v>
      </c>
      <c r="H34" s="160" t="s">
        <v>184</v>
      </c>
      <c r="I34" s="307"/>
      <c r="J34" s="158">
        <v>0</v>
      </c>
      <c r="K34" s="134">
        <f t="shared" si="3"/>
        <v>0</v>
      </c>
      <c r="L34" s="133">
        <f t="shared" si="1"/>
        <v>1</v>
      </c>
    </row>
    <row r="35" spans="1:12" ht="21" customHeight="1">
      <c r="A35" s="325"/>
      <c r="B35" s="300"/>
      <c r="C35" s="296"/>
      <c r="D35" s="305"/>
      <c r="E35" s="162">
        <v>25</v>
      </c>
      <c r="F35" s="38" t="s">
        <v>185</v>
      </c>
      <c r="G35" s="179">
        <v>0.3</v>
      </c>
      <c r="H35" s="160" t="s">
        <v>186</v>
      </c>
      <c r="I35" s="307"/>
      <c r="J35" s="178">
        <v>0.125</v>
      </c>
      <c r="K35" s="134">
        <f t="shared" si="3"/>
        <v>0.41666666666666669</v>
      </c>
      <c r="L35" s="125">
        <f t="shared" si="1"/>
        <v>3</v>
      </c>
    </row>
    <row r="36" spans="1:12" ht="21" customHeight="1">
      <c r="A36" s="325"/>
      <c r="B36" s="300"/>
      <c r="C36" s="296"/>
      <c r="D36" s="305"/>
      <c r="E36" s="162">
        <v>26</v>
      </c>
      <c r="F36" s="38" t="s">
        <v>187</v>
      </c>
      <c r="G36" s="161">
        <v>667</v>
      </c>
      <c r="H36" s="160" t="s">
        <v>188</v>
      </c>
      <c r="I36" s="307"/>
      <c r="J36" s="158">
        <v>0</v>
      </c>
      <c r="K36" s="134">
        <f t="shared" si="3"/>
        <v>0</v>
      </c>
      <c r="L36" s="133">
        <f t="shared" si="1"/>
        <v>1</v>
      </c>
    </row>
    <row r="37" spans="1:12" ht="21" customHeight="1">
      <c r="A37" s="325"/>
      <c r="B37" s="300"/>
      <c r="C37" s="296"/>
      <c r="D37" s="305"/>
      <c r="E37" s="162">
        <v>27</v>
      </c>
      <c r="F37" s="38" t="s">
        <v>189</v>
      </c>
      <c r="G37" s="161">
        <v>20</v>
      </c>
      <c r="H37" s="160" t="s">
        <v>190</v>
      </c>
      <c r="I37" s="307"/>
      <c r="J37" s="158">
        <v>28</v>
      </c>
      <c r="K37" s="134">
        <f t="shared" si="3"/>
        <v>1.4</v>
      </c>
      <c r="L37" s="163">
        <f>IF(K37&lt;=33%,1,IF(K37&lt;76%,3,IF(K37&lt;100%,4,)))</f>
        <v>0</v>
      </c>
    </row>
    <row r="38" spans="1:12" ht="21" customHeight="1">
      <c r="A38" s="325"/>
      <c r="B38" s="300"/>
      <c r="C38" s="297"/>
      <c r="D38" s="303"/>
      <c r="E38" s="162">
        <v>28</v>
      </c>
      <c r="F38" s="38" t="s">
        <v>191</v>
      </c>
      <c r="G38" s="161">
        <v>3</v>
      </c>
      <c r="H38" s="160" t="s">
        <v>192</v>
      </c>
      <c r="I38" s="294"/>
      <c r="J38" s="158">
        <v>0</v>
      </c>
      <c r="K38" s="134">
        <f t="shared" si="3"/>
        <v>0</v>
      </c>
      <c r="L38" s="133">
        <f t="shared" ref="L38:L45" si="4">IF(K38&lt;=33%,1,IF(K38&lt;76%,3,IF(K38&lt;100%,4,IF(K38=101%,5))))</f>
        <v>1</v>
      </c>
    </row>
    <row r="39" spans="1:12" ht="21" customHeight="1">
      <c r="A39" s="325"/>
      <c r="B39" s="300"/>
      <c r="C39" s="295" t="s">
        <v>197</v>
      </c>
      <c r="D39" s="302" t="s">
        <v>193</v>
      </c>
      <c r="E39" s="162">
        <v>29</v>
      </c>
      <c r="F39" s="38" t="s">
        <v>473</v>
      </c>
      <c r="G39" s="161">
        <v>1</v>
      </c>
      <c r="H39" s="160" t="s">
        <v>198</v>
      </c>
      <c r="I39" s="293" t="s">
        <v>459</v>
      </c>
      <c r="J39" s="158">
        <v>0</v>
      </c>
      <c r="K39" s="134">
        <f t="shared" si="3"/>
        <v>0</v>
      </c>
      <c r="L39" s="133">
        <f t="shared" si="4"/>
        <v>1</v>
      </c>
    </row>
    <row r="40" spans="1:12" ht="21" customHeight="1">
      <c r="A40" s="325"/>
      <c r="B40" s="300"/>
      <c r="C40" s="296"/>
      <c r="D40" s="305"/>
      <c r="E40" s="162">
        <v>30</v>
      </c>
      <c r="F40" s="38" t="s">
        <v>472</v>
      </c>
      <c r="G40" s="161">
        <v>1</v>
      </c>
      <c r="H40" s="160" t="s">
        <v>199</v>
      </c>
      <c r="I40" s="307"/>
      <c r="J40" s="158">
        <v>0</v>
      </c>
      <c r="K40" s="134">
        <f t="shared" si="3"/>
        <v>0</v>
      </c>
      <c r="L40" s="133">
        <f t="shared" si="4"/>
        <v>1</v>
      </c>
    </row>
    <row r="41" spans="1:12" ht="21" customHeight="1">
      <c r="A41" s="325"/>
      <c r="B41" s="300"/>
      <c r="C41" s="296"/>
      <c r="D41" s="305"/>
      <c r="E41" s="162">
        <v>31</v>
      </c>
      <c r="F41" s="38" t="s">
        <v>471</v>
      </c>
      <c r="G41" s="161">
        <v>2</v>
      </c>
      <c r="H41" s="160" t="s">
        <v>200</v>
      </c>
      <c r="I41" s="307"/>
      <c r="J41" s="158">
        <v>0</v>
      </c>
      <c r="K41" s="134">
        <f t="shared" si="3"/>
        <v>0</v>
      </c>
      <c r="L41" s="133">
        <f t="shared" si="4"/>
        <v>1</v>
      </c>
    </row>
    <row r="42" spans="1:12" ht="21" customHeight="1">
      <c r="A42" s="325"/>
      <c r="B42" s="300"/>
      <c r="C42" s="296"/>
      <c r="D42" s="305"/>
      <c r="E42" s="162">
        <v>32</v>
      </c>
      <c r="F42" s="38" t="s">
        <v>195</v>
      </c>
      <c r="G42" s="161">
        <v>1</v>
      </c>
      <c r="H42" s="160" t="s">
        <v>201</v>
      </c>
      <c r="I42" s="307"/>
      <c r="J42" s="158">
        <v>0</v>
      </c>
      <c r="K42" s="134">
        <f t="shared" si="3"/>
        <v>0</v>
      </c>
      <c r="L42" s="133">
        <f t="shared" si="4"/>
        <v>1</v>
      </c>
    </row>
    <row r="43" spans="1:12" ht="21" customHeight="1">
      <c r="A43" s="325"/>
      <c r="B43" s="301"/>
      <c r="C43" s="297"/>
      <c r="D43" s="303"/>
      <c r="E43" s="162">
        <v>33</v>
      </c>
      <c r="F43" s="38" t="s">
        <v>196</v>
      </c>
      <c r="G43" s="161">
        <v>4</v>
      </c>
      <c r="H43" s="160" t="s">
        <v>202</v>
      </c>
      <c r="I43" s="294"/>
      <c r="J43" s="158">
        <v>0</v>
      </c>
      <c r="K43" s="134">
        <f t="shared" si="3"/>
        <v>0</v>
      </c>
      <c r="L43" s="133">
        <f t="shared" si="4"/>
        <v>1</v>
      </c>
    </row>
    <row r="44" spans="1:12" ht="21" customHeight="1">
      <c r="A44" s="325"/>
      <c r="B44" s="299" t="s">
        <v>84</v>
      </c>
      <c r="C44" s="177" t="s">
        <v>470</v>
      </c>
      <c r="D44" s="176" t="s">
        <v>85</v>
      </c>
      <c r="E44" s="175">
        <v>34</v>
      </c>
      <c r="F44" s="174" t="s">
        <v>469</v>
      </c>
      <c r="G44" s="169">
        <v>8</v>
      </c>
      <c r="H44" s="170" t="s">
        <v>468</v>
      </c>
      <c r="I44" s="293" t="s">
        <v>467</v>
      </c>
      <c r="J44" s="158">
        <v>7</v>
      </c>
      <c r="K44" s="134">
        <f t="shared" si="3"/>
        <v>0.875</v>
      </c>
      <c r="L44" s="125">
        <f t="shared" si="4"/>
        <v>4</v>
      </c>
    </row>
    <row r="45" spans="1:12" ht="21" customHeight="1">
      <c r="A45" s="325"/>
      <c r="B45" s="300"/>
      <c r="C45" s="295" t="s">
        <v>466</v>
      </c>
      <c r="D45" s="298" t="s">
        <v>86</v>
      </c>
      <c r="E45" s="162">
        <v>35</v>
      </c>
      <c r="F45" s="173" t="s">
        <v>87</v>
      </c>
      <c r="G45" s="161">
        <v>20</v>
      </c>
      <c r="H45" s="172" t="s">
        <v>88</v>
      </c>
      <c r="I45" s="307"/>
      <c r="J45" s="158">
        <v>15</v>
      </c>
      <c r="K45" s="134">
        <f t="shared" si="3"/>
        <v>0.75</v>
      </c>
      <c r="L45" s="125">
        <f t="shared" si="4"/>
        <v>3</v>
      </c>
    </row>
    <row r="46" spans="1:12" ht="21" customHeight="1">
      <c r="A46" s="325"/>
      <c r="B46" s="300"/>
      <c r="C46" s="296"/>
      <c r="D46" s="298"/>
      <c r="E46" s="162">
        <v>36</v>
      </c>
      <c r="F46" s="38" t="s">
        <v>465</v>
      </c>
      <c r="G46" s="161">
        <v>60</v>
      </c>
      <c r="H46" s="168" t="s">
        <v>89</v>
      </c>
      <c r="I46" s="307"/>
      <c r="J46" s="158">
        <v>62</v>
      </c>
      <c r="K46" s="134">
        <f t="shared" si="3"/>
        <v>1.0333333333333334</v>
      </c>
      <c r="L46" s="163">
        <f>IF(K46&lt;=33%,1,IF(K46&lt;76%,3,IF(K46&lt;100%,4,)))</f>
        <v>0</v>
      </c>
    </row>
    <row r="47" spans="1:12" ht="21" customHeight="1">
      <c r="A47" s="325"/>
      <c r="B47" s="300"/>
      <c r="C47" s="296"/>
      <c r="D47" s="298"/>
      <c r="E47" s="162">
        <v>37</v>
      </c>
      <c r="F47" s="38" t="s">
        <v>464</v>
      </c>
      <c r="G47" s="161">
        <v>2</v>
      </c>
      <c r="H47" s="168" t="s">
        <v>90</v>
      </c>
      <c r="I47" s="307"/>
      <c r="J47" s="158">
        <v>0</v>
      </c>
      <c r="K47" s="134">
        <f t="shared" si="3"/>
        <v>0</v>
      </c>
      <c r="L47" s="133">
        <f>IF(K47&lt;=33%,1,IF(K47&lt;76%,3,IF(K47&lt;100%,4,IF(K47=101%,5))))</f>
        <v>1</v>
      </c>
    </row>
    <row r="48" spans="1:12" ht="21" customHeight="1">
      <c r="A48" s="325"/>
      <c r="B48" s="300"/>
      <c r="C48" s="297"/>
      <c r="D48" s="298"/>
      <c r="E48" s="162">
        <v>38</v>
      </c>
      <c r="F48" s="38" t="s">
        <v>203</v>
      </c>
      <c r="G48" s="161">
        <v>99</v>
      </c>
      <c r="H48" s="168" t="s">
        <v>91</v>
      </c>
      <c r="I48" s="307"/>
      <c r="J48" s="158">
        <v>44</v>
      </c>
      <c r="K48" s="134">
        <f t="shared" si="3"/>
        <v>0.44444444444444442</v>
      </c>
      <c r="L48" s="125">
        <f>IF(K48&lt;=33%,1,IF(K48&lt;76%,3,IF(K48&lt;100%,4,IF(K48=101%,5))))</f>
        <v>3</v>
      </c>
    </row>
    <row r="49" spans="1:12" ht="21" customHeight="1">
      <c r="A49" s="325"/>
      <c r="B49" s="301"/>
      <c r="C49" s="171" t="s">
        <v>463</v>
      </c>
      <c r="D49" s="170" t="s">
        <v>205</v>
      </c>
      <c r="E49" s="162">
        <v>39</v>
      </c>
      <c r="F49" s="38" t="s">
        <v>204</v>
      </c>
      <c r="G49" s="169">
        <v>20</v>
      </c>
      <c r="H49" s="168" t="s">
        <v>462</v>
      </c>
      <c r="I49" s="294"/>
      <c r="J49" s="158">
        <v>8</v>
      </c>
      <c r="K49" s="134">
        <f t="shared" si="3"/>
        <v>0.4</v>
      </c>
      <c r="L49" s="125">
        <f>IF(K49&lt;=33%,1,IF(K49&lt;76%,3,IF(K49&lt;100%,4,IF(K49=101%,5))))</f>
        <v>3</v>
      </c>
    </row>
    <row r="50" spans="1:12" ht="21" customHeight="1">
      <c r="A50" s="325"/>
      <c r="B50" s="299" t="s">
        <v>92</v>
      </c>
      <c r="C50" s="295" t="s">
        <v>461</v>
      </c>
      <c r="D50" s="302" t="s">
        <v>209</v>
      </c>
      <c r="E50" s="162">
        <v>40</v>
      </c>
      <c r="F50" s="63" t="s">
        <v>206</v>
      </c>
      <c r="G50" s="161">
        <v>4</v>
      </c>
      <c r="H50" s="160" t="s">
        <v>460</v>
      </c>
      <c r="I50" s="293" t="s">
        <v>459</v>
      </c>
      <c r="J50" s="158">
        <v>0</v>
      </c>
      <c r="K50" s="134">
        <f t="shared" si="3"/>
        <v>0</v>
      </c>
      <c r="L50" s="133">
        <f>IF(K50&lt;=33%,1,IF(K50&lt;76%,3,IF(K50&lt;100%,4,IF(K50=101%,5))))</f>
        <v>1</v>
      </c>
    </row>
    <row r="51" spans="1:12" ht="21" customHeight="1">
      <c r="A51" s="325"/>
      <c r="B51" s="300"/>
      <c r="C51" s="297"/>
      <c r="D51" s="303"/>
      <c r="E51" s="162">
        <v>41</v>
      </c>
      <c r="F51" s="63" t="s">
        <v>207</v>
      </c>
      <c r="G51" s="161">
        <v>1</v>
      </c>
      <c r="H51" s="160" t="s">
        <v>208</v>
      </c>
      <c r="I51" s="294"/>
      <c r="J51" s="158">
        <v>0</v>
      </c>
      <c r="K51" s="134">
        <f t="shared" si="3"/>
        <v>0</v>
      </c>
      <c r="L51" s="133">
        <f>IF(K51&lt;=33%,1,IF(K51&lt;76%,3,IF(K51&lt;100%,4,IF(K51=101%,5))))</f>
        <v>1</v>
      </c>
    </row>
    <row r="52" spans="1:12" ht="21" customHeight="1">
      <c r="A52" s="325"/>
      <c r="B52" s="301"/>
      <c r="C52" s="167" t="s">
        <v>458</v>
      </c>
      <c r="D52" s="166" t="s">
        <v>210</v>
      </c>
      <c r="E52" s="162">
        <v>42</v>
      </c>
      <c r="F52" s="38" t="s">
        <v>211</v>
      </c>
      <c r="G52" s="165">
        <v>20</v>
      </c>
      <c r="H52" s="164" t="s">
        <v>457</v>
      </c>
      <c r="I52" s="159" t="s">
        <v>156</v>
      </c>
      <c r="J52" s="158">
        <v>140</v>
      </c>
      <c r="K52" s="134">
        <f t="shared" si="3"/>
        <v>7</v>
      </c>
      <c r="L52" s="163">
        <f>IF(K52&lt;=33%,1,IF(K52&lt;76%,3,IF(K52&lt;100%,4,)))</f>
        <v>0</v>
      </c>
    </row>
    <row r="53" spans="1:12" ht="21" customHeight="1">
      <c r="A53" s="325"/>
      <c r="B53" s="299" t="s">
        <v>93</v>
      </c>
      <c r="C53" s="304" t="s">
        <v>212</v>
      </c>
      <c r="D53" s="302" t="s">
        <v>213</v>
      </c>
      <c r="E53" s="162">
        <v>43</v>
      </c>
      <c r="F53" s="38" t="s">
        <v>94</v>
      </c>
      <c r="G53" s="161">
        <v>150</v>
      </c>
      <c r="H53" s="160" t="s">
        <v>214</v>
      </c>
      <c r="I53" s="159" t="s">
        <v>456</v>
      </c>
      <c r="J53" s="158">
        <v>216</v>
      </c>
      <c r="K53" s="134">
        <f t="shared" si="3"/>
        <v>1.44</v>
      </c>
      <c r="L53" s="163">
        <f>IF(K53&lt;=33%,1,IF(K53&lt;76%,3,IF(K53&lt;100%,4,)))</f>
        <v>0</v>
      </c>
    </row>
    <row r="54" spans="1:12" ht="21" customHeight="1">
      <c r="A54" s="325"/>
      <c r="B54" s="300"/>
      <c r="C54" s="304"/>
      <c r="D54" s="305"/>
      <c r="E54" s="162">
        <v>44</v>
      </c>
      <c r="F54" s="38" t="s">
        <v>95</v>
      </c>
      <c r="G54" s="161">
        <v>100</v>
      </c>
      <c r="H54" s="160" t="s">
        <v>215</v>
      </c>
      <c r="I54" s="159" t="s">
        <v>455</v>
      </c>
      <c r="J54" s="158">
        <v>125</v>
      </c>
      <c r="K54" s="134">
        <f t="shared" si="3"/>
        <v>1.25</v>
      </c>
      <c r="L54" s="163">
        <f>IF(K54&lt;=33%,1,IF(K54&lt;76%,3,IF(K54&lt;100%,4,)))</f>
        <v>0</v>
      </c>
    </row>
    <row r="55" spans="1:12" ht="21" customHeight="1">
      <c r="A55" s="325"/>
      <c r="B55" s="300"/>
      <c r="C55" s="306" t="s">
        <v>96</v>
      </c>
      <c r="D55" s="305"/>
      <c r="E55" s="162">
        <v>45</v>
      </c>
      <c r="F55" s="38" t="s">
        <v>454</v>
      </c>
      <c r="G55" s="161">
        <v>10</v>
      </c>
      <c r="H55" s="160" t="s">
        <v>216</v>
      </c>
      <c r="I55" s="159" t="s">
        <v>452</v>
      </c>
      <c r="J55" s="158">
        <v>0</v>
      </c>
      <c r="K55" s="134">
        <f t="shared" si="3"/>
        <v>0</v>
      </c>
      <c r="L55" s="133">
        <f>IF(K55&lt;=33%,1,IF(K55&lt;76%,3,IF(K55&lt;100%,4,IF(K55=101%,5))))</f>
        <v>1</v>
      </c>
    </row>
    <row r="56" spans="1:12" ht="21" customHeight="1">
      <c r="A56" s="325"/>
      <c r="B56" s="301"/>
      <c r="C56" s="306"/>
      <c r="D56" s="303"/>
      <c r="E56" s="162">
        <v>46</v>
      </c>
      <c r="F56" s="38" t="s">
        <v>453</v>
      </c>
      <c r="G56" s="161">
        <v>15</v>
      </c>
      <c r="H56" s="160" t="s">
        <v>217</v>
      </c>
      <c r="I56" s="159" t="s">
        <v>452</v>
      </c>
      <c r="J56" s="158">
        <v>0</v>
      </c>
      <c r="K56" s="134">
        <f t="shared" si="3"/>
        <v>0</v>
      </c>
      <c r="L56" s="133">
        <f>IF(K56&lt;=33%,1,IF(K56&lt;76%,3,IF(K56&lt;100%,4,IF(K56=101%,5))))</f>
        <v>1</v>
      </c>
    </row>
    <row r="57" spans="1:12" ht="21" customHeight="1">
      <c r="K57" s="157">
        <f>AVERAGE(K11:K56)</f>
        <v>0.50061586488582821</v>
      </c>
      <c r="L57" s="156">
        <f>IF(K57&lt;=33%,1,IF(K57&lt;76%,3,IF(K57&lt;100%,4,IF(K57=101%,5))))</f>
        <v>3</v>
      </c>
    </row>
    <row r="58" spans="1:12" ht="20.100000000000001" customHeight="1" thickBot="1">
      <c r="A58" s="3" t="s">
        <v>10</v>
      </c>
    </row>
  </sheetData>
  <sheetProtection algorithmName="SHA-512" hashValue="0dfuUddf7yS9MEDuLIc3LrIwUSpcjX7eMKAc1Fr1/y0TEkCrW/OyLs5BNPzjFuM1oUMezbxruY45MgbcVczXKA==" saltValue="njoKfNfJYgRB5c6XJWb0FQ==" spinCount="100000" sheet="1" objects="1" scenarios="1" selectLockedCells="1" selectUnlockedCells="1"/>
  <mergeCells count="38">
    <mergeCell ref="B6:G7"/>
    <mergeCell ref="H6:I7"/>
    <mergeCell ref="B8:G9"/>
    <mergeCell ref="H8:I9"/>
    <mergeCell ref="A11:A56"/>
    <mergeCell ref="B11:B14"/>
    <mergeCell ref="I11:I14"/>
    <mergeCell ref="C13:C14"/>
    <mergeCell ref="B15:B19"/>
    <mergeCell ref="I15:I16"/>
    <mergeCell ref="D39:D43"/>
    <mergeCell ref="C16:C17"/>
    <mergeCell ref="B20:B27"/>
    <mergeCell ref="I20:I22"/>
    <mergeCell ref="B28:B32"/>
    <mergeCell ref="I28:I32"/>
    <mergeCell ref="C29:C32"/>
    <mergeCell ref="D29:D32"/>
    <mergeCell ref="M1:P1"/>
    <mergeCell ref="M2:P2"/>
    <mergeCell ref="B53:B56"/>
    <mergeCell ref="C53:C54"/>
    <mergeCell ref="D53:D56"/>
    <mergeCell ref="C55:C56"/>
    <mergeCell ref="I39:I43"/>
    <mergeCell ref="B44:B49"/>
    <mergeCell ref="I44:I49"/>
    <mergeCell ref="C45:C48"/>
    <mergeCell ref="B33:B43"/>
    <mergeCell ref="C33:C38"/>
    <mergeCell ref="D33:D38"/>
    <mergeCell ref="I33:I38"/>
    <mergeCell ref="I50:I51"/>
    <mergeCell ref="C39:C43"/>
    <mergeCell ref="D45:D48"/>
    <mergeCell ref="B50:B52"/>
    <mergeCell ref="C50:C51"/>
    <mergeCell ref="D50:D51"/>
  </mergeCells>
  <conditionalFormatting sqref="L11">
    <cfRule type="cellIs" dxfId="258" priority="51" stopIfTrue="1" operator="between">
      <formula>3</formula>
      <formula>4</formula>
    </cfRule>
  </conditionalFormatting>
  <conditionalFormatting sqref="L11">
    <cfRule type="cellIs" dxfId="257" priority="48" stopIfTrue="1" operator="greaterThan">
      <formula>3</formula>
    </cfRule>
    <cfRule type="cellIs" dxfId="256" priority="49" stopIfTrue="1" operator="between">
      <formula>1</formula>
      <formula>1</formula>
    </cfRule>
    <cfRule type="cellIs" dxfId="255" priority="50" stopIfTrue="1" operator="between">
      <formula>3</formula>
      <formula>3</formula>
    </cfRule>
  </conditionalFormatting>
  <conditionalFormatting sqref="L38:L45 L47:L51 L55:L56 L12:L36">
    <cfRule type="cellIs" dxfId="254" priority="47" stopIfTrue="1" operator="between">
      <formula>3</formula>
      <formula>4</formula>
    </cfRule>
  </conditionalFormatting>
  <conditionalFormatting sqref="L38:L45 L47:L51 L55:L56 L12:L36">
    <cfRule type="cellIs" dxfId="253" priority="44" stopIfTrue="1" operator="greaterThan">
      <formula>3</formula>
    </cfRule>
    <cfRule type="cellIs" dxfId="252" priority="45" stopIfTrue="1" operator="between">
      <formula>1</formula>
      <formula>1</formula>
    </cfRule>
    <cfRule type="cellIs" dxfId="251" priority="46" stopIfTrue="1" operator="between">
      <formula>3</formula>
      <formula>3</formula>
    </cfRule>
  </conditionalFormatting>
  <conditionalFormatting sqref="L37">
    <cfRule type="cellIs" dxfId="250" priority="41" stopIfTrue="1" operator="between">
      <formula>1</formula>
      <formula>1</formula>
    </cfRule>
    <cfRule type="cellIs" dxfId="249" priority="42" stopIfTrue="1" operator="between">
      <formula>3</formula>
      <formula>3</formula>
    </cfRule>
    <cfRule type="cellIs" dxfId="248" priority="43" stopIfTrue="1" operator="between">
      <formula>3</formula>
      <formula>4</formula>
    </cfRule>
  </conditionalFormatting>
  <conditionalFormatting sqref="L46">
    <cfRule type="cellIs" dxfId="247" priority="38" stopIfTrue="1" operator="between">
      <formula>1</formula>
      <formula>1</formula>
    </cfRule>
    <cfRule type="cellIs" dxfId="246" priority="39" stopIfTrue="1" operator="between">
      <formula>3</formula>
      <formula>3</formula>
    </cfRule>
    <cfRule type="cellIs" dxfId="245" priority="40" stopIfTrue="1" operator="between">
      <formula>3</formula>
      <formula>4</formula>
    </cfRule>
  </conditionalFormatting>
  <conditionalFormatting sqref="L52">
    <cfRule type="cellIs" dxfId="244" priority="35" stopIfTrue="1" operator="between">
      <formula>1</formula>
      <formula>1</formula>
    </cfRule>
    <cfRule type="cellIs" dxfId="243" priority="36" stopIfTrue="1" operator="between">
      <formula>3</formula>
      <formula>3</formula>
    </cfRule>
    <cfRule type="cellIs" dxfId="242" priority="37" stopIfTrue="1" operator="between">
      <formula>3</formula>
      <formula>4</formula>
    </cfRule>
  </conditionalFormatting>
  <conditionalFormatting sqref="L53">
    <cfRule type="cellIs" dxfId="241" priority="32" stopIfTrue="1" operator="between">
      <formula>1</formula>
      <formula>1</formula>
    </cfRule>
    <cfRule type="cellIs" dxfId="240" priority="33" stopIfTrue="1" operator="between">
      <formula>3</formula>
      <formula>3</formula>
    </cfRule>
    <cfRule type="cellIs" dxfId="239" priority="34" stopIfTrue="1" operator="between">
      <formula>3</formula>
      <formula>4</formula>
    </cfRule>
  </conditionalFormatting>
  <conditionalFormatting sqref="L54">
    <cfRule type="cellIs" dxfId="238" priority="29" stopIfTrue="1" operator="between">
      <formula>1</formula>
      <formula>1</formula>
    </cfRule>
    <cfRule type="cellIs" dxfId="237" priority="30" stopIfTrue="1" operator="between">
      <formula>3</formula>
      <formula>3</formula>
    </cfRule>
    <cfRule type="cellIs" dxfId="236" priority="31" stopIfTrue="1" operator="between">
      <formula>3</formula>
      <formula>4</formula>
    </cfRule>
  </conditionalFormatting>
  <conditionalFormatting sqref="L57">
    <cfRule type="cellIs" dxfId="235" priority="28" stopIfTrue="1" operator="between">
      <formula>3</formula>
      <formula>4</formula>
    </cfRule>
  </conditionalFormatting>
  <conditionalFormatting sqref="L57">
    <cfRule type="cellIs" dxfId="234" priority="25" stopIfTrue="1" operator="greaterThan">
      <formula>3</formula>
    </cfRule>
    <cfRule type="cellIs" dxfId="233" priority="26" stopIfTrue="1" operator="between">
      <formula>1</formula>
      <formula>1</formula>
    </cfRule>
    <cfRule type="cellIs" dxfId="232" priority="27" stopIfTrue="1" operator="between">
      <formula>3</formula>
      <formula>3</formula>
    </cfRule>
  </conditionalFormatting>
  <conditionalFormatting sqref="P6">
    <cfRule type="cellIs" dxfId="231" priority="24" stopIfTrue="1" operator="between">
      <formula>3</formula>
      <formula>4</formula>
    </cfRule>
  </conditionalFormatting>
  <conditionalFormatting sqref="P6">
    <cfRule type="cellIs" dxfId="230" priority="21" stopIfTrue="1" operator="greaterThan">
      <formula>3</formula>
    </cfRule>
    <cfRule type="cellIs" dxfId="229" priority="22" stopIfTrue="1" operator="between">
      <formula>1</formula>
      <formula>1</formula>
    </cfRule>
    <cfRule type="cellIs" dxfId="228" priority="23" stopIfTrue="1" operator="between">
      <formula>3</formula>
      <formula>3</formula>
    </cfRule>
  </conditionalFormatting>
  <conditionalFormatting sqref="P7:P9">
    <cfRule type="cellIs" dxfId="227" priority="20" stopIfTrue="1" operator="between">
      <formula>3</formula>
      <formula>4</formula>
    </cfRule>
  </conditionalFormatting>
  <conditionalFormatting sqref="P7:P9">
    <cfRule type="cellIs" dxfId="226" priority="17" stopIfTrue="1" operator="greaterThan">
      <formula>3</formula>
    </cfRule>
    <cfRule type="cellIs" dxfId="225" priority="18" stopIfTrue="1" operator="between">
      <formula>1</formula>
      <formula>1</formula>
    </cfRule>
    <cfRule type="cellIs" dxfId="224" priority="19" stopIfTrue="1" operator="between">
      <formula>3</formula>
      <formula>3</formula>
    </cfRule>
  </conditionalFormatting>
  <conditionalFormatting sqref="P12:P13">
    <cfRule type="cellIs" dxfId="223" priority="10" stopIfTrue="1" operator="between">
      <formula>3</formula>
      <formula>4</formula>
    </cfRule>
  </conditionalFormatting>
  <conditionalFormatting sqref="P12:P13">
    <cfRule type="cellIs" dxfId="222" priority="7" stopIfTrue="1" operator="greaterThan">
      <formula>3</formula>
    </cfRule>
    <cfRule type="cellIs" dxfId="221" priority="8" stopIfTrue="1" operator="between">
      <formula>1</formula>
      <formula>1</formula>
    </cfRule>
    <cfRule type="cellIs" dxfId="220" priority="9" stopIfTrue="1" operator="between">
      <formula>3</formula>
      <formula>3</formula>
    </cfRule>
  </conditionalFormatting>
  <conditionalFormatting sqref="P10">
    <cfRule type="cellIs" dxfId="219" priority="4" stopIfTrue="1" operator="between">
      <formula>1</formula>
      <formula>1</formula>
    </cfRule>
    <cfRule type="cellIs" dxfId="218" priority="5" stopIfTrue="1" operator="between">
      <formula>3</formula>
      <formula>3</formula>
    </cfRule>
    <cfRule type="cellIs" dxfId="217" priority="6" stopIfTrue="1" operator="between">
      <formula>3</formula>
      <formula>4</formula>
    </cfRule>
  </conditionalFormatting>
  <conditionalFormatting sqref="P11">
    <cfRule type="cellIs" dxfId="216" priority="1" stopIfTrue="1" operator="between">
      <formula>1</formula>
      <formula>1</formula>
    </cfRule>
    <cfRule type="cellIs" dxfId="215" priority="2" stopIfTrue="1" operator="between">
      <formula>3</formula>
      <formula>3</formula>
    </cfRule>
    <cfRule type="cellIs" dxfId="214" priority="3" stopIfTrue="1" operator="between">
      <formula>3</formula>
      <formula>4</formula>
    </cfRule>
  </conditionalFormatting>
  <printOptions horizontalCentered="1"/>
  <pageMargins left="0.70866141732283472" right="0.70866141732283472" top="0.74803149606299213" bottom="0.74803149606299213" header="0.51181102362204722" footer="0.51181102362204722"/>
  <pageSetup scale="51" orientation="portrait" useFirstPageNumber="1" horizontalDpi="300" verticalDpi="300" r:id="rId1"/>
  <headerFooter alignWithMargins="0"/>
  <drawing r:id="rId2"/>
  <legacyDrawing r:id="rId3"/>
  <oleObjects>
    <mc:AlternateContent xmlns:mc="http://schemas.openxmlformats.org/markup-compatibility/2006">
      <mc:Choice Requires="x14">
        <oleObject progId="Visio.Drawing.11" shapeId="13313" r:id="rId4">
          <objectPr defaultSize="0" autoPict="0" r:id="rId5">
            <anchor moveWithCells="1" sizeWithCells="1">
              <from>
                <xdr:col>0</xdr:col>
                <xdr:colOff>0</xdr:colOff>
                <xdr:row>5</xdr:row>
                <xdr:rowOff>85725</xdr:rowOff>
              </from>
              <to>
                <xdr:col>0</xdr:col>
                <xdr:colOff>0</xdr:colOff>
                <xdr:row>8</xdr:row>
                <xdr:rowOff>219075</xdr:rowOff>
              </to>
            </anchor>
          </objectPr>
        </oleObject>
      </mc:Choice>
      <mc:Fallback>
        <oleObject progId="Visio.Drawing.11" shapeId="1331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6"/>
  <sheetViews>
    <sheetView topLeftCell="L1" zoomScale="87" zoomScaleNormal="87" workbookViewId="0">
      <selection activeCell="M11" sqref="M11"/>
    </sheetView>
  </sheetViews>
  <sheetFormatPr baseColWidth="10" defaultColWidth="11.28515625" defaultRowHeight="20.100000000000001" customHeight="1"/>
  <cols>
    <col min="1" max="1" width="19.140625" style="152" hidden="1" customWidth="1"/>
    <col min="2" max="2" width="27.42578125" style="152" hidden="1" customWidth="1"/>
    <col min="3" max="4" width="19.42578125" style="153" hidden="1" customWidth="1"/>
    <col min="5" max="5" width="43.42578125" style="153" hidden="1" customWidth="1"/>
    <col min="6" max="6" width="19.42578125" style="154" hidden="1" customWidth="1"/>
    <col min="7" max="7" width="22.140625" style="153" hidden="1" customWidth="1"/>
    <col min="8" max="8" width="51.140625" style="152" hidden="1" customWidth="1"/>
    <col min="9" max="9" width="20.5703125" style="152" hidden="1" customWidth="1"/>
    <col min="10" max="10" width="28.140625" style="152" hidden="1" customWidth="1"/>
    <col min="11" max="11" width="15" style="152" hidden="1" customWidth="1"/>
    <col min="12" max="12" width="100.5703125" style="152" customWidth="1"/>
    <col min="13" max="13" width="17.28515625" style="152" bestFit="1" customWidth="1"/>
    <col min="14" max="14" width="20.42578125" style="152" customWidth="1"/>
    <col min="15" max="15" width="18.28515625" style="152" customWidth="1"/>
    <col min="16" max="16384" width="11.28515625" style="152"/>
  </cols>
  <sheetData>
    <row r="1" spans="1:15" ht="20.100000000000001" customHeight="1">
      <c r="C1" s="152"/>
      <c r="D1" s="152"/>
      <c r="E1" s="152"/>
      <c r="F1" s="152"/>
      <c r="L1" s="271" t="s">
        <v>443</v>
      </c>
      <c r="M1" s="271"/>
      <c r="N1" s="271"/>
      <c r="O1" s="271"/>
    </row>
    <row r="2" spans="1:15" ht="20.100000000000001" customHeight="1" thickBot="1">
      <c r="C2" s="152"/>
      <c r="D2" s="152"/>
      <c r="E2" s="152"/>
      <c r="F2" s="152"/>
      <c r="L2" s="271" t="s">
        <v>580</v>
      </c>
      <c r="M2" s="271"/>
      <c r="N2" s="271"/>
      <c r="O2" s="271"/>
    </row>
    <row r="3" spans="1:15" ht="20.100000000000001" customHeight="1">
      <c r="A3" s="1"/>
      <c r="C3" s="152"/>
      <c r="D3" s="152"/>
      <c r="E3" s="152"/>
      <c r="F3" s="152"/>
      <c r="G3" s="314" t="s">
        <v>8</v>
      </c>
      <c r="H3" s="315"/>
    </row>
    <row r="4" spans="1:15" ht="20.100000000000001" customHeight="1" thickBot="1">
      <c r="A4" s="2"/>
      <c r="C4" s="152"/>
      <c r="D4" s="152"/>
      <c r="E4" s="152"/>
      <c r="F4" s="152"/>
      <c r="G4" s="316"/>
      <c r="H4" s="317"/>
      <c r="L4" s="213" t="s">
        <v>578</v>
      </c>
      <c r="M4" s="142" t="s">
        <v>445</v>
      </c>
      <c r="N4" s="141" t="s">
        <v>438</v>
      </c>
      <c r="O4" s="141" t="s">
        <v>439</v>
      </c>
    </row>
    <row r="5" spans="1:15" ht="20.100000000000001" customHeight="1">
      <c r="A5" s="2"/>
      <c r="C5" s="152"/>
      <c r="D5" s="152"/>
      <c r="E5" s="152"/>
      <c r="F5" s="152"/>
      <c r="G5" s="314" t="s">
        <v>9</v>
      </c>
      <c r="H5" s="315"/>
      <c r="L5" s="210" t="s">
        <v>331</v>
      </c>
      <c r="M5" s="209" t="s">
        <v>577</v>
      </c>
      <c r="N5" s="189">
        <f>AVERAGE('EXCELENCIA ACADEMICA'!N8)</f>
        <v>0</v>
      </c>
      <c r="O5" s="133">
        <f t="shared" ref="O5:O15" si="0">IF(N5&lt;=33%,1,IF(N5&lt;76%,3,IF(N5&lt;100%,4,IF(N5=101%,5))))</f>
        <v>1</v>
      </c>
    </row>
    <row r="6" spans="1:15" ht="20.100000000000001" customHeight="1" thickBot="1">
      <c r="A6" s="207"/>
      <c r="C6" s="152"/>
      <c r="D6" s="152"/>
      <c r="E6" s="152"/>
      <c r="F6" s="152"/>
      <c r="G6" s="316"/>
      <c r="H6" s="317"/>
      <c r="L6" s="210" t="s">
        <v>67</v>
      </c>
      <c r="M6" s="209" t="s">
        <v>576</v>
      </c>
      <c r="N6" s="189">
        <f>AVERAGE('EXCELENCIA ACADEMICA'!N9)</f>
        <v>0.53164556962025311</v>
      </c>
      <c r="O6" s="125">
        <f t="shared" si="0"/>
        <v>3</v>
      </c>
    </row>
    <row r="7" spans="1:15" s="200" customFormat="1" ht="30" customHeight="1" thickBot="1">
      <c r="A7" s="205" t="s">
        <v>0</v>
      </c>
      <c r="B7" s="205" t="s">
        <v>2</v>
      </c>
      <c r="C7" s="205" t="s">
        <v>1</v>
      </c>
      <c r="D7" s="206" t="s">
        <v>539</v>
      </c>
      <c r="E7" s="205" t="s">
        <v>6</v>
      </c>
      <c r="F7" s="205" t="s">
        <v>538</v>
      </c>
      <c r="G7" s="205" t="s">
        <v>5</v>
      </c>
      <c r="H7" s="204" t="s">
        <v>4</v>
      </c>
      <c r="I7" s="203" t="s">
        <v>435</v>
      </c>
      <c r="J7" s="123" t="s">
        <v>438</v>
      </c>
      <c r="K7" s="123" t="s">
        <v>439</v>
      </c>
      <c r="L7" s="210" t="s">
        <v>575</v>
      </c>
      <c r="M7" s="209" t="s">
        <v>574</v>
      </c>
      <c r="N7" s="189">
        <f>AVERAGE('EXCELENCIA ACADEMICA'!N10:N13)</f>
        <v>0.45833333333333337</v>
      </c>
      <c r="O7" s="125">
        <f t="shared" si="0"/>
        <v>3</v>
      </c>
    </row>
    <row r="8" spans="1:15" ht="39.950000000000003" customHeight="1">
      <c r="A8" s="324" t="s">
        <v>536</v>
      </c>
      <c r="B8" s="326" t="s">
        <v>409</v>
      </c>
      <c r="C8" s="196" t="s">
        <v>332</v>
      </c>
      <c r="D8" s="162">
        <v>1</v>
      </c>
      <c r="E8" s="198" t="s">
        <v>535</v>
      </c>
      <c r="F8" s="197">
        <v>1</v>
      </c>
      <c r="G8" s="196" t="s">
        <v>534</v>
      </c>
      <c r="H8" s="343" t="s">
        <v>533</v>
      </c>
      <c r="I8" s="158">
        <v>1</v>
      </c>
      <c r="J8" s="134">
        <v>1</v>
      </c>
      <c r="K8" s="125" t="b">
        <f>IF(J8&lt;=33%,1,IF(J8&lt;76%,3,IF(J8&lt;100%,4,IF(J8=101%,5))))</f>
        <v>0</v>
      </c>
      <c r="L8" s="210" t="s">
        <v>525</v>
      </c>
      <c r="M8" s="209" t="s">
        <v>573</v>
      </c>
      <c r="N8" s="212">
        <f>AVERAGE('EXCELENCIA ACADEMICA'!N14)</f>
        <v>0.51851851851851849</v>
      </c>
      <c r="O8" s="125">
        <f t="shared" si="0"/>
        <v>3</v>
      </c>
    </row>
    <row r="9" spans="1:15" ht="50.25" customHeight="1">
      <c r="A9" s="325"/>
      <c r="B9" s="327"/>
      <c r="C9" s="160" t="s">
        <v>531</v>
      </c>
      <c r="D9" s="162">
        <v>2</v>
      </c>
      <c r="E9" s="195" t="s">
        <v>530</v>
      </c>
      <c r="F9" s="194">
        <v>122</v>
      </c>
      <c r="G9" s="160" t="s">
        <v>529</v>
      </c>
      <c r="H9" s="335"/>
      <c r="I9" s="158">
        <v>78</v>
      </c>
      <c r="J9" s="134">
        <f>+I9/F9</f>
        <v>0.63934426229508201</v>
      </c>
      <c r="K9" s="125">
        <f>IF(J9&lt;=33%,1,IF(J9&lt;76%,3,IF(J9&lt;100%,4,IF(J9=101%,5))))</f>
        <v>3</v>
      </c>
      <c r="L9" s="210" t="s">
        <v>71</v>
      </c>
      <c r="M9" s="209" t="s">
        <v>572</v>
      </c>
      <c r="N9" s="212">
        <f>AVERAGE('EXCELENCIA ACADEMICA'!N15)</f>
        <v>2.3076923076923075</v>
      </c>
      <c r="O9" s="133" t="b">
        <f t="shared" si="0"/>
        <v>0</v>
      </c>
    </row>
    <row r="10" spans="1:15" ht="39.950000000000003" customHeight="1">
      <c r="A10" s="325"/>
      <c r="B10" s="327"/>
      <c r="C10" s="344" t="s">
        <v>154</v>
      </c>
      <c r="D10" s="346">
        <v>3</v>
      </c>
      <c r="E10" s="348" t="s">
        <v>571</v>
      </c>
      <c r="F10" s="161">
        <v>0</v>
      </c>
      <c r="G10" s="160" t="s">
        <v>378</v>
      </c>
      <c r="H10" s="335"/>
      <c r="I10" s="158" t="s">
        <v>570</v>
      </c>
      <c r="J10" s="134" t="s">
        <v>570</v>
      </c>
      <c r="K10" s="134" t="s">
        <v>570</v>
      </c>
      <c r="L10" s="210" t="s">
        <v>73</v>
      </c>
      <c r="M10" s="209" t="s">
        <v>569</v>
      </c>
      <c r="N10" s="212">
        <f>AVERAGE('EXCELENCIA ACADEMICA'!N16)</f>
        <v>0.33333333333333331</v>
      </c>
      <c r="O10" s="125">
        <f t="shared" si="0"/>
        <v>3</v>
      </c>
    </row>
    <row r="11" spans="1:15" ht="39.950000000000003" customHeight="1">
      <c r="A11" s="325"/>
      <c r="B11" s="327"/>
      <c r="C11" s="345"/>
      <c r="D11" s="347"/>
      <c r="E11" s="349"/>
      <c r="F11" s="161">
        <v>10</v>
      </c>
      <c r="G11" s="160" t="s">
        <v>155</v>
      </c>
      <c r="H11" s="335"/>
      <c r="I11" s="158">
        <v>9</v>
      </c>
      <c r="J11" s="134">
        <f t="shared" ref="J11:J25" si="1">+I11/F11</f>
        <v>0.9</v>
      </c>
      <c r="K11" s="125">
        <f t="shared" ref="K11:K34" si="2">IF(J11&lt;=33%,1,IF(J11&lt;76%,3,IF(J11&lt;100%,4,IF(J11=101%,5))))</f>
        <v>4</v>
      </c>
      <c r="L11" s="210" t="s">
        <v>74</v>
      </c>
      <c r="M11" s="209" t="s">
        <v>568</v>
      </c>
      <c r="N11" s="212">
        <f>AVERAGE('EXCELENCIA ACADEMICA'!N17)</f>
        <v>0.49180327868852458</v>
      </c>
      <c r="O11" s="125">
        <f t="shared" si="0"/>
        <v>3</v>
      </c>
    </row>
    <row r="12" spans="1:15" ht="39.950000000000003" customHeight="1">
      <c r="A12" s="325"/>
      <c r="B12" s="328"/>
      <c r="C12" s="160" t="s">
        <v>526</v>
      </c>
      <c r="D12" s="162">
        <v>4</v>
      </c>
      <c r="E12" s="173" t="s">
        <v>228</v>
      </c>
      <c r="F12" s="161">
        <v>10</v>
      </c>
      <c r="G12" s="160" t="s">
        <v>158</v>
      </c>
      <c r="H12" s="336"/>
      <c r="I12" s="158">
        <v>4</v>
      </c>
      <c r="J12" s="134">
        <f t="shared" si="1"/>
        <v>0.4</v>
      </c>
      <c r="K12" s="125">
        <f t="shared" si="2"/>
        <v>3</v>
      </c>
      <c r="L12" s="210" t="s">
        <v>75</v>
      </c>
      <c r="M12" s="209" t="s">
        <v>567</v>
      </c>
      <c r="N12" s="212">
        <f>AVERAGE('EXCELENCIA ACADEMICA'!N18)</f>
        <v>1</v>
      </c>
      <c r="O12" s="125" t="b">
        <f t="shared" si="0"/>
        <v>0</v>
      </c>
    </row>
    <row r="13" spans="1:15" ht="39.950000000000003" customHeight="1">
      <c r="A13" s="325"/>
      <c r="B13" s="330" t="s">
        <v>68</v>
      </c>
      <c r="C13" s="160" t="s">
        <v>524</v>
      </c>
      <c r="D13" s="162">
        <v>5</v>
      </c>
      <c r="E13" s="173" t="s">
        <v>226</v>
      </c>
      <c r="F13" s="161">
        <v>20</v>
      </c>
      <c r="G13" s="160" t="s">
        <v>70</v>
      </c>
      <c r="H13" s="334" t="s">
        <v>523</v>
      </c>
      <c r="I13" s="158">
        <v>0</v>
      </c>
      <c r="J13" s="134">
        <f t="shared" si="1"/>
        <v>0</v>
      </c>
      <c r="K13" s="133">
        <f t="shared" si="2"/>
        <v>1</v>
      </c>
      <c r="L13" s="210" t="s">
        <v>76</v>
      </c>
      <c r="M13" s="209" t="s">
        <v>566</v>
      </c>
      <c r="N13" s="212">
        <f>AVERAGE('EXCELENCIA ACADEMICA'!N19)</f>
        <v>0</v>
      </c>
      <c r="O13" s="133">
        <f t="shared" si="0"/>
        <v>1</v>
      </c>
    </row>
    <row r="14" spans="1:15" ht="39.950000000000003" customHeight="1">
      <c r="A14" s="325"/>
      <c r="B14" s="327"/>
      <c r="C14" s="160" t="s">
        <v>72</v>
      </c>
      <c r="D14" s="162">
        <v>6</v>
      </c>
      <c r="E14" s="173" t="s">
        <v>522</v>
      </c>
      <c r="F14" s="161">
        <v>20</v>
      </c>
      <c r="G14" s="160" t="s">
        <v>160</v>
      </c>
      <c r="H14" s="336"/>
      <c r="I14" s="158">
        <v>0</v>
      </c>
      <c r="J14" s="134">
        <f t="shared" si="1"/>
        <v>0</v>
      </c>
      <c r="K14" s="133">
        <f t="shared" si="2"/>
        <v>1</v>
      </c>
      <c r="L14" s="210" t="s">
        <v>77</v>
      </c>
      <c r="M14" s="209" t="s">
        <v>565</v>
      </c>
      <c r="N14" s="212">
        <f>AVERAGE('EXCELENCIA ACADEMICA'!N20)</f>
        <v>0.8</v>
      </c>
      <c r="O14" s="133">
        <f t="shared" si="0"/>
        <v>4</v>
      </c>
    </row>
    <row r="15" spans="1:15" ht="39.950000000000003" customHeight="1">
      <c r="A15" s="325"/>
      <c r="B15" s="327"/>
      <c r="C15" s="160" t="s">
        <v>521</v>
      </c>
      <c r="D15" s="162">
        <v>7</v>
      </c>
      <c r="E15" s="187" t="s">
        <v>520</v>
      </c>
      <c r="F15" s="182">
        <v>6</v>
      </c>
      <c r="G15" s="160" t="s">
        <v>519</v>
      </c>
      <c r="H15" s="159" t="s">
        <v>518</v>
      </c>
      <c r="I15" s="158">
        <v>0</v>
      </c>
      <c r="J15" s="134">
        <f t="shared" si="1"/>
        <v>0</v>
      </c>
      <c r="K15" s="133">
        <f t="shared" si="2"/>
        <v>1</v>
      </c>
      <c r="L15" s="210" t="s">
        <v>169</v>
      </c>
      <c r="M15" s="209" t="s">
        <v>564</v>
      </c>
      <c r="N15" s="212">
        <f>AVERAGE('EXCELENCIA ACADEMICA'!N21)</f>
        <v>0.8</v>
      </c>
      <c r="O15" s="133">
        <f t="shared" si="0"/>
        <v>4</v>
      </c>
    </row>
    <row r="16" spans="1:15" ht="39.950000000000003" customHeight="1">
      <c r="A16" s="325"/>
      <c r="B16" s="327"/>
      <c r="C16" s="160" t="s">
        <v>517</v>
      </c>
      <c r="D16" s="162">
        <v>8</v>
      </c>
      <c r="E16" s="185" t="s">
        <v>516</v>
      </c>
      <c r="F16" s="161">
        <v>5</v>
      </c>
      <c r="G16" s="160" t="s">
        <v>515</v>
      </c>
      <c r="H16" s="159" t="s">
        <v>514</v>
      </c>
      <c r="I16" s="158">
        <v>1</v>
      </c>
      <c r="J16" s="134">
        <f t="shared" si="1"/>
        <v>0.2</v>
      </c>
      <c r="K16" s="133">
        <f t="shared" si="2"/>
        <v>1</v>
      </c>
      <c r="L16" s="210" t="s">
        <v>563</v>
      </c>
      <c r="M16" s="209" t="s">
        <v>562</v>
      </c>
      <c r="N16" s="212">
        <f>AVERAGE('EXCELENCIA ACADEMICA'!N22)</f>
        <v>1.6666666666666667</v>
      </c>
      <c r="O16" s="211"/>
    </row>
    <row r="17" spans="1:16" ht="39.950000000000003" customHeight="1">
      <c r="A17" s="325"/>
      <c r="B17" s="328"/>
      <c r="C17" s="160" t="s">
        <v>162</v>
      </c>
      <c r="D17" s="162">
        <v>9</v>
      </c>
      <c r="E17" s="173" t="s">
        <v>230</v>
      </c>
      <c r="F17" s="161">
        <v>70</v>
      </c>
      <c r="G17" s="160" t="s">
        <v>163</v>
      </c>
      <c r="H17" s="159" t="s">
        <v>455</v>
      </c>
      <c r="I17" s="158">
        <v>29</v>
      </c>
      <c r="J17" s="134">
        <f t="shared" si="1"/>
        <v>0.41428571428571431</v>
      </c>
      <c r="K17" s="125">
        <f t="shared" si="2"/>
        <v>3</v>
      </c>
      <c r="L17" s="210" t="s">
        <v>93</v>
      </c>
      <c r="M17" s="209" t="s">
        <v>561</v>
      </c>
      <c r="N17" s="212">
        <f>AVERAGE('EXCELENCIA ACADEMICA'!N23)</f>
        <v>1</v>
      </c>
      <c r="O17" s="125" t="b">
        <f>IF(N17&lt;=33%,1,IF(N17&lt;76%,3,IF(N17&lt;100%,4,IF(N17=101%,5))))</f>
        <v>0</v>
      </c>
    </row>
    <row r="18" spans="1:16" ht="39.950000000000003" customHeight="1">
      <c r="A18" s="325"/>
      <c r="B18" s="331" t="s">
        <v>164</v>
      </c>
      <c r="C18" s="168" t="s">
        <v>165</v>
      </c>
      <c r="D18" s="162">
        <v>10</v>
      </c>
      <c r="E18" s="38" t="s">
        <v>512</v>
      </c>
      <c r="F18" s="161">
        <v>1</v>
      </c>
      <c r="G18" s="160" t="s">
        <v>511</v>
      </c>
      <c r="H18" s="334" t="s">
        <v>491</v>
      </c>
      <c r="I18" s="158">
        <v>0</v>
      </c>
      <c r="J18" s="134">
        <f t="shared" si="1"/>
        <v>0</v>
      </c>
      <c r="K18" s="133">
        <f t="shared" si="2"/>
        <v>1</v>
      </c>
      <c r="L18" s="210" t="s">
        <v>172</v>
      </c>
      <c r="M18" s="209" t="s">
        <v>560</v>
      </c>
      <c r="N18" s="212">
        <f>AVERAGE('EXCELENCIA ACADEMICA'!N24)</f>
        <v>1</v>
      </c>
      <c r="O18" s="125" t="b">
        <f>IF(N18&lt;=33%,1,IF(N18&lt;76%,3,IF(N18&lt;100%,4,IF(N18=101%,5))))</f>
        <v>0</v>
      </c>
    </row>
    <row r="19" spans="1:16" ht="39.950000000000003" customHeight="1">
      <c r="A19" s="325"/>
      <c r="B19" s="332"/>
      <c r="C19" s="168" t="s">
        <v>166</v>
      </c>
      <c r="D19" s="162">
        <v>11</v>
      </c>
      <c r="E19" s="38" t="s">
        <v>509</v>
      </c>
      <c r="F19" s="161">
        <v>1</v>
      </c>
      <c r="G19" s="160" t="s">
        <v>508</v>
      </c>
      <c r="H19" s="335"/>
      <c r="I19" s="158">
        <v>0</v>
      </c>
      <c r="J19" s="134">
        <f t="shared" si="1"/>
        <v>0</v>
      </c>
      <c r="K19" s="133">
        <f t="shared" si="2"/>
        <v>1</v>
      </c>
      <c r="L19" s="210" t="s">
        <v>559</v>
      </c>
      <c r="M19" s="209" t="s">
        <v>558</v>
      </c>
      <c r="N19" s="212">
        <f>AVERAGE('EXCELENCIA ACADEMICA'!N25)</f>
        <v>1</v>
      </c>
      <c r="O19" s="133" t="b">
        <f>IF(N19&lt;=33%,1,IF(N19&lt;76%,3,IF(N19&lt;100%,4,IF(N19=101%,5))))</f>
        <v>0</v>
      </c>
    </row>
    <row r="20" spans="1:16" ht="39.950000000000003" customHeight="1">
      <c r="A20" s="325"/>
      <c r="B20" s="332"/>
      <c r="C20" s="168" t="s">
        <v>168</v>
      </c>
      <c r="D20" s="162">
        <v>12</v>
      </c>
      <c r="E20" s="38" t="s">
        <v>233</v>
      </c>
      <c r="F20" s="161">
        <v>17</v>
      </c>
      <c r="G20" s="160" t="s">
        <v>506</v>
      </c>
      <c r="H20" s="336"/>
      <c r="I20" s="158">
        <v>5</v>
      </c>
      <c r="J20" s="134">
        <f t="shared" si="1"/>
        <v>0.29411764705882354</v>
      </c>
      <c r="K20" s="133">
        <f t="shared" si="2"/>
        <v>1</v>
      </c>
      <c r="L20" s="210" t="s">
        <v>146</v>
      </c>
      <c r="M20" s="209" t="s">
        <v>557</v>
      </c>
      <c r="N20" s="212">
        <f>AVERAGE('EXCELENCIA ACADEMICA'!N26)</f>
        <v>0</v>
      </c>
      <c r="O20" s="133">
        <f>IF(N20&lt;=33%,1,IF(N20&lt;76%,3,IF(N20&lt;100%,4,IF(N20=101%,5))))</f>
        <v>1</v>
      </c>
    </row>
    <row r="21" spans="1:16" ht="39.950000000000003" customHeight="1">
      <c r="A21" s="325"/>
      <c r="B21" s="332"/>
      <c r="C21" s="168" t="s">
        <v>173</v>
      </c>
      <c r="D21" s="162">
        <v>13</v>
      </c>
      <c r="E21" s="38" t="s">
        <v>504</v>
      </c>
      <c r="F21" s="161">
        <v>14</v>
      </c>
      <c r="G21" s="160" t="s">
        <v>503</v>
      </c>
      <c r="H21" s="159" t="s">
        <v>502</v>
      </c>
      <c r="I21" s="158">
        <v>0</v>
      </c>
      <c r="J21" s="134">
        <f t="shared" si="1"/>
        <v>0</v>
      </c>
      <c r="K21" s="133">
        <f t="shared" si="2"/>
        <v>1</v>
      </c>
      <c r="L21" s="210" t="s">
        <v>142</v>
      </c>
      <c r="M21" s="209" t="s">
        <v>556</v>
      </c>
      <c r="N21" s="212">
        <f>AVERAGE('EXCELENCIA ACADEMICA'!N27)</f>
        <v>1</v>
      </c>
      <c r="O21" s="163">
        <f>IF(N21&lt;=33%,1,IF(N21&lt;76%,3,IF(N21&lt;100%,4,)))</f>
        <v>0</v>
      </c>
    </row>
    <row r="22" spans="1:16" ht="39.950000000000003" customHeight="1">
      <c r="A22" s="325"/>
      <c r="B22" s="332"/>
      <c r="C22" s="168" t="s">
        <v>500</v>
      </c>
      <c r="D22" s="162">
        <v>14</v>
      </c>
      <c r="E22" s="38" t="s">
        <v>175</v>
      </c>
      <c r="F22" s="161">
        <v>15</v>
      </c>
      <c r="G22" s="160" t="s">
        <v>499</v>
      </c>
      <c r="H22" s="159" t="s">
        <v>498</v>
      </c>
      <c r="I22" s="158">
        <v>2</v>
      </c>
      <c r="J22" s="134">
        <f t="shared" si="1"/>
        <v>0.13333333333333333</v>
      </c>
      <c r="K22" s="133">
        <f t="shared" si="2"/>
        <v>1</v>
      </c>
      <c r="L22" s="210" t="s">
        <v>194</v>
      </c>
      <c r="M22" s="209" t="s">
        <v>555</v>
      </c>
      <c r="N22" s="212">
        <f>AVERAGE('EXCELENCIA ACADEMICA'!N28)</f>
        <v>1</v>
      </c>
      <c r="O22" s="125" t="b">
        <f t="shared" ref="O22:O27" si="3">IF(N22&lt;=33%,1,IF(N22&lt;76%,3,IF(N22&lt;100%,4,IF(N22=101%,5))))</f>
        <v>0</v>
      </c>
    </row>
    <row r="23" spans="1:16" ht="39.950000000000003" customHeight="1">
      <c r="A23" s="325"/>
      <c r="B23" s="332"/>
      <c r="C23" s="168" t="s">
        <v>177</v>
      </c>
      <c r="D23" s="162">
        <v>15</v>
      </c>
      <c r="E23" s="38" t="s">
        <v>178</v>
      </c>
      <c r="F23" s="161">
        <v>3</v>
      </c>
      <c r="G23" s="160" t="s">
        <v>496</v>
      </c>
      <c r="H23" s="159" t="s">
        <v>495</v>
      </c>
      <c r="I23" s="158">
        <v>2</v>
      </c>
      <c r="J23" s="134">
        <f t="shared" si="1"/>
        <v>0.66666666666666663</v>
      </c>
      <c r="K23" s="125">
        <f t="shared" si="2"/>
        <v>3</v>
      </c>
      <c r="L23" s="210" t="s">
        <v>197</v>
      </c>
      <c r="M23" s="209" t="s">
        <v>554</v>
      </c>
      <c r="N23" s="212">
        <f>AVERAGE('EXCELENCIA ACADEMICA'!N29)</f>
        <v>1.48</v>
      </c>
      <c r="O23" s="125" t="b">
        <f t="shared" si="3"/>
        <v>0</v>
      </c>
    </row>
    <row r="24" spans="1:16" ht="39.950000000000003" customHeight="1">
      <c r="A24" s="325"/>
      <c r="B24" s="332"/>
      <c r="C24" s="168" t="s">
        <v>176</v>
      </c>
      <c r="D24" s="162">
        <v>16</v>
      </c>
      <c r="E24" s="38" t="s">
        <v>493</v>
      </c>
      <c r="F24" s="161">
        <v>6</v>
      </c>
      <c r="G24" s="160" t="s">
        <v>492</v>
      </c>
      <c r="H24" s="159" t="s">
        <v>491</v>
      </c>
      <c r="I24" s="158">
        <v>2</v>
      </c>
      <c r="J24" s="134">
        <f t="shared" si="1"/>
        <v>0.33333333333333331</v>
      </c>
      <c r="K24" s="125">
        <f t="shared" si="2"/>
        <v>3</v>
      </c>
      <c r="L24" s="210" t="s">
        <v>141</v>
      </c>
      <c r="M24" s="209" t="s">
        <v>553</v>
      </c>
      <c r="N24" s="212">
        <f>AVERAGE('EXCELENCIA ACADEMICA'!N30)</f>
        <v>0.660377358490566</v>
      </c>
      <c r="O24" s="125">
        <f t="shared" si="3"/>
        <v>3</v>
      </c>
    </row>
    <row r="25" spans="1:16" ht="39.950000000000003" customHeight="1">
      <c r="A25" s="325"/>
      <c r="B25" s="333"/>
      <c r="C25" s="168" t="s">
        <v>179</v>
      </c>
      <c r="D25" s="162">
        <v>17</v>
      </c>
      <c r="E25" s="119" t="s">
        <v>180</v>
      </c>
      <c r="F25" s="182">
        <v>1</v>
      </c>
      <c r="G25" s="160" t="s">
        <v>489</v>
      </c>
      <c r="H25" s="159" t="s">
        <v>488</v>
      </c>
      <c r="I25" s="158">
        <v>0</v>
      </c>
      <c r="J25" s="134">
        <f t="shared" si="1"/>
        <v>0</v>
      </c>
      <c r="K25" s="133">
        <f t="shared" si="2"/>
        <v>1</v>
      </c>
      <c r="L25" s="210" t="s">
        <v>552</v>
      </c>
      <c r="M25" s="209" t="s">
        <v>551</v>
      </c>
      <c r="N25" s="212">
        <f>AVERAGE('EXCELENCIA ACADEMICA'!N31)</f>
        <v>1.0868898543317147</v>
      </c>
      <c r="O25" s="125" t="b">
        <f t="shared" si="3"/>
        <v>0</v>
      </c>
    </row>
    <row r="26" spans="1:16" ht="59.25" customHeight="1">
      <c r="A26" s="325"/>
      <c r="B26" s="331" t="s">
        <v>487</v>
      </c>
      <c r="C26" s="164" t="s">
        <v>79</v>
      </c>
      <c r="D26" s="162">
        <v>18</v>
      </c>
      <c r="E26" s="181" t="s">
        <v>485</v>
      </c>
      <c r="F26" s="161">
        <v>0</v>
      </c>
      <c r="G26" s="160" t="s">
        <v>484</v>
      </c>
      <c r="H26" s="334" t="s">
        <v>483</v>
      </c>
      <c r="I26" s="158">
        <v>0</v>
      </c>
      <c r="J26" s="134">
        <v>0</v>
      </c>
      <c r="K26" s="133">
        <f t="shared" si="2"/>
        <v>1</v>
      </c>
      <c r="L26" s="210" t="s">
        <v>218</v>
      </c>
      <c r="M26" s="209" t="s">
        <v>550</v>
      </c>
      <c r="N26" s="212">
        <f>AVERAGE('EXCELENCIA ACADEMICA'!N32)</f>
        <v>1</v>
      </c>
      <c r="O26" s="125" t="b">
        <f t="shared" si="3"/>
        <v>0</v>
      </c>
    </row>
    <row r="27" spans="1:16" ht="39.950000000000003" customHeight="1">
      <c r="A27" s="325"/>
      <c r="B27" s="332"/>
      <c r="C27" s="337" t="s">
        <v>80</v>
      </c>
      <c r="D27" s="162">
        <v>19</v>
      </c>
      <c r="E27" s="181" t="s">
        <v>481</v>
      </c>
      <c r="F27" s="161">
        <v>6</v>
      </c>
      <c r="G27" s="160" t="s">
        <v>480</v>
      </c>
      <c r="H27" s="335"/>
      <c r="I27" s="158">
        <v>0</v>
      </c>
      <c r="J27" s="134">
        <f t="shared" ref="J27:J54" si="4">+I27/F27</f>
        <v>0</v>
      </c>
      <c r="K27" s="133">
        <f t="shared" si="2"/>
        <v>1</v>
      </c>
      <c r="L27" s="210" t="s">
        <v>219</v>
      </c>
      <c r="M27" s="209" t="s">
        <v>549</v>
      </c>
      <c r="N27" s="212">
        <f>AVERAGE('EXCELENCIA ACADEMICA'!N33)</f>
        <v>1.3888888888888888</v>
      </c>
      <c r="O27" s="133" t="b">
        <f t="shared" si="3"/>
        <v>0</v>
      </c>
    </row>
    <row r="28" spans="1:16" ht="39.950000000000003" customHeight="1">
      <c r="A28" s="325"/>
      <c r="B28" s="332"/>
      <c r="C28" s="338"/>
      <c r="D28" s="162">
        <v>20</v>
      </c>
      <c r="E28" s="181" t="s">
        <v>81</v>
      </c>
      <c r="F28" s="161">
        <v>37</v>
      </c>
      <c r="G28" s="160" t="s">
        <v>479</v>
      </c>
      <c r="H28" s="335"/>
      <c r="I28" s="158">
        <v>47</v>
      </c>
      <c r="J28" s="134">
        <f t="shared" si="4"/>
        <v>1.2702702702702702</v>
      </c>
      <c r="K28" s="125" t="b">
        <f t="shared" si="2"/>
        <v>0</v>
      </c>
      <c r="L28" s="210" t="s">
        <v>220</v>
      </c>
      <c r="M28" s="209" t="s">
        <v>548</v>
      </c>
      <c r="N28" s="212">
        <f>AVERAGE('EXCELENCIA ACADEMICA'!N34)</f>
        <v>0.69521044992743108</v>
      </c>
      <c r="O28" s="125">
        <f>IF(N28&lt;=33%,1,IF(N28&lt;76%,3,IF(N28&lt;100%,4,)))</f>
        <v>3</v>
      </c>
    </row>
    <row r="29" spans="1:16" ht="39.950000000000003" customHeight="1">
      <c r="A29" s="325"/>
      <c r="B29" s="332"/>
      <c r="C29" s="338"/>
      <c r="D29" s="162">
        <v>21</v>
      </c>
      <c r="E29" s="173" t="s">
        <v>82</v>
      </c>
      <c r="F29" s="161">
        <v>27</v>
      </c>
      <c r="G29" s="160" t="s">
        <v>478</v>
      </c>
      <c r="H29" s="335"/>
      <c r="I29" s="158">
        <v>13</v>
      </c>
      <c r="J29" s="134">
        <f t="shared" si="4"/>
        <v>0.48148148148148145</v>
      </c>
      <c r="K29" s="125">
        <f t="shared" si="2"/>
        <v>3</v>
      </c>
      <c r="L29" s="210" t="s">
        <v>212</v>
      </c>
      <c r="M29" s="209" t="s">
        <v>547</v>
      </c>
      <c r="N29" s="212">
        <f>AVERAGE('EXCELENCIA ACADEMICA'!N35)</f>
        <v>1</v>
      </c>
      <c r="O29" s="163">
        <f>IF(N29&lt;=33%,1,IF(N29&lt;76%,3,IF(N29&lt;100%,4,)))</f>
        <v>0</v>
      </c>
    </row>
    <row r="30" spans="1:16" ht="39.950000000000003" customHeight="1">
      <c r="A30" s="325"/>
      <c r="B30" s="333"/>
      <c r="C30" s="339"/>
      <c r="D30" s="162">
        <v>22</v>
      </c>
      <c r="E30" s="173" t="s">
        <v>83</v>
      </c>
      <c r="F30" s="169">
        <v>190</v>
      </c>
      <c r="G30" s="180" t="s">
        <v>477</v>
      </c>
      <c r="H30" s="336"/>
      <c r="I30" s="158">
        <v>175</v>
      </c>
      <c r="J30" s="134">
        <f t="shared" si="4"/>
        <v>0.92105263157894735</v>
      </c>
      <c r="K30" s="125">
        <f t="shared" si="2"/>
        <v>4</v>
      </c>
      <c r="L30" s="210" t="s">
        <v>96</v>
      </c>
      <c r="M30" s="209" t="s">
        <v>546</v>
      </c>
      <c r="N30" s="212">
        <f>AVERAGE('EXCELENCIA ACADEMICA'!N36)</f>
        <v>0</v>
      </c>
      <c r="O30" s="133">
        <f>IF(N30&lt;=33%,1,IF(N30&lt;76%,3,IF(N30&lt;100%,4,IF(N30=101%,5))))</f>
        <v>1</v>
      </c>
      <c r="P30" s="208"/>
    </row>
    <row r="31" spans="1:16" ht="39.950000000000003" customHeight="1">
      <c r="A31" s="325"/>
      <c r="B31" s="299" t="s">
        <v>182</v>
      </c>
      <c r="C31" s="337" t="s">
        <v>193</v>
      </c>
      <c r="D31" s="162">
        <v>23</v>
      </c>
      <c r="E31" s="38" t="s">
        <v>476</v>
      </c>
      <c r="F31" s="161">
        <v>2000</v>
      </c>
      <c r="G31" s="160" t="s">
        <v>183</v>
      </c>
      <c r="H31" s="334" t="s">
        <v>475</v>
      </c>
      <c r="I31" s="158">
        <v>730</v>
      </c>
      <c r="J31" s="134">
        <f t="shared" si="4"/>
        <v>0.36499999999999999</v>
      </c>
      <c r="K31" s="214">
        <f t="shared" si="2"/>
        <v>3</v>
      </c>
      <c r="L31" s="215" t="s">
        <v>451</v>
      </c>
    </row>
    <row r="32" spans="1:16" ht="39.950000000000003" customHeight="1">
      <c r="A32" s="325"/>
      <c r="B32" s="300"/>
      <c r="C32" s="338"/>
      <c r="D32" s="162">
        <v>24</v>
      </c>
      <c r="E32" s="38" t="s">
        <v>474</v>
      </c>
      <c r="F32" s="161">
        <v>2</v>
      </c>
      <c r="G32" s="160" t="s">
        <v>184</v>
      </c>
      <c r="H32" s="335"/>
      <c r="I32" s="158">
        <v>0</v>
      </c>
      <c r="J32" s="134">
        <f t="shared" si="4"/>
        <v>0</v>
      </c>
      <c r="K32" s="133">
        <f t="shared" si="2"/>
        <v>1</v>
      </c>
    </row>
    <row r="33" spans="1:11" ht="39.950000000000003" customHeight="1">
      <c r="A33" s="325"/>
      <c r="B33" s="300"/>
      <c r="C33" s="338"/>
      <c r="D33" s="162">
        <v>25</v>
      </c>
      <c r="E33" s="38" t="s">
        <v>185</v>
      </c>
      <c r="F33" s="179">
        <v>0.3</v>
      </c>
      <c r="G33" s="160" t="s">
        <v>186</v>
      </c>
      <c r="H33" s="335"/>
      <c r="I33" s="178">
        <v>0.125</v>
      </c>
      <c r="J33" s="134">
        <f t="shared" si="4"/>
        <v>0.41666666666666669</v>
      </c>
      <c r="K33" s="125">
        <f t="shared" si="2"/>
        <v>3</v>
      </c>
    </row>
    <row r="34" spans="1:11" ht="39.950000000000003" customHeight="1">
      <c r="A34" s="325"/>
      <c r="B34" s="300"/>
      <c r="C34" s="338"/>
      <c r="D34" s="162">
        <v>26</v>
      </c>
      <c r="E34" s="38" t="s">
        <v>187</v>
      </c>
      <c r="F34" s="161">
        <v>667</v>
      </c>
      <c r="G34" s="160" t="s">
        <v>188</v>
      </c>
      <c r="H34" s="335"/>
      <c r="I34" s="158">
        <v>0</v>
      </c>
      <c r="J34" s="134">
        <f t="shared" si="4"/>
        <v>0</v>
      </c>
      <c r="K34" s="133">
        <f t="shared" si="2"/>
        <v>1</v>
      </c>
    </row>
    <row r="35" spans="1:11" ht="39.950000000000003" customHeight="1">
      <c r="A35" s="325"/>
      <c r="B35" s="300"/>
      <c r="C35" s="338"/>
      <c r="D35" s="162">
        <v>27</v>
      </c>
      <c r="E35" s="38" t="s">
        <v>189</v>
      </c>
      <c r="F35" s="161">
        <v>20</v>
      </c>
      <c r="G35" s="160" t="s">
        <v>190</v>
      </c>
      <c r="H35" s="335"/>
      <c r="I35" s="158">
        <v>28</v>
      </c>
      <c r="J35" s="134">
        <f t="shared" si="4"/>
        <v>1.4</v>
      </c>
      <c r="K35" s="163">
        <f>IF(J35&lt;=33%,1,IF(J35&lt;76%,3,IF(J35&lt;100%,4,)))</f>
        <v>0</v>
      </c>
    </row>
    <row r="36" spans="1:11" ht="39.950000000000003" customHeight="1">
      <c r="A36" s="325"/>
      <c r="B36" s="300"/>
      <c r="C36" s="339"/>
      <c r="D36" s="162">
        <v>28</v>
      </c>
      <c r="E36" s="38" t="s">
        <v>191</v>
      </c>
      <c r="F36" s="161">
        <v>3</v>
      </c>
      <c r="G36" s="160" t="s">
        <v>192</v>
      </c>
      <c r="H36" s="336"/>
      <c r="I36" s="158">
        <v>0</v>
      </c>
      <c r="J36" s="134">
        <f t="shared" si="4"/>
        <v>0</v>
      </c>
      <c r="K36" s="133">
        <f t="shared" ref="K36:K43" si="5">IF(J36&lt;=33%,1,IF(J36&lt;76%,3,IF(J36&lt;100%,4,IF(J36=101%,5))))</f>
        <v>1</v>
      </c>
    </row>
    <row r="37" spans="1:11" ht="39.950000000000003" customHeight="1">
      <c r="A37" s="325"/>
      <c r="B37" s="300"/>
      <c r="C37" s="337" t="s">
        <v>193</v>
      </c>
      <c r="D37" s="162">
        <v>29</v>
      </c>
      <c r="E37" s="38" t="s">
        <v>473</v>
      </c>
      <c r="F37" s="161">
        <v>1</v>
      </c>
      <c r="G37" s="160" t="s">
        <v>198</v>
      </c>
      <c r="H37" s="334" t="s">
        <v>459</v>
      </c>
      <c r="I37" s="158">
        <v>0</v>
      </c>
      <c r="J37" s="134">
        <f t="shared" si="4"/>
        <v>0</v>
      </c>
      <c r="K37" s="133">
        <f t="shared" si="5"/>
        <v>1</v>
      </c>
    </row>
    <row r="38" spans="1:11" ht="39.950000000000003" customHeight="1">
      <c r="A38" s="325"/>
      <c r="B38" s="300"/>
      <c r="C38" s="338"/>
      <c r="D38" s="162">
        <v>30</v>
      </c>
      <c r="E38" s="38" t="s">
        <v>472</v>
      </c>
      <c r="F38" s="161">
        <v>1</v>
      </c>
      <c r="G38" s="160" t="s">
        <v>199</v>
      </c>
      <c r="H38" s="335"/>
      <c r="I38" s="158">
        <v>0</v>
      </c>
      <c r="J38" s="134">
        <f t="shared" si="4"/>
        <v>0</v>
      </c>
      <c r="K38" s="133">
        <f t="shared" si="5"/>
        <v>1</v>
      </c>
    </row>
    <row r="39" spans="1:11" ht="39.950000000000003" customHeight="1">
      <c r="A39" s="325"/>
      <c r="B39" s="300"/>
      <c r="C39" s="338"/>
      <c r="D39" s="162">
        <v>31</v>
      </c>
      <c r="E39" s="38" t="s">
        <v>471</v>
      </c>
      <c r="F39" s="161">
        <v>2</v>
      </c>
      <c r="G39" s="160" t="s">
        <v>200</v>
      </c>
      <c r="H39" s="335"/>
      <c r="I39" s="158">
        <v>0</v>
      </c>
      <c r="J39" s="134">
        <f t="shared" si="4"/>
        <v>0</v>
      </c>
      <c r="K39" s="133">
        <f t="shared" si="5"/>
        <v>1</v>
      </c>
    </row>
    <row r="40" spans="1:11" ht="39.950000000000003" customHeight="1">
      <c r="A40" s="325"/>
      <c r="B40" s="300"/>
      <c r="C40" s="338"/>
      <c r="D40" s="162">
        <v>32</v>
      </c>
      <c r="E40" s="38" t="s">
        <v>195</v>
      </c>
      <c r="F40" s="161">
        <v>1</v>
      </c>
      <c r="G40" s="160" t="s">
        <v>201</v>
      </c>
      <c r="H40" s="335"/>
      <c r="I40" s="158">
        <v>0</v>
      </c>
      <c r="J40" s="134">
        <f t="shared" si="4"/>
        <v>0</v>
      </c>
      <c r="K40" s="133">
        <f t="shared" si="5"/>
        <v>1</v>
      </c>
    </row>
    <row r="41" spans="1:11" ht="39.950000000000003" customHeight="1">
      <c r="A41" s="325"/>
      <c r="B41" s="301"/>
      <c r="C41" s="339"/>
      <c r="D41" s="162">
        <v>33</v>
      </c>
      <c r="E41" s="38" t="s">
        <v>196</v>
      </c>
      <c r="F41" s="161">
        <v>4</v>
      </c>
      <c r="G41" s="160" t="s">
        <v>202</v>
      </c>
      <c r="H41" s="336"/>
      <c r="I41" s="158">
        <v>0</v>
      </c>
      <c r="J41" s="134">
        <f t="shared" si="4"/>
        <v>0</v>
      </c>
      <c r="K41" s="133">
        <f t="shared" si="5"/>
        <v>1</v>
      </c>
    </row>
    <row r="42" spans="1:11" ht="39.950000000000003" customHeight="1">
      <c r="A42" s="325"/>
      <c r="B42" s="340" t="s">
        <v>84</v>
      </c>
      <c r="C42" s="176" t="s">
        <v>85</v>
      </c>
      <c r="D42" s="175">
        <v>34</v>
      </c>
      <c r="E42" s="174" t="s">
        <v>469</v>
      </c>
      <c r="F42" s="169">
        <v>8</v>
      </c>
      <c r="G42" s="170" t="s">
        <v>468</v>
      </c>
      <c r="H42" s="334" t="s">
        <v>467</v>
      </c>
      <c r="I42" s="158">
        <v>7</v>
      </c>
      <c r="J42" s="134">
        <f t="shared" si="4"/>
        <v>0.875</v>
      </c>
      <c r="K42" s="125">
        <f t="shared" si="5"/>
        <v>4</v>
      </c>
    </row>
    <row r="43" spans="1:11" ht="39.950000000000003" customHeight="1">
      <c r="A43" s="325"/>
      <c r="B43" s="341"/>
      <c r="C43" s="337" t="s">
        <v>86</v>
      </c>
      <c r="D43" s="162">
        <v>35</v>
      </c>
      <c r="E43" s="173" t="s">
        <v>87</v>
      </c>
      <c r="F43" s="161">
        <v>20</v>
      </c>
      <c r="G43" s="172" t="s">
        <v>88</v>
      </c>
      <c r="H43" s="335"/>
      <c r="I43" s="158">
        <v>15</v>
      </c>
      <c r="J43" s="134">
        <f t="shared" si="4"/>
        <v>0.75</v>
      </c>
      <c r="K43" s="125">
        <f t="shared" si="5"/>
        <v>3</v>
      </c>
    </row>
    <row r="44" spans="1:11" ht="39.950000000000003" customHeight="1">
      <c r="A44" s="325"/>
      <c r="B44" s="341"/>
      <c r="C44" s="338"/>
      <c r="D44" s="162">
        <v>36</v>
      </c>
      <c r="E44" s="38" t="s">
        <v>465</v>
      </c>
      <c r="F44" s="161">
        <v>60</v>
      </c>
      <c r="G44" s="168" t="s">
        <v>89</v>
      </c>
      <c r="H44" s="335"/>
      <c r="I44" s="158">
        <v>62</v>
      </c>
      <c r="J44" s="134">
        <f t="shared" si="4"/>
        <v>1.0333333333333334</v>
      </c>
      <c r="K44" s="163">
        <f>IF(J44&lt;=33%,1,IF(J44&lt;76%,3,IF(J44&lt;100%,4,)))</f>
        <v>0</v>
      </c>
    </row>
    <row r="45" spans="1:11" ht="39.950000000000003" customHeight="1">
      <c r="A45" s="325"/>
      <c r="B45" s="341"/>
      <c r="C45" s="338"/>
      <c r="D45" s="162">
        <v>37</v>
      </c>
      <c r="E45" s="38" t="s">
        <v>464</v>
      </c>
      <c r="F45" s="161">
        <v>2</v>
      </c>
      <c r="G45" s="168" t="s">
        <v>90</v>
      </c>
      <c r="H45" s="335"/>
      <c r="I45" s="158">
        <v>0</v>
      </c>
      <c r="J45" s="134">
        <f t="shared" si="4"/>
        <v>0</v>
      </c>
      <c r="K45" s="133">
        <f>IF(J45&lt;=33%,1,IF(J45&lt;76%,3,IF(J45&lt;100%,4,IF(J45=101%,5))))</f>
        <v>1</v>
      </c>
    </row>
    <row r="46" spans="1:11" ht="39.950000000000003" customHeight="1">
      <c r="A46" s="325"/>
      <c r="B46" s="341"/>
      <c r="C46" s="339"/>
      <c r="D46" s="162">
        <v>38</v>
      </c>
      <c r="E46" s="38" t="s">
        <v>203</v>
      </c>
      <c r="F46" s="161">
        <v>99</v>
      </c>
      <c r="G46" s="168" t="s">
        <v>91</v>
      </c>
      <c r="H46" s="335"/>
      <c r="I46" s="158">
        <v>44</v>
      </c>
      <c r="J46" s="134">
        <f t="shared" si="4"/>
        <v>0.44444444444444442</v>
      </c>
      <c r="K46" s="125">
        <f>IF(J46&lt;=33%,1,IF(J46&lt;76%,3,IF(J46&lt;100%,4,IF(J46=101%,5))))</f>
        <v>3</v>
      </c>
    </row>
    <row r="47" spans="1:11" ht="39.950000000000003" customHeight="1">
      <c r="A47" s="325"/>
      <c r="B47" s="342"/>
      <c r="C47" s="170" t="s">
        <v>205</v>
      </c>
      <c r="D47" s="162">
        <v>39</v>
      </c>
      <c r="E47" s="38" t="s">
        <v>204</v>
      </c>
      <c r="F47" s="169">
        <v>20</v>
      </c>
      <c r="G47" s="168" t="s">
        <v>462</v>
      </c>
      <c r="H47" s="336"/>
      <c r="I47" s="158">
        <v>8</v>
      </c>
      <c r="J47" s="134">
        <f t="shared" si="4"/>
        <v>0.4</v>
      </c>
      <c r="K47" s="125">
        <f>IF(J47&lt;=33%,1,IF(J47&lt;76%,3,IF(J47&lt;100%,4,IF(J47=101%,5))))</f>
        <v>3</v>
      </c>
    </row>
    <row r="48" spans="1:11" ht="39.950000000000003" customHeight="1">
      <c r="A48" s="325"/>
      <c r="B48" s="340" t="s">
        <v>92</v>
      </c>
      <c r="C48" s="337" t="s">
        <v>209</v>
      </c>
      <c r="D48" s="162">
        <v>40</v>
      </c>
      <c r="E48" s="63" t="s">
        <v>206</v>
      </c>
      <c r="F48" s="161">
        <v>4</v>
      </c>
      <c r="G48" s="160" t="s">
        <v>460</v>
      </c>
      <c r="H48" s="334" t="s">
        <v>459</v>
      </c>
      <c r="I48" s="158">
        <v>0</v>
      </c>
      <c r="J48" s="134">
        <f t="shared" si="4"/>
        <v>0</v>
      </c>
      <c r="K48" s="133">
        <f>IF(J48&lt;=33%,1,IF(J48&lt;76%,3,IF(J48&lt;100%,4,IF(J48=101%,5))))</f>
        <v>1</v>
      </c>
    </row>
    <row r="49" spans="1:11" ht="39.950000000000003" customHeight="1">
      <c r="A49" s="325"/>
      <c r="B49" s="341"/>
      <c r="C49" s="339"/>
      <c r="D49" s="162">
        <v>41</v>
      </c>
      <c r="E49" s="63" t="s">
        <v>207</v>
      </c>
      <c r="F49" s="161">
        <v>1</v>
      </c>
      <c r="G49" s="160" t="s">
        <v>208</v>
      </c>
      <c r="H49" s="336"/>
      <c r="I49" s="158">
        <v>0</v>
      </c>
      <c r="J49" s="134">
        <f t="shared" si="4"/>
        <v>0</v>
      </c>
      <c r="K49" s="133">
        <f>IF(J49&lt;=33%,1,IF(J49&lt;76%,3,IF(J49&lt;100%,4,IF(J49=101%,5))))</f>
        <v>1</v>
      </c>
    </row>
    <row r="50" spans="1:11" ht="39.950000000000003" customHeight="1">
      <c r="A50" s="325"/>
      <c r="B50" s="342"/>
      <c r="C50" s="166" t="s">
        <v>210</v>
      </c>
      <c r="D50" s="162">
        <v>42</v>
      </c>
      <c r="E50" s="38" t="s">
        <v>211</v>
      </c>
      <c r="F50" s="165">
        <v>20</v>
      </c>
      <c r="G50" s="164" t="s">
        <v>457</v>
      </c>
      <c r="H50" s="159" t="s">
        <v>156</v>
      </c>
      <c r="I50" s="158">
        <v>140</v>
      </c>
      <c r="J50" s="134">
        <f t="shared" si="4"/>
        <v>7</v>
      </c>
      <c r="K50" s="163">
        <f>IF(J50&lt;=33%,1,IF(J50&lt;76%,3,IF(J50&lt;100%,4,)))</f>
        <v>0</v>
      </c>
    </row>
    <row r="51" spans="1:11" ht="39.950000000000003" customHeight="1">
      <c r="A51" s="325"/>
      <c r="B51" s="299" t="s">
        <v>93</v>
      </c>
      <c r="C51" s="302" t="s">
        <v>213</v>
      </c>
      <c r="D51" s="162">
        <v>43</v>
      </c>
      <c r="E51" s="38" t="s">
        <v>94</v>
      </c>
      <c r="F51" s="161">
        <v>150</v>
      </c>
      <c r="G51" s="160" t="s">
        <v>214</v>
      </c>
      <c r="H51" s="159" t="s">
        <v>456</v>
      </c>
      <c r="I51" s="158">
        <v>216</v>
      </c>
      <c r="J51" s="134">
        <f t="shared" si="4"/>
        <v>1.44</v>
      </c>
      <c r="K51" s="163">
        <f>IF(J51&lt;=33%,1,IF(J51&lt;76%,3,IF(J51&lt;100%,4,)))</f>
        <v>0</v>
      </c>
    </row>
    <row r="52" spans="1:11" ht="39.950000000000003" customHeight="1">
      <c r="A52" s="325"/>
      <c r="B52" s="300"/>
      <c r="C52" s="305"/>
      <c r="D52" s="162">
        <v>44</v>
      </c>
      <c r="E52" s="38" t="s">
        <v>95</v>
      </c>
      <c r="F52" s="161">
        <v>100</v>
      </c>
      <c r="G52" s="160" t="s">
        <v>215</v>
      </c>
      <c r="H52" s="159" t="s">
        <v>455</v>
      </c>
      <c r="I52" s="158">
        <v>125</v>
      </c>
      <c r="J52" s="134">
        <f t="shared" si="4"/>
        <v>1.25</v>
      </c>
      <c r="K52" s="163">
        <f>IF(J52&lt;=33%,1,IF(J52&lt;76%,3,IF(J52&lt;100%,4,)))</f>
        <v>0</v>
      </c>
    </row>
    <row r="53" spans="1:11" ht="39.950000000000003" customHeight="1">
      <c r="A53" s="325"/>
      <c r="B53" s="300"/>
      <c r="C53" s="305"/>
      <c r="D53" s="162">
        <v>45</v>
      </c>
      <c r="E53" s="38" t="s">
        <v>454</v>
      </c>
      <c r="F53" s="161">
        <v>10</v>
      </c>
      <c r="G53" s="160" t="s">
        <v>216</v>
      </c>
      <c r="H53" s="159" t="s">
        <v>452</v>
      </c>
      <c r="I53" s="158">
        <v>0</v>
      </c>
      <c r="J53" s="134">
        <f t="shared" si="4"/>
        <v>0</v>
      </c>
      <c r="K53" s="133">
        <f>IF(J53&lt;=33%,1,IF(J53&lt;76%,3,IF(J53&lt;100%,4,IF(J53=101%,5))))</f>
        <v>1</v>
      </c>
    </row>
    <row r="54" spans="1:11" ht="39.950000000000003" customHeight="1">
      <c r="A54" s="325"/>
      <c r="B54" s="301"/>
      <c r="C54" s="303"/>
      <c r="D54" s="162">
        <v>46</v>
      </c>
      <c r="E54" s="38" t="s">
        <v>453</v>
      </c>
      <c r="F54" s="161">
        <v>15</v>
      </c>
      <c r="G54" s="160" t="s">
        <v>217</v>
      </c>
      <c r="H54" s="159" t="s">
        <v>452</v>
      </c>
      <c r="I54" s="158">
        <v>0</v>
      </c>
      <c r="J54" s="134">
        <f t="shared" si="4"/>
        <v>0</v>
      </c>
      <c r="K54" s="133">
        <f>IF(J54&lt;=33%,1,IF(J54&lt;76%,3,IF(J54&lt;100%,4,IF(J54=101%,5))))</f>
        <v>1</v>
      </c>
    </row>
    <row r="55" spans="1:11" ht="39.950000000000003" customHeight="1">
      <c r="J55" s="157">
        <f>AVERAGE(J8:J54)</f>
        <v>0.50061586488582821</v>
      </c>
      <c r="K55" s="156">
        <f>IF(J55&lt;=33%,1,IF(J55&lt;76%,3,IF(J55&lt;100%,4,IF(J55=101%,5))))</f>
        <v>3</v>
      </c>
    </row>
    <row r="56" spans="1:11" ht="39.950000000000003" customHeight="1" thickBot="1">
      <c r="A56" s="3" t="s">
        <v>10</v>
      </c>
    </row>
  </sheetData>
  <sheetProtection algorithmName="SHA-512" hashValue="GDBSiKp4UcSCSOaOJel5qWw34pP+AsiKsAuFUCAKKAhduuWFer8lUMyVyUep77mb7v/iGee66hAHZgGf6YruQA==" saltValue="zj6CEEuwWfBqFv9COspJUw==" spinCount="100000" sheet="1" objects="1" scenarios="1" selectLockedCells="1" selectUnlockedCells="1"/>
  <mergeCells count="30">
    <mergeCell ref="A8:A54"/>
    <mergeCell ref="B8:B12"/>
    <mergeCell ref="H8:H12"/>
    <mergeCell ref="C10:C11"/>
    <mergeCell ref="D10:D11"/>
    <mergeCell ref="E10:E11"/>
    <mergeCell ref="B13:B17"/>
    <mergeCell ref="H13:H14"/>
    <mergeCell ref="B18:B25"/>
    <mergeCell ref="H18:H20"/>
    <mergeCell ref="B51:B54"/>
    <mergeCell ref="C51:C54"/>
    <mergeCell ref="H37:H41"/>
    <mergeCell ref="B42:B47"/>
    <mergeCell ref="H42:H47"/>
    <mergeCell ref="C43:C46"/>
    <mergeCell ref="B48:B50"/>
    <mergeCell ref="C48:C49"/>
    <mergeCell ref="B31:B41"/>
    <mergeCell ref="C31:C36"/>
    <mergeCell ref="H31:H36"/>
    <mergeCell ref="C37:C41"/>
    <mergeCell ref="H48:H49"/>
    <mergeCell ref="B26:B30"/>
    <mergeCell ref="G3:H4"/>
    <mergeCell ref="G5:H6"/>
    <mergeCell ref="L1:O1"/>
    <mergeCell ref="L2:O2"/>
    <mergeCell ref="H26:H30"/>
    <mergeCell ref="C27:C30"/>
  </mergeCells>
  <conditionalFormatting sqref="K8">
    <cfRule type="cellIs" dxfId="213" priority="56" stopIfTrue="1" operator="between">
      <formula>3</formula>
      <formula>4</formula>
    </cfRule>
  </conditionalFormatting>
  <conditionalFormatting sqref="K8">
    <cfRule type="cellIs" dxfId="212" priority="53" stopIfTrue="1" operator="greaterThan">
      <formula>3</formula>
    </cfRule>
    <cfRule type="cellIs" dxfId="211" priority="54" stopIfTrue="1" operator="between">
      <formula>1</formula>
      <formula>1</formula>
    </cfRule>
    <cfRule type="cellIs" dxfId="210" priority="55" stopIfTrue="1" operator="between">
      <formula>3</formula>
      <formula>3</formula>
    </cfRule>
  </conditionalFormatting>
  <conditionalFormatting sqref="K9 K36:K43 K45:K49 K53:K54 K11:K34">
    <cfRule type="cellIs" dxfId="209" priority="52" stopIfTrue="1" operator="between">
      <formula>3</formula>
      <formula>4</formula>
    </cfRule>
  </conditionalFormatting>
  <conditionalFormatting sqref="K9 K36:K43 K45:K49 K53:K54 K11:K34">
    <cfRule type="cellIs" dxfId="208" priority="49" stopIfTrue="1" operator="greaterThan">
      <formula>3</formula>
    </cfRule>
    <cfRule type="cellIs" dxfId="207" priority="50" stopIfTrue="1" operator="between">
      <formula>1</formula>
      <formula>1</formula>
    </cfRule>
    <cfRule type="cellIs" dxfId="206" priority="51" stopIfTrue="1" operator="between">
      <formula>3</formula>
      <formula>3</formula>
    </cfRule>
  </conditionalFormatting>
  <conditionalFormatting sqref="K35">
    <cfRule type="cellIs" dxfId="205" priority="46" stopIfTrue="1" operator="between">
      <formula>1</formula>
      <formula>1</formula>
    </cfRule>
    <cfRule type="cellIs" dxfId="204" priority="47" stopIfTrue="1" operator="between">
      <formula>3</formula>
      <formula>3</formula>
    </cfRule>
    <cfRule type="cellIs" dxfId="203" priority="48" stopIfTrue="1" operator="between">
      <formula>3</formula>
      <formula>4</formula>
    </cfRule>
  </conditionalFormatting>
  <conditionalFormatting sqref="K44">
    <cfRule type="cellIs" dxfId="202" priority="43" stopIfTrue="1" operator="between">
      <formula>1</formula>
      <formula>1</formula>
    </cfRule>
    <cfRule type="cellIs" dxfId="201" priority="44" stopIfTrue="1" operator="between">
      <formula>3</formula>
      <formula>3</formula>
    </cfRule>
    <cfRule type="cellIs" dxfId="200" priority="45" stopIfTrue="1" operator="between">
      <formula>3</formula>
      <formula>4</formula>
    </cfRule>
  </conditionalFormatting>
  <conditionalFormatting sqref="K50">
    <cfRule type="cellIs" dxfId="199" priority="40" stopIfTrue="1" operator="between">
      <formula>1</formula>
      <formula>1</formula>
    </cfRule>
    <cfRule type="cellIs" dxfId="198" priority="41" stopIfTrue="1" operator="between">
      <formula>3</formula>
      <formula>3</formula>
    </cfRule>
    <cfRule type="cellIs" dxfId="197" priority="42" stopIfTrue="1" operator="between">
      <formula>3</formula>
      <formula>4</formula>
    </cfRule>
  </conditionalFormatting>
  <conditionalFormatting sqref="K51">
    <cfRule type="cellIs" dxfId="196" priority="37" stopIfTrue="1" operator="between">
      <formula>1</formula>
      <formula>1</formula>
    </cfRule>
    <cfRule type="cellIs" dxfId="195" priority="38" stopIfTrue="1" operator="between">
      <formula>3</formula>
      <formula>3</formula>
    </cfRule>
    <cfRule type="cellIs" dxfId="194" priority="39" stopIfTrue="1" operator="between">
      <formula>3</formula>
      <formula>4</formula>
    </cfRule>
  </conditionalFormatting>
  <conditionalFormatting sqref="K52">
    <cfRule type="cellIs" dxfId="193" priority="34" stopIfTrue="1" operator="between">
      <formula>1</formula>
      <formula>1</formula>
    </cfRule>
    <cfRule type="cellIs" dxfId="192" priority="35" stopIfTrue="1" operator="between">
      <formula>3</formula>
      <formula>3</formula>
    </cfRule>
    <cfRule type="cellIs" dxfId="191" priority="36" stopIfTrue="1" operator="between">
      <formula>3</formula>
      <formula>4</formula>
    </cfRule>
  </conditionalFormatting>
  <conditionalFormatting sqref="K55">
    <cfRule type="cellIs" dxfId="190" priority="33" stopIfTrue="1" operator="between">
      <formula>3</formula>
      <formula>4</formula>
    </cfRule>
  </conditionalFormatting>
  <conditionalFormatting sqref="K55">
    <cfRule type="cellIs" dxfId="189" priority="30" stopIfTrue="1" operator="greaterThan">
      <formula>3</formula>
    </cfRule>
    <cfRule type="cellIs" dxfId="188" priority="31" stopIfTrue="1" operator="between">
      <formula>1</formula>
      <formula>1</formula>
    </cfRule>
    <cfRule type="cellIs" dxfId="187" priority="32" stopIfTrue="1" operator="between">
      <formula>3</formula>
      <formula>3</formula>
    </cfRule>
  </conditionalFormatting>
  <conditionalFormatting sqref="O30 O22:O27 O17:O20 O6:O15">
    <cfRule type="cellIs" dxfId="186" priority="25" stopIfTrue="1" operator="between">
      <formula>3</formula>
      <formula>4</formula>
    </cfRule>
  </conditionalFormatting>
  <conditionalFormatting sqref="O30 O22:O27 O17:O20 O6:O15">
    <cfRule type="cellIs" dxfId="185" priority="22" stopIfTrue="1" operator="greaterThan">
      <formula>3</formula>
    </cfRule>
    <cfRule type="cellIs" dxfId="184" priority="23" stopIfTrue="1" operator="between">
      <formula>1</formula>
      <formula>1</formula>
    </cfRule>
    <cfRule type="cellIs" dxfId="183" priority="24" stopIfTrue="1" operator="between">
      <formula>3</formula>
      <formula>3</formula>
    </cfRule>
  </conditionalFormatting>
  <conditionalFormatting sqref="O29">
    <cfRule type="cellIs" dxfId="182" priority="19" stopIfTrue="1" operator="between">
      <formula>1</formula>
      <formula>1</formula>
    </cfRule>
    <cfRule type="cellIs" dxfId="181" priority="20" stopIfTrue="1" operator="between">
      <formula>3</formula>
      <formula>3</formula>
    </cfRule>
    <cfRule type="cellIs" dxfId="180" priority="21" stopIfTrue="1" operator="between">
      <formula>3</formula>
      <formula>4</formula>
    </cfRule>
  </conditionalFormatting>
  <conditionalFormatting sqref="O21">
    <cfRule type="cellIs" dxfId="179" priority="13" stopIfTrue="1" operator="between">
      <formula>1</formula>
      <formula>1</formula>
    </cfRule>
    <cfRule type="cellIs" dxfId="178" priority="14" stopIfTrue="1" operator="between">
      <formula>3</formula>
      <formula>3</formula>
    </cfRule>
    <cfRule type="cellIs" dxfId="177" priority="15" stopIfTrue="1" operator="between">
      <formula>3</formula>
      <formula>4</formula>
    </cfRule>
  </conditionalFormatting>
  <conditionalFormatting sqref="O16">
    <cfRule type="cellIs" dxfId="176" priority="12" stopIfTrue="1" operator="between">
      <formula>3</formula>
      <formula>4</formula>
    </cfRule>
  </conditionalFormatting>
  <conditionalFormatting sqref="O16">
    <cfRule type="cellIs" dxfId="175" priority="9" stopIfTrue="1" operator="greaterThan">
      <formula>3</formula>
    </cfRule>
    <cfRule type="cellIs" dxfId="174" priority="10" stopIfTrue="1" operator="between">
      <formula>1</formula>
      <formula>1</formula>
    </cfRule>
    <cfRule type="cellIs" dxfId="173" priority="11" stopIfTrue="1" operator="between">
      <formula>3</formula>
      <formula>3</formula>
    </cfRule>
  </conditionalFormatting>
  <conditionalFormatting sqref="O28">
    <cfRule type="cellIs" dxfId="172" priority="8" stopIfTrue="1" operator="between">
      <formula>3</formula>
      <formula>4</formula>
    </cfRule>
  </conditionalFormatting>
  <conditionalFormatting sqref="O28">
    <cfRule type="cellIs" dxfId="171" priority="5" stopIfTrue="1" operator="greaterThan">
      <formula>3</formula>
    </cfRule>
    <cfRule type="cellIs" dxfId="170" priority="6" stopIfTrue="1" operator="between">
      <formula>1</formula>
      <formula>1</formula>
    </cfRule>
    <cfRule type="cellIs" dxfId="169" priority="7" stopIfTrue="1" operator="between">
      <formula>3</formula>
      <formula>3</formula>
    </cfRule>
  </conditionalFormatting>
  <conditionalFormatting sqref="O5">
    <cfRule type="cellIs" dxfId="168" priority="4" stopIfTrue="1" operator="between">
      <formula>3</formula>
      <formula>4</formula>
    </cfRule>
  </conditionalFormatting>
  <conditionalFormatting sqref="O5">
    <cfRule type="cellIs" dxfId="167" priority="1" stopIfTrue="1" operator="greaterThan">
      <formula>3</formula>
    </cfRule>
    <cfRule type="cellIs" dxfId="166" priority="2" stopIfTrue="1" operator="between">
      <formula>1</formula>
      <formula>1</formula>
    </cfRule>
    <cfRule type="cellIs" dxfId="165" priority="3" stopIfTrue="1" operator="between">
      <formula>3</formula>
      <formula>3</formula>
    </cfRule>
  </conditionalFormatting>
  <printOptions horizontalCentered="1"/>
  <pageMargins left="0.70866141732283472" right="0.70866141732283472" top="0.74803149606299213" bottom="0.74803149606299213" header="0.51181102362204722" footer="0.51181102362204722"/>
  <pageSetup scale="48" orientation="portrait" useFirstPageNumber="1" horizontalDpi="300" verticalDpi="300" r:id="rId1"/>
  <headerFooter alignWithMargins="0"/>
  <rowBreaks count="1" manualBreakCount="1">
    <brk id="31" max="16383" man="1"/>
  </rowBreaks>
  <drawing r:id="rId2"/>
  <legacyDrawing r:id="rId3"/>
  <oleObjects>
    <mc:AlternateContent xmlns:mc="http://schemas.openxmlformats.org/markup-compatibility/2006">
      <mc:Choice Requires="x14">
        <oleObject progId="Visio.Drawing.11" shapeId="14337" r:id="rId4">
          <objectPr defaultSize="0" autoPict="0" r:id="rId5">
            <anchor moveWithCells="1" sizeWithCells="1">
              <from>
                <xdr:col>0</xdr:col>
                <xdr:colOff>0</xdr:colOff>
                <xdr:row>2</xdr:row>
                <xdr:rowOff>85725</xdr:rowOff>
              </from>
              <to>
                <xdr:col>0</xdr:col>
                <xdr:colOff>0</xdr:colOff>
                <xdr:row>4</xdr:row>
                <xdr:rowOff>0</xdr:rowOff>
              </to>
            </anchor>
          </objectPr>
        </oleObject>
      </mc:Choice>
      <mc:Fallback>
        <oleObject progId="Visio.Drawing.11" shapeId="14337"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42"/>
  <sheetViews>
    <sheetView view="pageBreakPreview" zoomScale="60" zoomScaleNormal="70" workbookViewId="0">
      <selection activeCell="Q12" sqref="Q12"/>
    </sheetView>
  </sheetViews>
  <sheetFormatPr baseColWidth="10" defaultColWidth="15.7109375" defaultRowHeight="20.100000000000001" customHeight="1"/>
  <cols>
    <col min="1" max="1" width="20.28515625" style="12" customWidth="1"/>
    <col min="2" max="2" width="21.85546875" style="12" customWidth="1"/>
    <col min="3" max="3" width="26.42578125" style="13" customWidth="1"/>
    <col min="4" max="4" width="24.140625" style="13" customWidth="1"/>
    <col min="5" max="6" width="31.7109375" style="13" customWidth="1"/>
    <col min="7" max="7" width="27.42578125" style="13" customWidth="1"/>
    <col min="8" max="8" width="39.85546875" style="12" customWidth="1"/>
    <col min="9" max="9" width="15.7109375" style="12" customWidth="1"/>
    <col min="10" max="10" width="18.28515625" style="269" bestFit="1" customWidth="1"/>
    <col min="11" max="11" width="22.7109375" style="269" bestFit="1" customWidth="1"/>
    <col min="12" max="12" width="15.7109375" style="12"/>
    <col min="13" max="13" width="17" style="12" bestFit="1" customWidth="1"/>
    <col min="14" max="16384" width="15.7109375" style="12"/>
  </cols>
  <sheetData>
    <row r="2" spans="1:13" ht="20.100000000000001" customHeight="1" thickBot="1"/>
    <row r="3" spans="1:13" ht="12.75" customHeight="1">
      <c r="A3" s="8"/>
      <c r="B3" s="272" t="s">
        <v>7</v>
      </c>
      <c r="C3" s="272"/>
      <c r="D3" s="272"/>
      <c r="E3" s="272"/>
      <c r="F3" s="272"/>
      <c r="G3" s="272"/>
      <c r="H3" s="272"/>
      <c r="I3" s="272"/>
      <c r="J3" s="274" t="s">
        <v>8</v>
      </c>
      <c r="K3" s="274"/>
      <c r="L3" s="274"/>
      <c r="M3" s="274"/>
    </row>
    <row r="4" spans="1:13" ht="12.75">
      <c r="A4" s="9"/>
      <c r="B4" s="272"/>
      <c r="C4" s="272"/>
      <c r="D4" s="272"/>
      <c r="E4" s="272"/>
      <c r="F4" s="272"/>
      <c r="G4" s="272"/>
      <c r="H4" s="272"/>
      <c r="I4" s="272"/>
      <c r="J4" s="274"/>
      <c r="K4" s="274"/>
      <c r="L4" s="274"/>
      <c r="M4" s="274"/>
    </row>
    <row r="5" spans="1:13" ht="12.75">
      <c r="A5" s="9"/>
      <c r="B5" s="273" t="s">
        <v>402</v>
      </c>
      <c r="C5" s="273"/>
      <c r="D5" s="273"/>
      <c r="E5" s="273"/>
      <c r="F5" s="273"/>
      <c r="G5" s="273"/>
      <c r="H5" s="273"/>
      <c r="I5" s="273"/>
      <c r="J5" s="274" t="s">
        <v>440</v>
      </c>
      <c r="K5" s="274"/>
      <c r="L5" s="274"/>
      <c r="M5" s="274"/>
    </row>
    <row r="6" spans="1:13" ht="12.75">
      <c r="A6" s="9"/>
      <c r="B6" s="273"/>
      <c r="C6" s="273"/>
      <c r="D6" s="273"/>
      <c r="E6" s="273"/>
      <c r="F6" s="273"/>
      <c r="G6" s="273"/>
      <c r="H6" s="273"/>
      <c r="I6" s="273"/>
      <c r="J6" s="274"/>
      <c r="K6" s="274"/>
      <c r="L6" s="274"/>
      <c r="M6" s="274"/>
    </row>
    <row r="7" spans="1:13" s="14" customFormat="1" ht="47.25" customHeight="1">
      <c r="A7" s="48" t="s">
        <v>0</v>
      </c>
      <c r="B7" s="48" t="s">
        <v>2</v>
      </c>
      <c r="C7" s="48" t="s">
        <v>3</v>
      </c>
      <c r="D7" s="48" t="s">
        <v>1</v>
      </c>
      <c r="E7" s="48" t="s">
        <v>6</v>
      </c>
      <c r="F7" s="128" t="s">
        <v>403</v>
      </c>
      <c r="G7" s="48" t="s">
        <v>5</v>
      </c>
      <c r="H7" s="48" t="s">
        <v>4</v>
      </c>
      <c r="I7" s="131" t="s">
        <v>435</v>
      </c>
      <c r="J7" s="122" t="s">
        <v>436</v>
      </c>
      <c r="K7" s="122" t="s">
        <v>437</v>
      </c>
      <c r="L7" s="123" t="s">
        <v>438</v>
      </c>
      <c r="M7" s="123" t="s">
        <v>439</v>
      </c>
    </row>
    <row r="8" spans="1:13" s="14" customFormat="1" ht="99.75" customHeight="1">
      <c r="A8" s="354" t="s">
        <v>11</v>
      </c>
      <c r="B8" s="351" t="s">
        <v>242</v>
      </c>
      <c r="C8" s="351" t="s">
        <v>243</v>
      </c>
      <c r="D8" s="350" t="s">
        <v>244</v>
      </c>
      <c r="E8" s="350" t="s">
        <v>416</v>
      </c>
      <c r="F8" s="38">
        <v>1100</v>
      </c>
      <c r="G8" s="119" t="s">
        <v>245</v>
      </c>
      <c r="H8" s="350" t="s">
        <v>246</v>
      </c>
      <c r="I8" s="51">
        <v>1000</v>
      </c>
      <c r="J8" s="268" t="s">
        <v>441</v>
      </c>
      <c r="K8" s="268" t="s">
        <v>620</v>
      </c>
      <c r="L8" s="134">
        <f t="shared" ref="L8:L40" si="0">(I8/F8)</f>
        <v>0.90909090909090906</v>
      </c>
      <c r="M8" s="133">
        <f>IF(L8&lt;=33%,1,IF(L8&lt;76%,3,IF(L8&lt;100%,4,IF(L8=101%,5))))</f>
        <v>4</v>
      </c>
    </row>
    <row r="9" spans="1:13" s="14" customFormat="1" ht="86.25" customHeight="1">
      <c r="A9" s="354"/>
      <c r="B9" s="351"/>
      <c r="C9" s="351"/>
      <c r="D9" s="350"/>
      <c r="E9" s="350"/>
      <c r="F9" s="38">
        <v>56</v>
      </c>
      <c r="G9" s="119" t="s">
        <v>247</v>
      </c>
      <c r="H9" s="350"/>
      <c r="I9" s="38">
        <v>28</v>
      </c>
      <c r="J9" s="268" t="s">
        <v>441</v>
      </c>
      <c r="K9" s="268" t="s">
        <v>620</v>
      </c>
      <c r="L9" s="134">
        <f t="shared" si="0"/>
        <v>0.5</v>
      </c>
      <c r="M9" s="125">
        <f t="shared" ref="M9:M40" si="1">IF(L9&lt;=33%,1,IF(L9&lt;76%,3,IF(L9&lt;100%,4,IF(L9=101%,5))))</f>
        <v>3</v>
      </c>
    </row>
    <row r="10" spans="1:13" s="14" customFormat="1" ht="101.25" customHeight="1">
      <c r="A10" s="354"/>
      <c r="B10" s="351"/>
      <c r="C10" s="351"/>
      <c r="D10" s="350"/>
      <c r="E10" s="46" t="s">
        <v>248</v>
      </c>
      <c r="F10" s="38">
        <v>13491</v>
      </c>
      <c r="G10" s="119" t="s">
        <v>249</v>
      </c>
      <c r="H10" s="350"/>
      <c r="I10" s="38">
        <v>10259</v>
      </c>
      <c r="J10" s="268" t="s">
        <v>441</v>
      </c>
      <c r="K10" s="268" t="s">
        <v>620</v>
      </c>
      <c r="L10" s="134">
        <f t="shared" si="0"/>
        <v>0.76043288118004593</v>
      </c>
      <c r="M10" s="133">
        <f t="shared" si="1"/>
        <v>4</v>
      </c>
    </row>
    <row r="11" spans="1:13" s="14" customFormat="1" ht="111" customHeight="1">
      <c r="A11" s="354"/>
      <c r="B11" s="351"/>
      <c r="C11" s="351"/>
      <c r="D11" s="350"/>
      <c r="E11" s="38" t="s">
        <v>417</v>
      </c>
      <c r="F11" s="35">
        <v>2200</v>
      </c>
      <c r="G11" s="119" t="s">
        <v>250</v>
      </c>
      <c r="H11" s="350"/>
      <c r="I11" s="35">
        <v>1998</v>
      </c>
      <c r="J11" s="268" t="s">
        <v>441</v>
      </c>
      <c r="K11" s="268" t="s">
        <v>620</v>
      </c>
      <c r="L11" s="134">
        <f t="shared" si="0"/>
        <v>0.9081818181818182</v>
      </c>
      <c r="M11" s="133">
        <f t="shared" si="1"/>
        <v>4</v>
      </c>
    </row>
    <row r="12" spans="1:13" s="14" customFormat="1" ht="137.25" customHeight="1">
      <c r="A12" s="354"/>
      <c r="B12" s="351"/>
      <c r="C12" s="351"/>
      <c r="D12" s="350"/>
      <c r="E12" s="46" t="s">
        <v>418</v>
      </c>
      <c r="F12" s="38">
        <v>550</v>
      </c>
      <c r="G12" s="119" t="s">
        <v>251</v>
      </c>
      <c r="H12" s="350"/>
      <c r="I12" s="38">
        <v>754</v>
      </c>
      <c r="J12" s="268" t="s">
        <v>441</v>
      </c>
      <c r="K12" s="268" t="s">
        <v>620</v>
      </c>
      <c r="L12" s="134">
        <f t="shared" si="0"/>
        <v>1.3709090909090909</v>
      </c>
      <c r="M12" s="133" t="b">
        <f t="shared" si="1"/>
        <v>0</v>
      </c>
    </row>
    <row r="13" spans="1:13" s="14" customFormat="1" ht="119.25" customHeight="1">
      <c r="A13" s="354"/>
      <c r="B13" s="351"/>
      <c r="C13" s="351"/>
      <c r="D13" s="350"/>
      <c r="E13" s="46" t="s">
        <v>252</v>
      </c>
      <c r="F13" s="35">
        <v>1400</v>
      </c>
      <c r="G13" s="119" t="s">
        <v>253</v>
      </c>
      <c r="H13" s="350"/>
      <c r="I13" s="35">
        <v>2675</v>
      </c>
      <c r="J13" s="268" t="s">
        <v>441</v>
      </c>
      <c r="K13" s="268" t="s">
        <v>620</v>
      </c>
      <c r="L13" s="134">
        <f t="shared" si="0"/>
        <v>1.9107142857142858</v>
      </c>
      <c r="M13" s="133" t="b">
        <f t="shared" si="1"/>
        <v>0</v>
      </c>
    </row>
    <row r="14" spans="1:13" s="14" customFormat="1" ht="119.25" customHeight="1">
      <c r="A14" s="354"/>
      <c r="B14" s="351"/>
      <c r="C14" s="351"/>
      <c r="D14" s="350"/>
      <c r="E14" s="79" t="s">
        <v>341</v>
      </c>
      <c r="F14" s="38">
        <v>1</v>
      </c>
      <c r="G14" s="119" t="s">
        <v>342</v>
      </c>
      <c r="H14" s="350"/>
      <c r="I14" s="38">
        <v>0</v>
      </c>
      <c r="J14" s="268" t="s">
        <v>441</v>
      </c>
      <c r="K14" s="268" t="s">
        <v>620</v>
      </c>
      <c r="L14" s="134">
        <f t="shared" si="0"/>
        <v>0</v>
      </c>
      <c r="M14" s="133">
        <f t="shared" si="1"/>
        <v>1</v>
      </c>
    </row>
    <row r="15" spans="1:13" s="14" customFormat="1" ht="119.25" customHeight="1">
      <c r="A15" s="354"/>
      <c r="B15" s="351"/>
      <c r="C15" s="351"/>
      <c r="D15" s="350"/>
      <c r="E15" s="79" t="s">
        <v>339</v>
      </c>
      <c r="F15" s="38">
        <v>5</v>
      </c>
      <c r="G15" s="119" t="s">
        <v>340</v>
      </c>
      <c r="H15" s="350"/>
      <c r="I15" s="38">
        <v>4</v>
      </c>
      <c r="J15" s="268" t="s">
        <v>441</v>
      </c>
      <c r="K15" s="268" t="s">
        <v>620</v>
      </c>
      <c r="L15" s="134">
        <f t="shared" si="0"/>
        <v>0.8</v>
      </c>
      <c r="M15" s="133">
        <f t="shared" si="1"/>
        <v>4</v>
      </c>
    </row>
    <row r="16" spans="1:13" s="14" customFormat="1" ht="105" customHeight="1">
      <c r="A16" s="354"/>
      <c r="B16" s="351"/>
      <c r="C16" s="351"/>
      <c r="D16" s="350"/>
      <c r="E16" s="103" t="s">
        <v>337</v>
      </c>
      <c r="F16" s="80">
        <v>1</v>
      </c>
      <c r="G16" s="119" t="s">
        <v>338</v>
      </c>
      <c r="H16" s="350"/>
      <c r="I16" s="80">
        <v>0</v>
      </c>
      <c r="J16" s="268" t="s">
        <v>441</v>
      </c>
      <c r="K16" s="268" t="s">
        <v>620</v>
      </c>
      <c r="L16" s="134">
        <f t="shared" si="0"/>
        <v>0</v>
      </c>
      <c r="M16" s="133">
        <f t="shared" si="1"/>
        <v>1</v>
      </c>
    </row>
    <row r="17" spans="1:13" s="14" customFormat="1" ht="105.75" customHeight="1">
      <c r="A17" s="354"/>
      <c r="B17" s="351"/>
      <c r="C17" s="351" t="s">
        <v>254</v>
      </c>
      <c r="D17" s="350" t="s">
        <v>255</v>
      </c>
      <c r="E17" s="103" t="s">
        <v>256</v>
      </c>
      <c r="F17" s="38">
        <v>1000</v>
      </c>
      <c r="G17" s="119" t="s">
        <v>257</v>
      </c>
      <c r="H17" s="350"/>
      <c r="I17" s="38">
        <v>1000</v>
      </c>
      <c r="J17" s="268" t="s">
        <v>441</v>
      </c>
      <c r="K17" s="268" t="s">
        <v>620</v>
      </c>
      <c r="L17" s="134">
        <f t="shared" si="0"/>
        <v>1</v>
      </c>
      <c r="M17" s="133" t="b">
        <f t="shared" si="1"/>
        <v>0</v>
      </c>
    </row>
    <row r="18" spans="1:13" s="14" customFormat="1" ht="105.75" customHeight="1">
      <c r="A18" s="354"/>
      <c r="B18" s="351"/>
      <c r="C18" s="351"/>
      <c r="D18" s="350"/>
      <c r="E18" s="81" t="s">
        <v>343</v>
      </c>
      <c r="F18" s="38">
        <v>1</v>
      </c>
      <c r="G18" s="119" t="s">
        <v>345</v>
      </c>
      <c r="H18" s="350"/>
      <c r="I18" s="38">
        <v>0</v>
      </c>
      <c r="J18" s="268" t="s">
        <v>441</v>
      </c>
      <c r="K18" s="268" t="s">
        <v>620</v>
      </c>
      <c r="L18" s="134">
        <f t="shared" si="0"/>
        <v>0</v>
      </c>
      <c r="M18" s="133">
        <f t="shared" si="1"/>
        <v>1</v>
      </c>
    </row>
    <row r="19" spans="1:13" s="14" customFormat="1" ht="105.75" customHeight="1">
      <c r="A19" s="354"/>
      <c r="B19" s="351"/>
      <c r="C19" s="351"/>
      <c r="D19" s="350"/>
      <c r="E19" s="81" t="s">
        <v>344</v>
      </c>
      <c r="F19" s="38">
        <v>1</v>
      </c>
      <c r="G19" s="119" t="s">
        <v>420</v>
      </c>
      <c r="H19" s="350"/>
      <c r="I19" s="38">
        <v>0</v>
      </c>
      <c r="J19" s="268" t="s">
        <v>441</v>
      </c>
      <c r="K19" s="268" t="s">
        <v>620</v>
      </c>
      <c r="L19" s="134">
        <f t="shared" si="0"/>
        <v>0</v>
      </c>
      <c r="M19" s="133">
        <f t="shared" si="1"/>
        <v>1</v>
      </c>
    </row>
    <row r="20" spans="1:13" s="14" customFormat="1" ht="99.75">
      <c r="A20" s="354"/>
      <c r="B20" s="351"/>
      <c r="C20" s="47" t="s">
        <v>346</v>
      </c>
      <c r="D20" s="46" t="s">
        <v>258</v>
      </c>
      <c r="E20" s="103" t="s">
        <v>419</v>
      </c>
      <c r="F20" s="38">
        <v>1667</v>
      </c>
      <c r="G20" s="119" t="s">
        <v>259</v>
      </c>
      <c r="H20" s="350"/>
      <c r="I20" s="38">
        <v>0</v>
      </c>
      <c r="J20" s="268" t="s">
        <v>441</v>
      </c>
      <c r="K20" s="268" t="s">
        <v>620</v>
      </c>
      <c r="L20" s="134">
        <f t="shared" si="0"/>
        <v>0</v>
      </c>
      <c r="M20" s="133">
        <f t="shared" si="1"/>
        <v>1</v>
      </c>
    </row>
    <row r="21" spans="1:13" s="14" customFormat="1" ht="99.75">
      <c r="A21" s="354"/>
      <c r="B21" s="351"/>
      <c r="C21" s="351" t="s">
        <v>260</v>
      </c>
      <c r="D21" s="46" t="s">
        <v>261</v>
      </c>
      <c r="E21" s="103" t="s">
        <v>262</v>
      </c>
      <c r="F21" s="38">
        <v>6667</v>
      </c>
      <c r="G21" s="119" t="s">
        <v>263</v>
      </c>
      <c r="H21" s="350"/>
      <c r="I21" s="38">
        <v>3750</v>
      </c>
      <c r="J21" s="268" t="s">
        <v>441</v>
      </c>
      <c r="K21" s="268" t="s">
        <v>620</v>
      </c>
      <c r="L21" s="134">
        <f t="shared" si="0"/>
        <v>0.56247187640617968</v>
      </c>
      <c r="M21" s="125">
        <f t="shared" si="1"/>
        <v>3</v>
      </c>
    </row>
    <row r="22" spans="1:13" s="14" customFormat="1" ht="85.5" customHeight="1">
      <c r="A22" s="354"/>
      <c r="B22" s="351"/>
      <c r="C22" s="351"/>
      <c r="D22" s="46" t="s">
        <v>264</v>
      </c>
      <c r="E22" s="103" t="s">
        <v>265</v>
      </c>
      <c r="F22" s="38">
        <v>20</v>
      </c>
      <c r="G22" s="119" t="s">
        <v>266</v>
      </c>
      <c r="H22" s="350"/>
      <c r="I22" s="38">
        <v>10</v>
      </c>
      <c r="J22" s="268" t="s">
        <v>441</v>
      </c>
      <c r="K22" s="268" t="s">
        <v>620</v>
      </c>
      <c r="L22" s="134">
        <f t="shared" si="0"/>
        <v>0.5</v>
      </c>
      <c r="M22" s="125">
        <f t="shared" si="1"/>
        <v>3</v>
      </c>
    </row>
    <row r="23" spans="1:13" s="14" customFormat="1" ht="110.25" customHeight="1">
      <c r="A23" s="354"/>
      <c r="B23" s="351"/>
      <c r="C23" s="96" t="s">
        <v>347</v>
      </c>
      <c r="D23" s="97" t="s">
        <v>348</v>
      </c>
      <c r="E23" s="103" t="s">
        <v>421</v>
      </c>
      <c r="F23" s="119">
        <v>1</v>
      </c>
      <c r="G23" s="119" t="s">
        <v>442</v>
      </c>
      <c r="H23" s="350"/>
      <c r="I23" s="119">
        <v>1</v>
      </c>
      <c r="J23" s="268" t="s">
        <v>441</v>
      </c>
      <c r="K23" s="268" t="s">
        <v>620</v>
      </c>
      <c r="L23" s="134">
        <f t="shared" si="0"/>
        <v>1</v>
      </c>
      <c r="M23" s="133" t="b">
        <f t="shared" si="1"/>
        <v>0</v>
      </c>
    </row>
    <row r="24" spans="1:13" ht="288" customHeight="1">
      <c r="A24" s="354"/>
      <c r="B24" s="352" t="s">
        <v>12</v>
      </c>
      <c r="C24" s="352" t="s">
        <v>13</v>
      </c>
      <c r="D24" s="19" t="s">
        <v>14</v>
      </c>
      <c r="E24" s="19" t="s">
        <v>36</v>
      </c>
      <c r="F24" s="116">
        <v>1000</v>
      </c>
      <c r="G24" s="114" t="s">
        <v>314</v>
      </c>
      <c r="H24" s="114" t="s">
        <v>333</v>
      </c>
      <c r="I24" s="116">
        <v>2279</v>
      </c>
      <c r="J24" s="268" t="s">
        <v>441</v>
      </c>
      <c r="K24" s="268" t="s">
        <v>620</v>
      </c>
      <c r="L24" s="134">
        <f t="shared" si="0"/>
        <v>2.2789999999999999</v>
      </c>
      <c r="M24" s="133" t="b">
        <f t="shared" si="1"/>
        <v>0</v>
      </c>
    </row>
    <row r="25" spans="1:13" ht="178.5">
      <c r="A25" s="354"/>
      <c r="B25" s="352"/>
      <c r="C25" s="352"/>
      <c r="D25" s="19" t="s">
        <v>15</v>
      </c>
      <c r="E25" s="19" t="s">
        <v>37</v>
      </c>
      <c r="F25" s="116">
        <v>42</v>
      </c>
      <c r="G25" s="15" t="s">
        <v>315</v>
      </c>
      <c r="H25" s="114" t="s">
        <v>148</v>
      </c>
      <c r="I25" s="116">
        <v>31</v>
      </c>
      <c r="J25" s="268" t="s">
        <v>441</v>
      </c>
      <c r="K25" s="268" t="s">
        <v>620</v>
      </c>
      <c r="L25" s="134">
        <f t="shared" si="0"/>
        <v>0.73809523809523814</v>
      </c>
      <c r="M25" s="125">
        <f t="shared" si="1"/>
        <v>3</v>
      </c>
    </row>
    <row r="26" spans="1:13" ht="178.5">
      <c r="A26" s="354"/>
      <c r="B26" s="352"/>
      <c r="C26" s="352"/>
      <c r="D26" s="25" t="s">
        <v>16</v>
      </c>
      <c r="E26" s="16" t="s">
        <v>38</v>
      </c>
      <c r="F26" s="116">
        <v>150</v>
      </c>
      <c r="G26" s="114" t="s">
        <v>316</v>
      </c>
      <c r="H26" s="114" t="s">
        <v>148</v>
      </c>
      <c r="I26" s="116">
        <v>218</v>
      </c>
      <c r="J26" s="268" t="s">
        <v>441</v>
      </c>
      <c r="K26" s="268" t="s">
        <v>620</v>
      </c>
      <c r="L26" s="134">
        <f t="shared" si="0"/>
        <v>1.4533333333333334</v>
      </c>
      <c r="M26" s="133" t="b">
        <f t="shared" si="1"/>
        <v>0</v>
      </c>
    </row>
    <row r="27" spans="1:13" ht="168" customHeight="1">
      <c r="A27" s="354"/>
      <c r="B27" s="352"/>
      <c r="C27" s="352" t="s">
        <v>17</v>
      </c>
      <c r="D27" s="54" t="s">
        <v>18</v>
      </c>
      <c r="E27" s="54" t="s">
        <v>44</v>
      </c>
      <c r="F27" s="116">
        <v>50</v>
      </c>
      <c r="G27" s="53" t="s">
        <v>19</v>
      </c>
      <c r="H27" s="114" t="s">
        <v>334</v>
      </c>
      <c r="I27" s="116">
        <v>19</v>
      </c>
      <c r="J27" s="268" t="s">
        <v>441</v>
      </c>
      <c r="K27" s="268" t="s">
        <v>620</v>
      </c>
      <c r="L27" s="134">
        <f t="shared" si="0"/>
        <v>0.38</v>
      </c>
      <c r="M27" s="125">
        <f t="shared" si="1"/>
        <v>3</v>
      </c>
    </row>
    <row r="28" spans="1:13" ht="178.5">
      <c r="A28" s="354"/>
      <c r="B28" s="352"/>
      <c r="C28" s="352"/>
      <c r="D28" s="19" t="s">
        <v>20</v>
      </c>
      <c r="E28" s="19" t="s">
        <v>45</v>
      </c>
      <c r="F28" s="116">
        <v>700</v>
      </c>
      <c r="G28" s="114" t="s">
        <v>317</v>
      </c>
      <c r="H28" s="114" t="s">
        <v>149</v>
      </c>
      <c r="I28" s="116">
        <v>778</v>
      </c>
      <c r="J28" s="268" t="s">
        <v>441</v>
      </c>
      <c r="K28" s="268" t="s">
        <v>620</v>
      </c>
      <c r="L28" s="134">
        <f t="shared" si="0"/>
        <v>1.1114285714285714</v>
      </c>
      <c r="M28" s="133" t="b">
        <f t="shared" si="1"/>
        <v>0</v>
      </c>
    </row>
    <row r="29" spans="1:13" ht="171.75" customHeight="1">
      <c r="A29" s="354"/>
      <c r="B29" s="352"/>
      <c r="C29" s="352" t="s">
        <v>21</v>
      </c>
      <c r="D29" s="353" t="s">
        <v>22</v>
      </c>
      <c r="E29" s="39" t="s">
        <v>312</v>
      </c>
      <c r="F29" s="116">
        <v>600</v>
      </c>
      <c r="G29" s="40" t="s">
        <v>313</v>
      </c>
      <c r="H29" s="114" t="s">
        <v>148</v>
      </c>
      <c r="I29" s="116">
        <v>3308</v>
      </c>
      <c r="J29" s="268" t="s">
        <v>441</v>
      </c>
      <c r="K29" s="268" t="s">
        <v>620</v>
      </c>
      <c r="L29" s="134">
        <f t="shared" si="0"/>
        <v>5.5133333333333336</v>
      </c>
      <c r="M29" s="133" t="b">
        <f t="shared" si="1"/>
        <v>0</v>
      </c>
    </row>
    <row r="30" spans="1:13" ht="178.5">
      <c r="A30" s="354"/>
      <c r="B30" s="352"/>
      <c r="C30" s="352"/>
      <c r="D30" s="353"/>
      <c r="E30" s="23" t="s">
        <v>48</v>
      </c>
      <c r="F30" s="20">
        <v>2000</v>
      </c>
      <c r="G30" s="20" t="s">
        <v>39</v>
      </c>
      <c r="H30" s="114" t="s">
        <v>148</v>
      </c>
      <c r="I30" s="20">
        <v>2015</v>
      </c>
      <c r="J30" s="268" t="s">
        <v>441</v>
      </c>
      <c r="K30" s="268" t="s">
        <v>620</v>
      </c>
      <c r="L30" s="134">
        <f t="shared" si="0"/>
        <v>1.0075000000000001</v>
      </c>
      <c r="M30" s="133" t="b">
        <f t="shared" si="1"/>
        <v>0</v>
      </c>
    </row>
    <row r="31" spans="1:13" ht="178.5">
      <c r="A31" s="354"/>
      <c r="B31" s="352"/>
      <c r="C31" s="95" t="s">
        <v>23</v>
      </c>
      <c r="D31" s="19" t="s">
        <v>24</v>
      </c>
      <c r="E31" s="19" t="s">
        <v>40</v>
      </c>
      <c r="F31" s="116">
        <v>8</v>
      </c>
      <c r="G31" s="114" t="s">
        <v>318</v>
      </c>
      <c r="H31" s="114" t="s">
        <v>148</v>
      </c>
      <c r="I31" s="116">
        <v>7</v>
      </c>
      <c r="J31" s="268" t="s">
        <v>441</v>
      </c>
      <c r="K31" s="268" t="s">
        <v>620</v>
      </c>
      <c r="L31" s="134">
        <f t="shared" si="0"/>
        <v>0.875</v>
      </c>
      <c r="M31" s="133">
        <f t="shared" si="1"/>
        <v>4</v>
      </c>
    </row>
    <row r="32" spans="1:13" ht="178.5">
      <c r="A32" s="354"/>
      <c r="B32" s="352"/>
      <c r="C32" s="352" t="s">
        <v>25</v>
      </c>
      <c r="D32" s="19" t="s">
        <v>26</v>
      </c>
      <c r="E32" s="19" t="s">
        <v>41</v>
      </c>
      <c r="F32" s="116">
        <v>35</v>
      </c>
      <c r="G32" s="114" t="s">
        <v>27</v>
      </c>
      <c r="H32" s="114" t="s">
        <v>148</v>
      </c>
      <c r="I32" s="116">
        <v>58</v>
      </c>
      <c r="J32" s="268" t="s">
        <v>441</v>
      </c>
      <c r="K32" s="268" t="s">
        <v>620</v>
      </c>
      <c r="L32" s="134">
        <f t="shared" si="0"/>
        <v>1.6571428571428573</v>
      </c>
      <c r="M32" s="133" t="b">
        <f t="shared" si="1"/>
        <v>0</v>
      </c>
    </row>
    <row r="33" spans="1:13" ht="191.25">
      <c r="A33" s="354"/>
      <c r="B33" s="352"/>
      <c r="C33" s="352"/>
      <c r="D33" s="19" t="s">
        <v>46</v>
      </c>
      <c r="E33" s="19" t="s">
        <v>47</v>
      </c>
      <c r="F33" s="116">
        <v>67</v>
      </c>
      <c r="G33" s="114" t="s">
        <v>49</v>
      </c>
      <c r="H33" s="114" t="s">
        <v>150</v>
      </c>
      <c r="I33" s="116">
        <v>43</v>
      </c>
      <c r="J33" s="268" t="s">
        <v>441</v>
      </c>
      <c r="K33" s="268" t="s">
        <v>620</v>
      </c>
      <c r="L33" s="134">
        <f t="shared" si="0"/>
        <v>0.64179104477611937</v>
      </c>
      <c r="M33" s="125">
        <f t="shared" si="1"/>
        <v>3</v>
      </c>
    </row>
    <row r="34" spans="1:13" ht="178.5">
      <c r="A34" s="354"/>
      <c r="B34" s="352"/>
      <c r="C34" s="352"/>
      <c r="D34" s="19" t="s">
        <v>28</v>
      </c>
      <c r="E34" s="19" t="s">
        <v>42</v>
      </c>
      <c r="F34" s="116">
        <v>47</v>
      </c>
      <c r="G34" s="114" t="s">
        <v>151</v>
      </c>
      <c r="H34" s="114" t="s">
        <v>148</v>
      </c>
      <c r="I34" s="116">
        <v>28</v>
      </c>
      <c r="J34" s="268" t="s">
        <v>441</v>
      </c>
      <c r="K34" s="268" t="s">
        <v>620</v>
      </c>
      <c r="L34" s="134">
        <f t="shared" si="0"/>
        <v>0.5957446808510638</v>
      </c>
      <c r="M34" s="125">
        <f t="shared" si="1"/>
        <v>3</v>
      </c>
    </row>
    <row r="35" spans="1:13" ht="178.5">
      <c r="A35" s="354"/>
      <c r="B35" s="352"/>
      <c r="C35" s="95" t="s">
        <v>29</v>
      </c>
      <c r="D35" s="19" t="s">
        <v>30</v>
      </c>
      <c r="E35" s="19" t="s">
        <v>52</v>
      </c>
      <c r="F35" s="116">
        <v>900</v>
      </c>
      <c r="G35" s="114" t="s">
        <v>50</v>
      </c>
      <c r="H35" s="114" t="s">
        <v>148</v>
      </c>
      <c r="I35" s="116">
        <v>2891</v>
      </c>
      <c r="J35" s="268" t="s">
        <v>441</v>
      </c>
      <c r="K35" s="268" t="s">
        <v>620</v>
      </c>
      <c r="L35" s="134">
        <f t="shared" si="0"/>
        <v>3.2122222222222221</v>
      </c>
      <c r="M35" s="133" t="b">
        <f t="shared" si="1"/>
        <v>0</v>
      </c>
    </row>
    <row r="36" spans="1:13" ht="140.25">
      <c r="A36" s="354"/>
      <c r="B36" s="352"/>
      <c r="C36" s="95" t="s">
        <v>31</v>
      </c>
      <c r="D36" s="19" t="s">
        <v>32</v>
      </c>
      <c r="E36" s="19" t="s">
        <v>43</v>
      </c>
      <c r="F36" s="116">
        <v>2000</v>
      </c>
      <c r="G36" s="114" t="s">
        <v>51</v>
      </c>
      <c r="H36" s="114" t="s">
        <v>152</v>
      </c>
      <c r="I36" s="116">
        <v>2374</v>
      </c>
      <c r="J36" s="268" t="s">
        <v>441</v>
      </c>
      <c r="K36" s="268" t="s">
        <v>620</v>
      </c>
      <c r="L36" s="134">
        <f t="shared" si="0"/>
        <v>1.1870000000000001</v>
      </c>
      <c r="M36" s="133" t="b">
        <f t="shared" si="1"/>
        <v>0</v>
      </c>
    </row>
    <row r="37" spans="1:13" ht="204">
      <c r="A37" s="354"/>
      <c r="B37" s="352"/>
      <c r="C37" s="95" t="s">
        <v>33</v>
      </c>
      <c r="D37" s="19" t="s">
        <v>34</v>
      </c>
      <c r="E37" s="19" t="s">
        <v>147</v>
      </c>
      <c r="F37" s="116">
        <v>15</v>
      </c>
      <c r="G37" s="114" t="s">
        <v>35</v>
      </c>
      <c r="H37" s="114" t="s">
        <v>153</v>
      </c>
      <c r="I37" s="116">
        <v>19</v>
      </c>
      <c r="J37" s="268" t="s">
        <v>441</v>
      </c>
      <c r="K37" s="268" t="s">
        <v>620</v>
      </c>
      <c r="L37" s="134">
        <f t="shared" si="0"/>
        <v>1.2666666666666666</v>
      </c>
      <c r="M37" s="133" t="b">
        <f t="shared" si="1"/>
        <v>0</v>
      </c>
    </row>
    <row r="38" spans="1:13" ht="240" customHeight="1">
      <c r="A38" s="354"/>
      <c r="B38" s="351" t="s">
        <v>144</v>
      </c>
      <c r="C38" s="29" t="s">
        <v>274</v>
      </c>
      <c r="D38" s="28" t="s">
        <v>97</v>
      </c>
      <c r="E38" s="28" t="s">
        <v>98</v>
      </c>
      <c r="F38" s="38">
        <v>1000</v>
      </c>
      <c r="G38" s="119" t="s">
        <v>269</v>
      </c>
      <c r="H38" s="114" t="s">
        <v>308</v>
      </c>
      <c r="I38" s="38">
        <v>1136</v>
      </c>
      <c r="J38" s="268" t="s">
        <v>441</v>
      </c>
      <c r="K38" s="268" t="s">
        <v>620</v>
      </c>
      <c r="L38" s="134">
        <f t="shared" si="0"/>
        <v>1.1359999999999999</v>
      </c>
      <c r="M38" s="133" t="b">
        <f t="shared" si="1"/>
        <v>0</v>
      </c>
    </row>
    <row r="39" spans="1:13" ht="71.25">
      <c r="A39" s="354"/>
      <c r="B39" s="351"/>
      <c r="C39" s="29" t="s">
        <v>275</v>
      </c>
      <c r="D39" s="46" t="s">
        <v>267</v>
      </c>
      <c r="E39" s="46" t="s">
        <v>270</v>
      </c>
      <c r="F39" s="38">
        <v>935</v>
      </c>
      <c r="G39" s="119" t="s">
        <v>271</v>
      </c>
      <c r="H39" s="114" t="s">
        <v>309</v>
      </c>
      <c r="I39" s="38">
        <v>553</v>
      </c>
      <c r="J39" s="268" t="s">
        <v>441</v>
      </c>
      <c r="K39" s="268" t="s">
        <v>620</v>
      </c>
      <c r="L39" s="134">
        <f t="shared" si="0"/>
        <v>0.59144385026737967</v>
      </c>
      <c r="M39" s="125">
        <f t="shared" si="1"/>
        <v>3</v>
      </c>
    </row>
    <row r="40" spans="1:13" ht="57">
      <c r="A40" s="354"/>
      <c r="B40" s="351"/>
      <c r="C40" s="5" t="s">
        <v>145</v>
      </c>
      <c r="D40" s="46" t="s">
        <v>268</v>
      </c>
      <c r="E40" s="46" t="s">
        <v>272</v>
      </c>
      <c r="F40" s="36">
        <v>500</v>
      </c>
      <c r="G40" s="119" t="s">
        <v>273</v>
      </c>
      <c r="H40" s="114" t="s">
        <v>309</v>
      </c>
      <c r="I40" s="36">
        <v>1025</v>
      </c>
      <c r="J40" s="268" t="s">
        <v>441</v>
      </c>
      <c r="K40" s="268" t="s">
        <v>620</v>
      </c>
      <c r="L40" s="134">
        <f t="shared" si="0"/>
        <v>2.0499999999999998</v>
      </c>
      <c r="M40" s="133" t="b">
        <f t="shared" si="1"/>
        <v>0</v>
      </c>
    </row>
    <row r="41" spans="1:13" ht="13.5" thickBot="1">
      <c r="A41" s="3" t="s">
        <v>10</v>
      </c>
      <c r="B41" s="30"/>
      <c r="C41" s="17"/>
      <c r="D41" s="17"/>
      <c r="E41" s="17"/>
      <c r="F41" s="17"/>
      <c r="G41" s="17"/>
      <c r="H41" s="18"/>
      <c r="L41" s="148">
        <f>AVERAGE(L8:L40)</f>
        <v>1.0884091715030038</v>
      </c>
    </row>
    <row r="42" spans="1:13" ht="20.100000000000001" customHeight="1">
      <c r="C42" s="13">
        <v>16</v>
      </c>
    </row>
  </sheetData>
  <sheetProtection algorithmName="SHA-512" hashValue="ZGHzvKaePwqZl1WOiQIJB+kaev+veVoGvuXqpf/RLADwt+3jbe6hSTxDcqOCc7GndhEoZly+/i8RJrfDVPce9Q==" saltValue="zWopNwJG4PFpyvCbCWPorA==" spinCount="100000" sheet="1" objects="1" scenarios="1"/>
  <mergeCells count="20">
    <mergeCell ref="C29:C30"/>
    <mergeCell ref="D29:D30"/>
    <mergeCell ref="A8:A40"/>
    <mergeCell ref="B8:B23"/>
    <mergeCell ref="B24:B37"/>
    <mergeCell ref="C24:C26"/>
    <mergeCell ref="C27:C28"/>
    <mergeCell ref="C32:C34"/>
    <mergeCell ref="B38:B40"/>
    <mergeCell ref="B5:I6"/>
    <mergeCell ref="J3:M4"/>
    <mergeCell ref="J5:M6"/>
    <mergeCell ref="H8:H23"/>
    <mergeCell ref="E8:E9"/>
    <mergeCell ref="C8:C16"/>
    <mergeCell ref="D8:D16"/>
    <mergeCell ref="C17:C19"/>
    <mergeCell ref="D17:D19"/>
    <mergeCell ref="C21:C22"/>
    <mergeCell ref="B3:I4"/>
  </mergeCells>
  <conditionalFormatting sqref="M8">
    <cfRule type="cellIs" dxfId="164" priority="8" stopIfTrue="1" operator="between">
      <formula>3</formula>
      <formula>4</formula>
    </cfRule>
  </conditionalFormatting>
  <conditionalFormatting sqref="M8">
    <cfRule type="cellIs" dxfId="163" priority="5" stopIfTrue="1" operator="greaterThan">
      <formula>3</formula>
    </cfRule>
    <cfRule type="cellIs" dxfId="162" priority="6" stopIfTrue="1" operator="between">
      <formula>1</formula>
      <formula>1</formula>
    </cfRule>
    <cfRule type="cellIs" dxfId="161" priority="7" stopIfTrue="1" operator="between">
      <formula>3</formula>
      <formula>3</formula>
    </cfRule>
  </conditionalFormatting>
  <conditionalFormatting sqref="M9:M40">
    <cfRule type="cellIs" dxfId="160" priority="4" stopIfTrue="1" operator="between">
      <formula>3</formula>
      <formula>4</formula>
    </cfRule>
  </conditionalFormatting>
  <conditionalFormatting sqref="M9:M40">
    <cfRule type="cellIs" dxfId="159" priority="1" stopIfTrue="1" operator="greaterThan">
      <formula>3</formula>
    </cfRule>
    <cfRule type="cellIs" dxfId="158" priority="2" stopIfTrue="1" operator="between">
      <formula>1</formula>
      <formula>1</formula>
    </cfRule>
    <cfRule type="cellIs" dxfId="157" priority="3" stopIfTrue="1" operator="between">
      <formula>3</formula>
      <formula>3</formula>
    </cfRule>
  </conditionalFormatting>
  <pageMargins left="0.70866141732283472" right="0.70866141732283472" top="0.74803149606299213" bottom="0.74803149606299213" header="0.31496062992125984" footer="0.31496062992125984"/>
  <pageSetup scale="53" orientation="landscape" r:id="rId1"/>
  <drawing r:id="rId2"/>
  <legacyDrawing r:id="rId3"/>
  <oleObjects>
    <mc:AlternateContent xmlns:mc="http://schemas.openxmlformats.org/markup-compatibility/2006">
      <mc:Choice Requires="x14">
        <oleObject progId="Visio.Drawing.11" shapeId="2050" r:id="rId4">
          <objectPr defaultSize="0" autoPict="0" r:id="rId5">
            <anchor moveWithCells="1" sizeWithCells="1">
              <from>
                <xdr:col>0</xdr:col>
                <xdr:colOff>190500</xdr:colOff>
                <xdr:row>2</xdr:row>
                <xdr:rowOff>85725</xdr:rowOff>
              </from>
              <to>
                <xdr:col>0</xdr:col>
                <xdr:colOff>962025</xdr:colOff>
                <xdr:row>6</xdr:row>
                <xdr:rowOff>0</xdr:rowOff>
              </to>
            </anchor>
          </objectPr>
        </oleObject>
      </mc:Choice>
      <mc:Fallback>
        <oleObject progId="Visio.Drawing.11" shapeId="2050"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6"/>
  <sheetViews>
    <sheetView topLeftCell="M1" zoomScale="70" zoomScaleNormal="70" workbookViewId="0">
      <selection activeCell="S9" sqref="S9"/>
    </sheetView>
  </sheetViews>
  <sheetFormatPr baseColWidth="10" defaultColWidth="15.7109375" defaultRowHeight="20.100000000000001" customHeight="1"/>
  <cols>
    <col min="1" max="1" width="20.28515625" style="152" hidden="1" customWidth="1"/>
    <col min="2" max="2" width="17.85546875" style="152" hidden="1" customWidth="1"/>
    <col min="3" max="3" width="20.7109375" style="216" hidden="1" customWidth="1"/>
    <col min="4" max="5" width="24.140625" style="216" hidden="1" customWidth="1"/>
    <col min="6" max="6" width="31.7109375" style="216" hidden="1" customWidth="1"/>
    <col min="7" max="7" width="24.140625" style="216" hidden="1" customWidth="1"/>
    <col min="8" max="8" width="22.85546875" style="216" hidden="1" customWidth="1"/>
    <col min="9" max="9" width="46" style="152" hidden="1" customWidth="1"/>
    <col min="10" max="10" width="17.7109375" style="152" hidden="1" customWidth="1"/>
    <col min="11" max="12" width="0" style="152" hidden="1" customWidth="1"/>
    <col min="13" max="13" width="49" style="152" bestFit="1" customWidth="1"/>
    <col min="14" max="14" width="17.28515625" style="152" bestFit="1" customWidth="1"/>
    <col min="15" max="15" width="15.7109375" style="152"/>
    <col min="16" max="16" width="22.140625" style="152" customWidth="1"/>
    <col min="17" max="16384" width="15.7109375" style="152"/>
  </cols>
  <sheetData>
    <row r="1" spans="1:16" ht="20.100000000000001" customHeight="1">
      <c r="M1" s="271" t="s">
        <v>443</v>
      </c>
      <c r="N1" s="271"/>
      <c r="O1" s="271"/>
      <c r="P1" s="271"/>
    </row>
    <row r="2" spans="1:16" ht="46.5" customHeight="1">
      <c r="M2" s="383" t="s">
        <v>579</v>
      </c>
      <c r="N2" s="383"/>
      <c r="O2" s="383"/>
      <c r="P2" s="383"/>
    </row>
    <row r="3" spans="1:16" ht="20.100000000000001" customHeight="1" thickBot="1"/>
    <row r="4" spans="1:16" ht="20.100000000000001" customHeight="1">
      <c r="A4" s="1"/>
      <c r="B4" s="384" t="s">
        <v>7</v>
      </c>
      <c r="C4" s="385"/>
      <c r="D4" s="385"/>
      <c r="E4" s="385"/>
      <c r="F4" s="385"/>
      <c r="G4" s="386"/>
      <c r="H4" s="314" t="s">
        <v>8</v>
      </c>
      <c r="I4" s="315"/>
      <c r="M4" s="217" t="s">
        <v>545</v>
      </c>
      <c r="N4" s="142" t="s">
        <v>445</v>
      </c>
      <c r="O4" s="217" t="s">
        <v>438</v>
      </c>
      <c r="P4" s="141" t="s">
        <v>439</v>
      </c>
    </row>
    <row r="5" spans="1:16" ht="20.100000000000001" customHeight="1" thickBot="1">
      <c r="A5" s="2"/>
      <c r="B5" s="387"/>
      <c r="C5" s="388"/>
      <c r="D5" s="388"/>
      <c r="E5" s="388"/>
      <c r="F5" s="388"/>
      <c r="G5" s="389"/>
      <c r="H5" s="316"/>
      <c r="I5" s="317"/>
      <c r="M5" s="218" t="s">
        <v>242</v>
      </c>
      <c r="N5" s="218" t="s">
        <v>544</v>
      </c>
      <c r="O5" s="189">
        <f>AVERAGE('COMPROMISO SOCIAL'!L8:L23)</f>
        <v>0.63886255384264568</v>
      </c>
      <c r="P5" s="125">
        <f>IF(O5&lt;=33%,1,IF(O5&lt;76%,3,IF(O5&lt;100%,4,IF(O5=101%,5))))</f>
        <v>3</v>
      </c>
    </row>
    <row r="6" spans="1:16" ht="20.100000000000001" customHeight="1">
      <c r="A6" s="2"/>
      <c r="B6" s="390" t="s">
        <v>542</v>
      </c>
      <c r="C6" s="391"/>
      <c r="D6" s="391"/>
      <c r="E6" s="391"/>
      <c r="F6" s="391"/>
      <c r="G6" s="392"/>
      <c r="H6" s="314" t="s">
        <v>9</v>
      </c>
      <c r="I6" s="315"/>
      <c r="M6" s="218" t="s">
        <v>12</v>
      </c>
      <c r="N6" s="218" t="s">
        <v>543</v>
      </c>
      <c r="O6" s="189">
        <f>AVERAGE('COMPROMISO SOCIAL'!L24:L37)</f>
        <v>1.565589853417815</v>
      </c>
      <c r="P6" s="163">
        <f>IF(O6&lt;=33%,1,IF(O6&lt;76%,3,IF(O6&lt;100%,4,)))</f>
        <v>0</v>
      </c>
    </row>
    <row r="7" spans="1:16" ht="20.100000000000001" customHeight="1" thickBot="1">
      <c r="A7" s="207"/>
      <c r="B7" s="393"/>
      <c r="C7" s="394"/>
      <c r="D7" s="394"/>
      <c r="E7" s="394"/>
      <c r="F7" s="394"/>
      <c r="G7" s="395"/>
      <c r="H7" s="316"/>
      <c r="I7" s="317"/>
      <c r="M7" s="218" t="s">
        <v>144</v>
      </c>
      <c r="N7" s="218" t="s">
        <v>541</v>
      </c>
      <c r="O7" s="189">
        <f>AVERAGE('COMPROMISO SOCIAL'!L38:L40)</f>
        <v>1.2591479500891265</v>
      </c>
      <c r="P7" s="163" t="b">
        <f t="shared" ref="P7" si="0">IF(O7&lt;=33%,1,IF(O7&lt;76%,3,IF(O7&lt;100%,4,IF(O7=101%,5))))</f>
        <v>0</v>
      </c>
    </row>
    <row r="8" spans="1:16" s="200" customFormat="1" ht="36" customHeight="1" thickBot="1">
      <c r="A8" s="219" t="s">
        <v>0</v>
      </c>
      <c r="B8" s="219" t="s">
        <v>2</v>
      </c>
      <c r="C8" s="219" t="s">
        <v>3</v>
      </c>
      <c r="D8" s="219" t="s">
        <v>1</v>
      </c>
      <c r="E8" s="220" t="s">
        <v>539</v>
      </c>
      <c r="F8" s="219" t="s">
        <v>6</v>
      </c>
      <c r="G8" s="205" t="s">
        <v>538</v>
      </c>
      <c r="H8" s="219" t="s">
        <v>5</v>
      </c>
      <c r="I8" s="219" t="s">
        <v>4</v>
      </c>
      <c r="J8" s="221" t="s">
        <v>435</v>
      </c>
      <c r="K8" s="222" t="s">
        <v>438</v>
      </c>
      <c r="L8" s="123" t="s">
        <v>439</v>
      </c>
      <c r="M8" s="200" t="s">
        <v>451</v>
      </c>
    </row>
    <row r="9" spans="1:16" ht="125.25" customHeight="1">
      <c r="A9" s="374" t="s">
        <v>581</v>
      </c>
      <c r="B9" s="376" t="s">
        <v>242</v>
      </c>
      <c r="C9" s="376" t="s">
        <v>243</v>
      </c>
      <c r="D9" s="377" t="s">
        <v>244</v>
      </c>
      <c r="E9" s="369">
        <v>47</v>
      </c>
      <c r="F9" s="373" t="s">
        <v>582</v>
      </c>
      <c r="G9" s="223">
        <v>1100</v>
      </c>
      <c r="H9" s="224" t="s">
        <v>245</v>
      </c>
      <c r="I9" s="335" t="s">
        <v>246</v>
      </c>
      <c r="J9" s="225">
        <v>1100</v>
      </c>
      <c r="K9" s="226">
        <f>+J9/G9</f>
        <v>1</v>
      </c>
      <c r="L9" s="125" t="b">
        <f>IF(K9&lt;=33%,1,IF(K9&lt;76%,3,IF(K9&lt;100%,4,IF(K9=101%,5))))</f>
        <v>0</v>
      </c>
    </row>
    <row r="10" spans="1:16" ht="121.5" customHeight="1">
      <c r="A10" s="374"/>
      <c r="B10" s="365"/>
      <c r="C10" s="365"/>
      <c r="D10" s="368"/>
      <c r="E10" s="369"/>
      <c r="F10" s="371"/>
      <c r="G10" s="227">
        <v>100</v>
      </c>
      <c r="H10" s="228" t="s">
        <v>247</v>
      </c>
      <c r="I10" s="335"/>
      <c r="J10" s="225">
        <v>0</v>
      </c>
      <c r="K10" s="226">
        <f t="shared" ref="K10:K39" si="1">+J10/G10</f>
        <v>0</v>
      </c>
      <c r="L10" s="133">
        <f t="shared" ref="L10:L40" si="2">IF(K10&lt;=33%,1,IF(K10&lt;76%,3,IF(K10&lt;100%,4,IF(K10=101%,5))))</f>
        <v>1</v>
      </c>
    </row>
    <row r="11" spans="1:16" ht="111.75" customHeight="1">
      <c r="A11" s="374"/>
      <c r="B11" s="365"/>
      <c r="C11" s="365"/>
      <c r="D11" s="368"/>
      <c r="E11" s="229">
        <v>48</v>
      </c>
      <c r="F11" s="119" t="s">
        <v>248</v>
      </c>
      <c r="G11" s="227">
        <v>20000</v>
      </c>
      <c r="H11" s="228" t="s">
        <v>249</v>
      </c>
      <c r="I11" s="335"/>
      <c r="J11" s="225">
        <v>0</v>
      </c>
      <c r="K11" s="226">
        <f t="shared" si="1"/>
        <v>0</v>
      </c>
      <c r="L11" s="133">
        <f t="shared" si="2"/>
        <v>1</v>
      </c>
    </row>
    <row r="12" spans="1:16" ht="118.5" customHeight="1">
      <c r="A12" s="374"/>
      <c r="B12" s="365"/>
      <c r="C12" s="365"/>
      <c r="D12" s="368"/>
      <c r="E12" s="229">
        <v>49</v>
      </c>
      <c r="F12" s="119" t="s">
        <v>583</v>
      </c>
      <c r="G12" s="230">
        <v>1467</v>
      </c>
      <c r="H12" s="228" t="s">
        <v>250</v>
      </c>
      <c r="I12" s="335"/>
      <c r="J12" s="225">
        <v>0</v>
      </c>
      <c r="K12" s="226">
        <f t="shared" si="1"/>
        <v>0</v>
      </c>
      <c r="L12" s="133">
        <f t="shared" si="2"/>
        <v>1</v>
      </c>
    </row>
    <row r="13" spans="1:16" ht="176.25" customHeight="1">
      <c r="A13" s="374"/>
      <c r="B13" s="365"/>
      <c r="C13" s="365"/>
      <c r="D13" s="368"/>
      <c r="E13" s="229">
        <v>50</v>
      </c>
      <c r="F13" s="119" t="s">
        <v>584</v>
      </c>
      <c r="G13" s="227">
        <v>267</v>
      </c>
      <c r="H13" s="228" t="s">
        <v>251</v>
      </c>
      <c r="I13" s="335"/>
      <c r="J13" s="225">
        <v>0</v>
      </c>
      <c r="K13" s="226">
        <f t="shared" si="1"/>
        <v>0</v>
      </c>
      <c r="L13" s="133">
        <f t="shared" si="2"/>
        <v>1</v>
      </c>
    </row>
    <row r="14" spans="1:16" ht="90" customHeight="1">
      <c r="A14" s="374"/>
      <c r="B14" s="365"/>
      <c r="C14" s="365"/>
      <c r="D14" s="368"/>
      <c r="E14" s="229">
        <v>51</v>
      </c>
      <c r="F14" s="119" t="s">
        <v>252</v>
      </c>
      <c r="G14" s="230">
        <v>900</v>
      </c>
      <c r="H14" s="228" t="s">
        <v>253</v>
      </c>
      <c r="I14" s="335"/>
      <c r="J14" s="225">
        <v>1105</v>
      </c>
      <c r="K14" s="226">
        <f t="shared" si="1"/>
        <v>1.2277777777777779</v>
      </c>
      <c r="L14" s="163">
        <f>IF(K14&lt;=33%,1,IF(K14&lt;76%,3,IF(K14&lt;100%,4,)))</f>
        <v>0</v>
      </c>
    </row>
    <row r="15" spans="1:16" ht="86.25" customHeight="1">
      <c r="A15" s="374"/>
      <c r="B15" s="365"/>
      <c r="C15" s="365"/>
      <c r="D15" s="368"/>
      <c r="E15" s="229">
        <v>52</v>
      </c>
      <c r="F15" s="119" t="s">
        <v>585</v>
      </c>
      <c r="G15" s="227">
        <v>67</v>
      </c>
      <c r="H15" s="228" t="s">
        <v>586</v>
      </c>
      <c r="I15" s="335"/>
      <c r="J15" s="225">
        <v>0</v>
      </c>
      <c r="K15" s="226">
        <f t="shared" si="1"/>
        <v>0</v>
      </c>
      <c r="L15" s="133">
        <f t="shared" si="2"/>
        <v>1</v>
      </c>
    </row>
    <row r="16" spans="1:16" ht="87.75" customHeight="1">
      <c r="A16" s="374"/>
      <c r="B16" s="365"/>
      <c r="C16" s="365" t="s">
        <v>254</v>
      </c>
      <c r="D16" s="368" t="s">
        <v>255</v>
      </c>
      <c r="E16" s="369">
        <v>53</v>
      </c>
      <c r="F16" s="370" t="s">
        <v>256</v>
      </c>
      <c r="G16" s="372">
        <v>1000</v>
      </c>
      <c r="H16" s="355" t="s">
        <v>257</v>
      </c>
      <c r="I16" s="335"/>
      <c r="J16" s="356">
        <v>0</v>
      </c>
      <c r="K16" s="359">
        <f t="shared" si="1"/>
        <v>0</v>
      </c>
      <c r="L16" s="133">
        <f t="shared" si="2"/>
        <v>1</v>
      </c>
    </row>
    <row r="17" spans="1:12" ht="88.5" customHeight="1">
      <c r="A17" s="374"/>
      <c r="B17" s="365"/>
      <c r="C17" s="365"/>
      <c r="D17" s="368"/>
      <c r="E17" s="369"/>
      <c r="F17" s="371"/>
      <c r="G17" s="372"/>
      <c r="H17" s="355"/>
      <c r="I17" s="335"/>
      <c r="J17" s="358"/>
      <c r="K17" s="361"/>
      <c r="L17" s="133">
        <f t="shared" si="2"/>
        <v>1</v>
      </c>
    </row>
    <row r="18" spans="1:12" ht="148.5" customHeight="1">
      <c r="A18" s="374"/>
      <c r="B18" s="365"/>
      <c r="C18" s="231" t="s">
        <v>587</v>
      </c>
      <c r="D18" s="232" t="s">
        <v>258</v>
      </c>
      <c r="E18" s="229">
        <v>54</v>
      </c>
      <c r="F18" s="119" t="s">
        <v>588</v>
      </c>
      <c r="G18" s="227">
        <v>1667</v>
      </c>
      <c r="H18" s="228" t="s">
        <v>259</v>
      </c>
      <c r="I18" s="335"/>
      <c r="J18" s="225">
        <v>0</v>
      </c>
      <c r="K18" s="226">
        <f t="shared" si="1"/>
        <v>0</v>
      </c>
      <c r="L18" s="133">
        <f t="shared" si="2"/>
        <v>1</v>
      </c>
    </row>
    <row r="19" spans="1:12" ht="125.25" customHeight="1">
      <c r="A19" s="374"/>
      <c r="B19" s="365"/>
      <c r="C19" s="365" t="s">
        <v>260</v>
      </c>
      <c r="D19" s="232" t="s">
        <v>261</v>
      </c>
      <c r="E19" s="229">
        <v>55</v>
      </c>
      <c r="F19" s="119" t="s">
        <v>262</v>
      </c>
      <c r="G19" s="227">
        <v>6667</v>
      </c>
      <c r="H19" s="228" t="s">
        <v>263</v>
      </c>
      <c r="I19" s="335"/>
      <c r="J19" s="225">
        <v>0</v>
      </c>
      <c r="K19" s="226">
        <f t="shared" si="1"/>
        <v>0</v>
      </c>
      <c r="L19" s="133">
        <f t="shared" si="2"/>
        <v>1</v>
      </c>
    </row>
    <row r="20" spans="1:12" ht="84.75" customHeight="1">
      <c r="A20" s="374"/>
      <c r="B20" s="365"/>
      <c r="C20" s="365"/>
      <c r="D20" s="232" t="s">
        <v>264</v>
      </c>
      <c r="E20" s="229">
        <v>56</v>
      </c>
      <c r="F20" s="119" t="s">
        <v>265</v>
      </c>
      <c r="G20" s="227">
        <v>10</v>
      </c>
      <c r="H20" s="228" t="s">
        <v>266</v>
      </c>
      <c r="I20" s="336"/>
      <c r="J20" s="225">
        <v>0</v>
      </c>
      <c r="K20" s="226">
        <f t="shared" si="1"/>
        <v>0</v>
      </c>
      <c r="L20" s="133">
        <f t="shared" si="2"/>
        <v>1</v>
      </c>
    </row>
    <row r="21" spans="1:12" ht="210" customHeight="1">
      <c r="A21" s="374"/>
      <c r="B21" s="379" t="s">
        <v>12</v>
      </c>
      <c r="C21" s="365" t="s">
        <v>13</v>
      </c>
      <c r="D21" s="233" t="s">
        <v>14</v>
      </c>
      <c r="E21" s="234">
        <v>57</v>
      </c>
      <c r="F21" s="235" t="s">
        <v>589</v>
      </c>
      <c r="G21" s="227">
        <v>8000</v>
      </c>
      <c r="H21" s="228" t="s">
        <v>590</v>
      </c>
      <c r="I21" s="119" t="s">
        <v>591</v>
      </c>
      <c r="J21" s="225">
        <v>566</v>
      </c>
      <c r="K21" s="226">
        <f t="shared" si="1"/>
        <v>7.0749999999999993E-2</v>
      </c>
      <c r="L21" s="133">
        <f t="shared" si="2"/>
        <v>1</v>
      </c>
    </row>
    <row r="22" spans="1:12" ht="180" customHeight="1">
      <c r="A22" s="374"/>
      <c r="B22" s="379"/>
      <c r="C22" s="365"/>
      <c r="D22" s="233" t="s">
        <v>15</v>
      </c>
      <c r="E22" s="234">
        <v>58</v>
      </c>
      <c r="F22" s="235" t="s">
        <v>592</v>
      </c>
      <c r="G22" s="227">
        <v>30</v>
      </c>
      <c r="H22" s="228" t="s">
        <v>593</v>
      </c>
      <c r="I22" s="119" t="s">
        <v>594</v>
      </c>
      <c r="J22" s="225">
        <v>30</v>
      </c>
      <c r="K22" s="226">
        <f t="shared" si="1"/>
        <v>1</v>
      </c>
      <c r="L22" s="125" t="b">
        <f t="shared" si="2"/>
        <v>0</v>
      </c>
    </row>
    <row r="23" spans="1:12" ht="206.25" customHeight="1">
      <c r="A23" s="374"/>
      <c r="B23" s="379"/>
      <c r="C23" s="365"/>
      <c r="D23" s="232" t="s">
        <v>16</v>
      </c>
      <c r="E23" s="229">
        <v>59</v>
      </c>
      <c r="F23" s="236" t="s">
        <v>595</v>
      </c>
      <c r="G23" s="227">
        <v>170</v>
      </c>
      <c r="H23" s="228" t="s">
        <v>596</v>
      </c>
      <c r="I23" s="237" t="s">
        <v>594</v>
      </c>
      <c r="J23" s="225">
        <v>161</v>
      </c>
      <c r="K23" s="226">
        <f t="shared" si="1"/>
        <v>0.94705882352941173</v>
      </c>
      <c r="L23" s="125">
        <f t="shared" si="2"/>
        <v>4</v>
      </c>
    </row>
    <row r="24" spans="1:12" ht="45.75" customHeight="1">
      <c r="A24" s="374"/>
      <c r="B24" s="379"/>
      <c r="C24" s="365" t="s">
        <v>17</v>
      </c>
      <c r="D24" s="381" t="s">
        <v>18</v>
      </c>
      <c r="E24" s="382">
        <v>60</v>
      </c>
      <c r="F24" s="366" t="s">
        <v>597</v>
      </c>
      <c r="G24" s="367">
        <v>30</v>
      </c>
      <c r="H24" s="355" t="s">
        <v>19</v>
      </c>
      <c r="I24" s="334" t="s">
        <v>594</v>
      </c>
      <c r="J24" s="356">
        <v>57</v>
      </c>
      <c r="K24" s="359">
        <f t="shared" si="1"/>
        <v>1.9</v>
      </c>
      <c r="L24" s="362"/>
    </row>
    <row r="25" spans="1:12" ht="47.25" customHeight="1">
      <c r="A25" s="374"/>
      <c r="B25" s="379"/>
      <c r="C25" s="365"/>
      <c r="D25" s="381"/>
      <c r="E25" s="382"/>
      <c r="F25" s="366"/>
      <c r="G25" s="367"/>
      <c r="H25" s="355"/>
      <c r="I25" s="335"/>
      <c r="J25" s="357"/>
      <c r="K25" s="360"/>
      <c r="L25" s="363"/>
    </row>
    <row r="26" spans="1:12" ht="54.75" customHeight="1">
      <c r="A26" s="374"/>
      <c r="B26" s="379"/>
      <c r="C26" s="365"/>
      <c r="D26" s="381"/>
      <c r="E26" s="382"/>
      <c r="F26" s="366"/>
      <c r="G26" s="367"/>
      <c r="H26" s="355"/>
      <c r="I26" s="335"/>
      <c r="J26" s="357"/>
      <c r="K26" s="360"/>
      <c r="L26" s="363"/>
    </row>
    <row r="27" spans="1:12" ht="51" customHeight="1">
      <c r="A27" s="374"/>
      <c r="B27" s="379"/>
      <c r="C27" s="365"/>
      <c r="D27" s="381"/>
      <c r="E27" s="382"/>
      <c r="F27" s="366"/>
      <c r="G27" s="367"/>
      <c r="H27" s="355"/>
      <c r="I27" s="335"/>
      <c r="J27" s="358"/>
      <c r="K27" s="361"/>
      <c r="L27" s="364"/>
    </row>
    <row r="28" spans="1:12" ht="187.5" customHeight="1">
      <c r="A28" s="374"/>
      <c r="B28" s="379"/>
      <c r="C28" s="365"/>
      <c r="D28" s="233" t="s">
        <v>20</v>
      </c>
      <c r="E28" s="234">
        <v>61</v>
      </c>
      <c r="F28" s="235" t="s">
        <v>598</v>
      </c>
      <c r="G28" s="238">
        <v>500</v>
      </c>
      <c r="H28" s="239" t="s">
        <v>599</v>
      </c>
      <c r="I28" s="119" t="s">
        <v>594</v>
      </c>
      <c r="J28" s="225">
        <v>300</v>
      </c>
      <c r="K28" s="226">
        <f t="shared" si="1"/>
        <v>0.6</v>
      </c>
      <c r="L28" s="125">
        <f t="shared" si="2"/>
        <v>3</v>
      </c>
    </row>
    <row r="29" spans="1:12" ht="187.5" customHeight="1">
      <c r="A29" s="374"/>
      <c r="B29" s="379"/>
      <c r="C29" s="231" t="s">
        <v>21</v>
      </c>
      <c r="D29" s="233" t="s">
        <v>22</v>
      </c>
      <c r="E29" s="234">
        <v>62</v>
      </c>
      <c r="F29" s="39" t="s">
        <v>312</v>
      </c>
      <c r="G29" s="81">
        <v>187</v>
      </c>
      <c r="H29" s="240" t="s">
        <v>313</v>
      </c>
      <c r="I29" s="119" t="s">
        <v>594</v>
      </c>
      <c r="J29" s="225">
        <v>46</v>
      </c>
      <c r="K29" s="226">
        <f t="shared" si="1"/>
        <v>0.24598930481283424</v>
      </c>
      <c r="L29" s="133">
        <f t="shared" si="2"/>
        <v>1</v>
      </c>
    </row>
    <row r="30" spans="1:12" ht="99" customHeight="1">
      <c r="A30" s="374"/>
      <c r="B30" s="379"/>
      <c r="C30" s="231" t="s">
        <v>23</v>
      </c>
      <c r="D30" s="233" t="s">
        <v>24</v>
      </c>
      <c r="E30" s="234">
        <v>63</v>
      </c>
      <c r="F30" s="235" t="s">
        <v>600</v>
      </c>
      <c r="G30" s="223">
        <v>17</v>
      </c>
      <c r="H30" s="224" t="s">
        <v>601</v>
      </c>
      <c r="I30" s="119" t="s">
        <v>594</v>
      </c>
      <c r="J30" s="225">
        <v>5</v>
      </c>
      <c r="K30" s="226">
        <f t="shared" si="1"/>
        <v>0.29411764705882354</v>
      </c>
      <c r="L30" s="133">
        <f t="shared" si="2"/>
        <v>1</v>
      </c>
    </row>
    <row r="31" spans="1:12" ht="178.5" customHeight="1">
      <c r="A31" s="374"/>
      <c r="B31" s="379"/>
      <c r="C31" s="365" t="s">
        <v>25</v>
      </c>
      <c r="D31" s="233" t="s">
        <v>26</v>
      </c>
      <c r="E31" s="234">
        <v>64</v>
      </c>
      <c r="F31" s="235" t="s">
        <v>602</v>
      </c>
      <c r="G31" s="227">
        <v>20</v>
      </c>
      <c r="H31" s="228" t="s">
        <v>27</v>
      </c>
      <c r="I31" s="119" t="s">
        <v>594</v>
      </c>
      <c r="J31" s="225">
        <v>34</v>
      </c>
      <c r="K31" s="226">
        <f t="shared" si="1"/>
        <v>1.7</v>
      </c>
      <c r="L31" s="163">
        <f>IF(K31&lt;=33%,1,IF(K31&lt;76%,3,IF(K31&lt;100%,4,)))</f>
        <v>0</v>
      </c>
    </row>
    <row r="32" spans="1:12" ht="197.25" customHeight="1">
      <c r="A32" s="374"/>
      <c r="B32" s="379"/>
      <c r="C32" s="365"/>
      <c r="D32" s="232" t="s">
        <v>603</v>
      </c>
      <c r="E32" s="229">
        <v>65</v>
      </c>
      <c r="F32" s="235" t="s">
        <v>604</v>
      </c>
      <c r="G32" s="227">
        <v>11</v>
      </c>
      <c r="H32" s="228" t="s">
        <v>605</v>
      </c>
      <c r="I32" s="119" t="s">
        <v>606</v>
      </c>
      <c r="J32" s="225">
        <v>11</v>
      </c>
      <c r="K32" s="226">
        <f t="shared" si="1"/>
        <v>1</v>
      </c>
      <c r="L32" s="125" t="b">
        <f t="shared" si="2"/>
        <v>0</v>
      </c>
    </row>
    <row r="33" spans="1:12" ht="81" customHeight="1">
      <c r="A33" s="374"/>
      <c r="B33" s="379"/>
      <c r="C33" s="365"/>
      <c r="D33" s="233" t="s">
        <v>28</v>
      </c>
      <c r="E33" s="234">
        <v>66</v>
      </c>
      <c r="F33" s="235" t="s">
        <v>607</v>
      </c>
      <c r="G33" s="227">
        <v>64</v>
      </c>
      <c r="H33" s="228" t="s">
        <v>608</v>
      </c>
      <c r="I33" s="119" t="s">
        <v>594</v>
      </c>
      <c r="J33" s="225">
        <v>23</v>
      </c>
      <c r="K33" s="226">
        <f t="shared" si="1"/>
        <v>0.359375</v>
      </c>
      <c r="L33" s="125">
        <f t="shared" si="2"/>
        <v>3</v>
      </c>
    </row>
    <row r="34" spans="1:12" ht="203.25" customHeight="1">
      <c r="A34" s="374"/>
      <c r="B34" s="379"/>
      <c r="C34" s="231" t="s">
        <v>29</v>
      </c>
      <c r="D34" s="233" t="s">
        <v>30</v>
      </c>
      <c r="E34" s="234">
        <v>67</v>
      </c>
      <c r="F34" s="235" t="s">
        <v>609</v>
      </c>
      <c r="G34" s="227">
        <v>400</v>
      </c>
      <c r="H34" s="228" t="s">
        <v>610</v>
      </c>
      <c r="I34" s="119" t="s">
        <v>594</v>
      </c>
      <c r="J34" s="225">
        <v>590</v>
      </c>
      <c r="K34" s="226">
        <f t="shared" si="1"/>
        <v>1.4750000000000001</v>
      </c>
      <c r="L34" s="163">
        <f>IF(K34&lt;=33%,1,IF(K34&lt;76%,3,IF(K34&lt;100%,4,)))</f>
        <v>0</v>
      </c>
    </row>
    <row r="35" spans="1:12" ht="228" customHeight="1">
      <c r="A35" s="374"/>
      <c r="B35" s="379"/>
      <c r="C35" s="231" t="s">
        <v>31</v>
      </c>
      <c r="D35" s="241" t="s">
        <v>32</v>
      </c>
      <c r="E35" s="234">
        <v>68</v>
      </c>
      <c r="F35" s="235" t="s">
        <v>611</v>
      </c>
      <c r="G35" s="238">
        <v>667</v>
      </c>
      <c r="H35" s="239" t="s">
        <v>612</v>
      </c>
      <c r="I35" s="119" t="s">
        <v>606</v>
      </c>
      <c r="J35" s="225">
        <v>575</v>
      </c>
      <c r="K35" s="226">
        <f t="shared" si="1"/>
        <v>0.86206896551724133</v>
      </c>
      <c r="L35" s="125">
        <f t="shared" si="2"/>
        <v>4</v>
      </c>
    </row>
    <row r="36" spans="1:12" ht="214.5" customHeight="1" thickBot="1">
      <c r="A36" s="374"/>
      <c r="B36" s="380"/>
      <c r="C36" s="242" t="s">
        <v>33</v>
      </c>
      <c r="D36" s="243" t="s">
        <v>34</v>
      </c>
      <c r="E36" s="234">
        <v>69</v>
      </c>
      <c r="F36" s="244" t="s">
        <v>613</v>
      </c>
      <c r="G36" s="119">
        <v>15</v>
      </c>
      <c r="H36" s="245" t="s">
        <v>35</v>
      </c>
      <c r="I36" s="119" t="s">
        <v>614</v>
      </c>
      <c r="J36" s="225">
        <v>3</v>
      </c>
      <c r="K36" s="226">
        <f t="shared" si="1"/>
        <v>0.2</v>
      </c>
      <c r="L36" s="133">
        <f t="shared" si="2"/>
        <v>1</v>
      </c>
    </row>
    <row r="37" spans="1:12" ht="84.75" customHeight="1">
      <c r="A37" s="374"/>
      <c r="B37" s="378" t="s">
        <v>144</v>
      </c>
      <c r="C37" s="246" t="s">
        <v>615</v>
      </c>
      <c r="D37" s="247" t="s">
        <v>97</v>
      </c>
      <c r="E37" s="234">
        <v>70</v>
      </c>
      <c r="F37" s="28" t="s">
        <v>98</v>
      </c>
      <c r="G37" s="119">
        <v>1000</v>
      </c>
      <c r="H37" s="245" t="s">
        <v>269</v>
      </c>
      <c r="I37" s="334" t="s">
        <v>616</v>
      </c>
      <c r="J37" s="225">
        <v>203</v>
      </c>
      <c r="K37" s="226">
        <f t="shared" si="1"/>
        <v>0.20300000000000001</v>
      </c>
      <c r="L37" s="133">
        <f t="shared" si="2"/>
        <v>1</v>
      </c>
    </row>
    <row r="38" spans="1:12" ht="78.75" customHeight="1">
      <c r="A38" s="374"/>
      <c r="B38" s="378"/>
      <c r="C38" s="246" t="s">
        <v>617</v>
      </c>
      <c r="D38" s="159" t="s">
        <v>267</v>
      </c>
      <c r="E38" s="229">
        <v>71</v>
      </c>
      <c r="F38" s="119" t="s">
        <v>270</v>
      </c>
      <c r="G38" s="119">
        <v>590</v>
      </c>
      <c r="H38" s="245" t="s">
        <v>271</v>
      </c>
      <c r="I38" s="335"/>
      <c r="J38" s="225">
        <v>265</v>
      </c>
      <c r="K38" s="226">
        <f t="shared" si="1"/>
        <v>0.44915254237288138</v>
      </c>
      <c r="L38" s="125">
        <f t="shared" si="2"/>
        <v>3</v>
      </c>
    </row>
    <row r="39" spans="1:12" ht="81.75" customHeight="1">
      <c r="A39" s="375"/>
      <c r="B39" s="378"/>
      <c r="C39" s="5" t="s">
        <v>618</v>
      </c>
      <c r="D39" s="159" t="s">
        <v>268</v>
      </c>
      <c r="E39" s="229">
        <v>72</v>
      </c>
      <c r="F39" s="159" t="s">
        <v>272</v>
      </c>
      <c r="G39" s="248">
        <v>667</v>
      </c>
      <c r="H39" s="245" t="s">
        <v>273</v>
      </c>
      <c r="I39" s="336"/>
      <c r="J39" s="225">
        <v>1073</v>
      </c>
      <c r="K39" s="226">
        <f t="shared" si="1"/>
        <v>1.6086956521739131</v>
      </c>
      <c r="L39" s="163">
        <f>IF(K39&lt;=33%,1,IF(K39&lt;76%,3,IF(K39&lt;100%,4,)))</f>
        <v>0</v>
      </c>
    </row>
    <row r="40" spans="1:12" ht="15">
      <c r="A40" s="249"/>
      <c r="B40" s="250"/>
      <c r="C40" s="251"/>
      <c r="D40" s="152"/>
      <c r="E40" s="152"/>
      <c r="F40" s="152"/>
      <c r="G40" s="152"/>
      <c r="H40" s="152"/>
      <c r="I40" s="252"/>
      <c r="K40" s="253">
        <f>AVERAGE(K9:K39)</f>
        <v>0.56085132271269922</v>
      </c>
      <c r="L40" s="156">
        <f t="shared" si="2"/>
        <v>3</v>
      </c>
    </row>
    <row r="41" spans="1:12" ht="15" thickBot="1">
      <c r="A41" s="3" t="s">
        <v>10</v>
      </c>
      <c r="B41" s="254"/>
      <c r="C41" s="255"/>
      <c r="D41" s="255"/>
      <c r="E41" s="255"/>
      <c r="F41" s="255"/>
      <c r="G41" s="255"/>
      <c r="H41" s="255"/>
      <c r="I41" s="256"/>
    </row>
    <row r="42" spans="1:12" ht="85.5" customHeight="1">
      <c r="A42" s="249"/>
      <c r="B42" s="254"/>
      <c r="C42" s="255"/>
      <c r="D42" s="255"/>
      <c r="E42" s="255"/>
      <c r="F42" s="255"/>
      <c r="G42" s="255"/>
      <c r="H42" s="255"/>
      <c r="I42" s="256"/>
    </row>
    <row r="43" spans="1:12" ht="98.25" customHeight="1">
      <c r="A43" s="249"/>
      <c r="B43" s="254"/>
      <c r="C43" s="255"/>
      <c r="D43" s="255"/>
      <c r="E43" s="255"/>
      <c r="F43" s="255"/>
      <c r="G43" s="255"/>
      <c r="H43" s="255"/>
      <c r="I43" s="256"/>
    </row>
    <row r="44" spans="1:12" ht="105.75" customHeight="1">
      <c r="A44" s="249"/>
      <c r="B44" s="254"/>
      <c r="C44" s="255"/>
      <c r="D44" s="255"/>
      <c r="E44" s="255"/>
      <c r="F44" s="255"/>
      <c r="G44" s="255"/>
      <c r="H44" s="255"/>
      <c r="I44" s="256"/>
    </row>
    <row r="45" spans="1:12" ht="95.25" customHeight="1">
      <c r="A45" s="249"/>
      <c r="B45" s="254"/>
      <c r="C45" s="255"/>
      <c r="D45" s="255"/>
      <c r="E45" s="255"/>
      <c r="F45" s="255"/>
      <c r="G45" s="255"/>
      <c r="H45" s="255"/>
      <c r="I45" s="256"/>
    </row>
    <row r="46" spans="1:12" ht="119.25" customHeight="1">
      <c r="A46" s="249"/>
      <c r="B46" s="254"/>
      <c r="C46" s="255"/>
      <c r="D46" s="255"/>
      <c r="E46" s="255"/>
      <c r="F46" s="255"/>
      <c r="G46" s="255"/>
      <c r="H46" s="255"/>
      <c r="I46" s="256"/>
    </row>
  </sheetData>
  <sheetProtection algorithmName="SHA-512" hashValue="m+cuYmRBk6BtOj9qeNeTv/eyl3kzhuxTxk+oLEnCWLw8CXE72PHnSslDnsHoiWxZWw9JrWCEgcDo4ViAI/U1WA==" saltValue="3//o9S2JpSpcuRqS/Yc4Kg==" spinCount="100000" sheet="1" objects="1" scenarios="1" selectLockedCells="1" selectUnlockedCells="1"/>
  <mergeCells count="37">
    <mergeCell ref="M1:P1"/>
    <mergeCell ref="M2:P2"/>
    <mergeCell ref="B4:G5"/>
    <mergeCell ref="H4:I5"/>
    <mergeCell ref="B6:G7"/>
    <mergeCell ref="H6:I7"/>
    <mergeCell ref="A9:A39"/>
    <mergeCell ref="B9:B20"/>
    <mergeCell ref="C9:C15"/>
    <mergeCell ref="D9:D15"/>
    <mergeCell ref="E9:E10"/>
    <mergeCell ref="B37:B39"/>
    <mergeCell ref="B21:B36"/>
    <mergeCell ref="C21:C23"/>
    <mergeCell ref="C24:C28"/>
    <mergeCell ref="D24:D27"/>
    <mergeCell ref="E24:E27"/>
    <mergeCell ref="L24:L27"/>
    <mergeCell ref="C31:C33"/>
    <mergeCell ref="J16:J17"/>
    <mergeCell ref="K16:K17"/>
    <mergeCell ref="C19:C20"/>
    <mergeCell ref="F24:F27"/>
    <mergeCell ref="G24:G27"/>
    <mergeCell ref="I9:I20"/>
    <mergeCell ref="C16:C17"/>
    <mergeCell ref="D16:D17"/>
    <mergeCell ref="E16:E17"/>
    <mergeCell ref="F16:F17"/>
    <mergeCell ref="G16:G17"/>
    <mergeCell ref="H16:H17"/>
    <mergeCell ref="F9:F10"/>
    <mergeCell ref="I37:I39"/>
    <mergeCell ref="H24:H27"/>
    <mergeCell ref="I24:I27"/>
    <mergeCell ref="J24:J27"/>
    <mergeCell ref="K24:K27"/>
  </mergeCells>
  <conditionalFormatting sqref="L14">
    <cfRule type="cellIs" dxfId="156" priority="28" stopIfTrue="1" operator="between">
      <formula>1</formula>
      <formula>1</formula>
    </cfRule>
    <cfRule type="cellIs" dxfId="155" priority="29" stopIfTrue="1" operator="between">
      <formula>3</formula>
      <formula>3</formula>
    </cfRule>
    <cfRule type="cellIs" dxfId="154" priority="30" stopIfTrue="1" operator="between">
      <formula>3</formula>
      <formula>4</formula>
    </cfRule>
  </conditionalFormatting>
  <conditionalFormatting sqref="L9">
    <cfRule type="cellIs" dxfId="153" priority="38" stopIfTrue="1" operator="between">
      <formula>3</formula>
      <formula>4</formula>
    </cfRule>
  </conditionalFormatting>
  <conditionalFormatting sqref="L9">
    <cfRule type="cellIs" dxfId="152" priority="35" stopIfTrue="1" operator="greaterThan">
      <formula>3</formula>
    </cfRule>
    <cfRule type="cellIs" dxfId="151" priority="36" stopIfTrue="1" operator="between">
      <formula>1</formula>
      <formula>1</formula>
    </cfRule>
    <cfRule type="cellIs" dxfId="150" priority="37" stopIfTrue="1" operator="between">
      <formula>3</formula>
      <formula>3</formula>
    </cfRule>
  </conditionalFormatting>
  <conditionalFormatting sqref="L10:L13 L15:L24 L28:L30 L32:L33 L35:L38">
    <cfRule type="cellIs" dxfId="149" priority="34" stopIfTrue="1" operator="between">
      <formula>3</formula>
      <formula>4</formula>
    </cfRule>
  </conditionalFormatting>
  <conditionalFormatting sqref="L10:L13 L15:L24 L28:L30 L32:L33 L35:L38">
    <cfRule type="cellIs" dxfId="148" priority="31" stopIfTrue="1" operator="greaterThan">
      <formula>3</formula>
    </cfRule>
    <cfRule type="cellIs" dxfId="147" priority="32" stopIfTrue="1" operator="between">
      <formula>1</formula>
      <formula>1</formula>
    </cfRule>
    <cfRule type="cellIs" dxfId="146" priority="33" stopIfTrue="1" operator="between">
      <formula>3</formula>
      <formula>3</formula>
    </cfRule>
  </conditionalFormatting>
  <conditionalFormatting sqref="L31">
    <cfRule type="cellIs" dxfId="145" priority="25" stopIfTrue="1" operator="between">
      <formula>1</formula>
      <formula>1</formula>
    </cfRule>
    <cfRule type="cellIs" dxfId="144" priority="26" stopIfTrue="1" operator="between">
      <formula>3</formula>
      <formula>3</formula>
    </cfRule>
    <cfRule type="cellIs" dxfId="143" priority="27" stopIfTrue="1" operator="between">
      <formula>3</formula>
      <formula>4</formula>
    </cfRule>
  </conditionalFormatting>
  <conditionalFormatting sqref="L34">
    <cfRule type="cellIs" dxfId="142" priority="22" stopIfTrue="1" operator="between">
      <formula>1</formula>
      <formula>1</formula>
    </cfRule>
    <cfRule type="cellIs" dxfId="141" priority="23" stopIfTrue="1" operator="between">
      <formula>3</formula>
      <formula>3</formula>
    </cfRule>
    <cfRule type="cellIs" dxfId="140" priority="24" stopIfTrue="1" operator="between">
      <formula>3</formula>
      <formula>4</formula>
    </cfRule>
  </conditionalFormatting>
  <conditionalFormatting sqref="L39">
    <cfRule type="cellIs" dxfId="139" priority="19" stopIfTrue="1" operator="between">
      <formula>1</formula>
      <formula>1</formula>
    </cfRule>
    <cfRule type="cellIs" dxfId="138" priority="20" stopIfTrue="1" operator="between">
      <formula>3</formula>
      <formula>3</formula>
    </cfRule>
    <cfRule type="cellIs" dxfId="137" priority="21" stopIfTrue="1" operator="between">
      <formula>3</formula>
      <formula>4</formula>
    </cfRule>
  </conditionalFormatting>
  <conditionalFormatting sqref="L40">
    <cfRule type="cellIs" dxfId="136" priority="18" stopIfTrue="1" operator="between">
      <formula>3</formula>
      <formula>4</formula>
    </cfRule>
  </conditionalFormatting>
  <conditionalFormatting sqref="L40">
    <cfRule type="cellIs" dxfId="135" priority="15" stopIfTrue="1" operator="greaterThan">
      <formula>3</formula>
    </cfRule>
    <cfRule type="cellIs" dxfId="134" priority="16" stopIfTrue="1" operator="between">
      <formula>1</formula>
      <formula>1</formula>
    </cfRule>
    <cfRule type="cellIs" dxfId="133" priority="17" stopIfTrue="1" operator="between">
      <formula>3</formula>
      <formula>3</formula>
    </cfRule>
  </conditionalFormatting>
  <conditionalFormatting sqref="P5">
    <cfRule type="cellIs" dxfId="132" priority="14" stopIfTrue="1" operator="between">
      <formula>3</formula>
      <formula>4</formula>
    </cfRule>
  </conditionalFormatting>
  <conditionalFormatting sqref="P5">
    <cfRule type="cellIs" dxfId="131" priority="11" stopIfTrue="1" operator="greaterThan">
      <formula>3</formula>
    </cfRule>
    <cfRule type="cellIs" dxfId="130" priority="12" stopIfTrue="1" operator="between">
      <formula>1</formula>
      <formula>1</formula>
    </cfRule>
    <cfRule type="cellIs" dxfId="129" priority="13" stopIfTrue="1" operator="between">
      <formula>3</formula>
      <formula>3</formula>
    </cfRule>
  </conditionalFormatting>
  <conditionalFormatting sqref="P6">
    <cfRule type="cellIs" dxfId="128" priority="4" stopIfTrue="1" operator="between">
      <formula>1</formula>
      <formula>1</formula>
    </cfRule>
    <cfRule type="cellIs" dxfId="127" priority="5" stopIfTrue="1" operator="between">
      <formula>3</formula>
      <formula>3</formula>
    </cfRule>
    <cfRule type="cellIs" dxfId="126" priority="6" stopIfTrue="1" operator="between">
      <formula>3</formula>
      <formula>4</formula>
    </cfRule>
  </conditionalFormatting>
  <conditionalFormatting sqref="P7">
    <cfRule type="cellIs" dxfId="125" priority="1" stopIfTrue="1" operator="between">
      <formula>1</formula>
      <formula>1</formula>
    </cfRule>
    <cfRule type="cellIs" dxfId="124" priority="2" stopIfTrue="1" operator="between">
      <formula>3</formula>
      <formula>3</formula>
    </cfRule>
    <cfRule type="cellIs" dxfId="123" priority="3" stopIfTrue="1" operator="between">
      <formula>3</formula>
      <formula>4</formula>
    </cfRule>
  </conditionalFormatting>
  <printOptions horizontalCentered="1"/>
  <pageMargins left="0.70866141732283472" right="0.70866141732283472" top="0.74803149606299213" bottom="0.74803149606299213" header="0.51181102362204722" footer="0.51181102362204722"/>
  <pageSetup scale="95" orientation="portrait" useFirstPageNumber="1" horizontalDpi="300" verticalDpi="300" r:id="rId1"/>
  <headerFooter alignWithMargins="0"/>
  <drawing r:id="rId2"/>
  <legacyDrawing r:id="rId3"/>
  <oleObjects>
    <mc:AlternateContent xmlns:mc="http://schemas.openxmlformats.org/markup-compatibility/2006">
      <mc:Choice Requires="x14">
        <oleObject progId="Visio.Drawing.11" shapeId="15361" r:id="rId4">
          <objectPr defaultSize="0" autoPict="0" r:id="rId5">
            <anchor moveWithCells="1" sizeWithCells="1">
              <from>
                <xdr:col>0</xdr:col>
                <xdr:colOff>0</xdr:colOff>
                <xdr:row>3</xdr:row>
                <xdr:rowOff>85725</xdr:rowOff>
              </from>
              <to>
                <xdr:col>0</xdr:col>
                <xdr:colOff>0</xdr:colOff>
                <xdr:row>6</xdr:row>
                <xdr:rowOff>219075</xdr:rowOff>
              </to>
            </anchor>
          </objectPr>
        </oleObject>
      </mc:Choice>
      <mc:Fallback>
        <oleObject progId="Visio.Drawing.11" shapeId="15361"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zoomScale="60" zoomScaleNormal="85" workbookViewId="0">
      <selection activeCell="P46" sqref="P46"/>
    </sheetView>
  </sheetViews>
  <sheetFormatPr baseColWidth="10" defaultRowHeight="12.75"/>
  <cols>
    <col min="2" max="2" width="65.42578125" bestFit="1" customWidth="1"/>
    <col min="3" max="3" width="19.140625" bestFit="1" customWidth="1"/>
    <col min="4" max="4" width="15.5703125" bestFit="1" customWidth="1"/>
    <col min="5" max="5" width="17" bestFit="1" customWidth="1"/>
  </cols>
  <sheetData>
    <row r="1" spans="1:8" ht="12.75" customHeight="1">
      <c r="A1" s="396" t="s">
        <v>443</v>
      </c>
      <c r="B1" s="396"/>
      <c r="C1" s="396"/>
      <c r="D1" s="396"/>
      <c r="E1" s="396"/>
      <c r="F1" s="396"/>
      <c r="G1" s="396"/>
      <c r="H1" s="396"/>
    </row>
    <row r="2" spans="1:8">
      <c r="A2" s="271" t="s">
        <v>580</v>
      </c>
      <c r="B2" s="271"/>
      <c r="C2" s="271"/>
      <c r="D2" s="271"/>
      <c r="E2" s="271"/>
      <c r="F2" s="271"/>
      <c r="G2" s="271"/>
      <c r="H2" s="271"/>
    </row>
    <row r="4" spans="1:8" ht="15">
      <c r="B4" s="257" t="s">
        <v>578</v>
      </c>
      <c r="C4" s="213" t="s">
        <v>445</v>
      </c>
      <c r="D4" s="217" t="s">
        <v>438</v>
      </c>
      <c r="E4" s="141" t="s">
        <v>439</v>
      </c>
    </row>
    <row r="5" spans="1:8" ht="15">
      <c r="B5" s="210" t="s">
        <v>243</v>
      </c>
      <c r="C5" s="209" t="s">
        <v>577</v>
      </c>
      <c r="D5" s="145">
        <f>AVERAGE('COMPROMISO SOCIAL'!L8:L16)</f>
        <v>0.79548099834179442</v>
      </c>
      <c r="E5" s="133">
        <f>IF(D5&lt;=33%,1,IF(D5&lt;76%,3,IF(D5&lt;100%,4,IF(D5=101%,5))))</f>
        <v>4</v>
      </c>
    </row>
    <row r="6" spans="1:8" ht="15">
      <c r="B6" s="210" t="s">
        <v>254</v>
      </c>
      <c r="C6" s="209" t="s">
        <v>576</v>
      </c>
      <c r="D6" s="145">
        <f>AVERAGE('COMPROMISO SOCIAL'!L17:L19)</f>
        <v>0.33333333333333331</v>
      </c>
      <c r="E6" s="125">
        <f t="shared" ref="E6:E19" si="0">IF(D6&lt;=33%,1,IF(D6&lt;76%,3,IF(D6&lt;100%,4,IF(D6=101%,5))))</f>
        <v>3</v>
      </c>
    </row>
    <row r="7" spans="1:8" ht="15">
      <c r="B7" s="210" t="s">
        <v>346</v>
      </c>
      <c r="C7" s="209" t="s">
        <v>574</v>
      </c>
      <c r="D7" s="145">
        <f>AVERAGE('COMPROMISO SOCIAL'!L20)</f>
        <v>0</v>
      </c>
      <c r="E7" s="133">
        <f t="shared" si="0"/>
        <v>1</v>
      </c>
    </row>
    <row r="8" spans="1:8" ht="15">
      <c r="B8" s="210" t="s">
        <v>260</v>
      </c>
      <c r="C8" s="209" t="s">
        <v>573</v>
      </c>
      <c r="D8" s="145">
        <f>AVERAGE('COMPROMISO SOCIAL'!L21:L22)</f>
        <v>0.53123593820308979</v>
      </c>
      <c r="E8" s="125">
        <f t="shared" si="0"/>
        <v>3</v>
      </c>
    </row>
    <row r="9" spans="1:8" ht="30">
      <c r="B9" s="258" t="s">
        <v>347</v>
      </c>
      <c r="C9" s="209" t="s">
        <v>572</v>
      </c>
      <c r="D9" s="145">
        <f>AVERAGE('COMPROMISO SOCIAL'!L23)</f>
        <v>1</v>
      </c>
      <c r="E9" s="163" t="b">
        <f t="shared" si="0"/>
        <v>0</v>
      </c>
    </row>
    <row r="10" spans="1:8" ht="15">
      <c r="B10" s="210" t="s">
        <v>13</v>
      </c>
      <c r="C10" s="209" t="s">
        <v>569</v>
      </c>
      <c r="D10" s="145">
        <f>AVERAGE('COMPROMISO SOCIAL'!L24:L26)</f>
        <v>1.490142857142857</v>
      </c>
      <c r="E10" s="163" t="b">
        <f t="shared" si="0"/>
        <v>0</v>
      </c>
    </row>
    <row r="11" spans="1:8" ht="15">
      <c r="B11" s="210" t="s">
        <v>17</v>
      </c>
      <c r="C11" s="209" t="s">
        <v>568</v>
      </c>
      <c r="D11" s="145">
        <f>AVERAGE('COMPROMISO SOCIAL'!L27:L28)</f>
        <v>0.74571428571428577</v>
      </c>
      <c r="E11" s="125">
        <f>IF(D11&lt;=33%,1,IF(D11&lt;76%,3,IF(D11&lt;100%,4,)))</f>
        <v>3</v>
      </c>
    </row>
    <row r="12" spans="1:8" ht="15">
      <c r="B12" s="210" t="s">
        <v>21</v>
      </c>
      <c r="C12" s="209" t="s">
        <v>567</v>
      </c>
      <c r="D12" s="145">
        <f>AVERAGE('COMPROMISO SOCIAL'!L29:L30)</f>
        <v>3.260416666666667</v>
      </c>
      <c r="E12" s="163">
        <f>IF(D12&lt;=33%,1,IF(D12&lt;76%,3,IF(D12&lt;100%,4,)))</f>
        <v>0</v>
      </c>
    </row>
    <row r="13" spans="1:8" ht="15">
      <c r="B13" s="210" t="s">
        <v>23</v>
      </c>
      <c r="C13" s="209" t="s">
        <v>566</v>
      </c>
      <c r="D13" s="145">
        <f>AVERAGE('COMPROMISO SOCIAL'!L31)</f>
        <v>0.875</v>
      </c>
      <c r="E13" s="133">
        <f t="shared" si="0"/>
        <v>4</v>
      </c>
    </row>
    <row r="14" spans="1:8" ht="15">
      <c r="B14" s="210" t="s">
        <v>25</v>
      </c>
      <c r="C14" s="209" t="s">
        <v>565</v>
      </c>
      <c r="D14" s="145">
        <f>AVERAGE('COMPROMISO SOCIAL'!L32:L34)</f>
        <v>0.96489286092334681</v>
      </c>
      <c r="E14" s="133">
        <f>IF(D14&lt;=33%,1,IF(D14&lt;76%,3,IF(D14&lt;100%,4,)))</f>
        <v>4</v>
      </c>
    </row>
    <row r="15" spans="1:8" ht="15">
      <c r="B15" s="210" t="s">
        <v>29</v>
      </c>
      <c r="C15" s="209" t="s">
        <v>564</v>
      </c>
      <c r="D15" s="145">
        <f>AVERAGE('COMPROMISO SOCIAL'!L35)</f>
        <v>3.2122222222222221</v>
      </c>
      <c r="E15" s="163">
        <f>IF(D15&lt;=33%,1,IF(D15&lt;76%,3,IF(D15&lt;100%,4,)))</f>
        <v>0</v>
      </c>
    </row>
    <row r="16" spans="1:8" ht="15">
      <c r="B16" s="210" t="s">
        <v>31</v>
      </c>
      <c r="C16" s="209" t="s">
        <v>562</v>
      </c>
      <c r="D16" s="145">
        <f>AVERAGE('COMPROMISO SOCIAL'!L36)</f>
        <v>1.1870000000000001</v>
      </c>
      <c r="E16" s="163" t="b">
        <f t="shared" si="0"/>
        <v>0</v>
      </c>
    </row>
    <row r="17" spans="2:5" ht="15">
      <c r="B17" s="210" t="s">
        <v>33</v>
      </c>
      <c r="C17" s="209" t="s">
        <v>561</v>
      </c>
      <c r="D17" s="145">
        <f>AVERAGE('COMPROMISO SOCIAL'!L37)</f>
        <v>1.2666666666666666</v>
      </c>
      <c r="E17" s="163">
        <f>IF(D17&lt;=33%,1,IF(D17&lt;76%,3,IF(D17&lt;100%,4,)))</f>
        <v>0</v>
      </c>
    </row>
    <row r="18" spans="2:5" ht="15">
      <c r="B18" s="210" t="s">
        <v>274</v>
      </c>
      <c r="C18" s="209" t="s">
        <v>560</v>
      </c>
      <c r="D18" s="145">
        <f>AVERAGE('COMPROMISO SOCIAL'!L38)</f>
        <v>1.1359999999999999</v>
      </c>
      <c r="E18" s="163" t="b">
        <f t="shared" si="0"/>
        <v>0</v>
      </c>
    </row>
    <row r="19" spans="2:5" ht="15">
      <c r="B19" s="210" t="s">
        <v>275</v>
      </c>
      <c r="C19" s="209" t="s">
        <v>558</v>
      </c>
      <c r="D19" s="145">
        <f>AVERAGE('COMPROMISO SOCIAL'!L39)</f>
        <v>0.59144385026737967</v>
      </c>
      <c r="E19" s="125">
        <f t="shared" si="0"/>
        <v>3</v>
      </c>
    </row>
    <row r="20" spans="2:5" ht="15">
      <c r="B20" s="210" t="s">
        <v>145</v>
      </c>
      <c r="C20" s="209" t="s">
        <v>557</v>
      </c>
      <c r="D20" s="145">
        <f>AVERAGE('COMPROMISO SOCIAL'!L40)</f>
        <v>2.0499999999999998</v>
      </c>
      <c r="E20" s="163">
        <f>IF(D20&lt;=33%,1,IF(D20&lt;76%,3,IF(D20&lt;100%,4,)))</f>
        <v>0</v>
      </c>
    </row>
    <row r="21" spans="2:5" ht="15">
      <c r="B21" s="200" t="s">
        <v>451</v>
      </c>
    </row>
  </sheetData>
  <sheetProtection algorithmName="SHA-512" hashValue="Ik00KBW4bp0HwEE7Szc9AZlQBFlwXUkA4Du8Cmd/SzMBu+ill04AYKmm2qAlJyLdKnpA4APW1oaIgosMh4AaUA==" saltValue="Iro7pbGL0BSNWmwC6a6o0A==" spinCount="100000" sheet="1" objects="1" scenarios="1"/>
  <mergeCells count="2">
    <mergeCell ref="A1:H1"/>
    <mergeCell ref="A2:H2"/>
  </mergeCells>
  <conditionalFormatting sqref="E5">
    <cfRule type="cellIs" dxfId="122" priority="60" stopIfTrue="1" operator="between">
      <formula>3</formula>
      <formula>4</formula>
    </cfRule>
  </conditionalFormatting>
  <conditionalFormatting sqref="E5">
    <cfRule type="cellIs" dxfId="121" priority="57" stopIfTrue="1" operator="greaterThan">
      <formula>3</formula>
    </cfRule>
    <cfRule type="cellIs" dxfId="120" priority="58" stopIfTrue="1" operator="between">
      <formula>1</formula>
      <formula>1</formula>
    </cfRule>
    <cfRule type="cellIs" dxfId="119" priority="59" stopIfTrue="1" operator="between">
      <formula>3</formula>
      <formula>3</formula>
    </cfRule>
  </conditionalFormatting>
  <conditionalFormatting sqref="E13 E19 E7">
    <cfRule type="cellIs" dxfId="118" priority="56" stopIfTrue="1" operator="between">
      <formula>3</formula>
      <formula>4</formula>
    </cfRule>
  </conditionalFormatting>
  <conditionalFormatting sqref="E13 E19 E7">
    <cfRule type="cellIs" dxfId="117" priority="53" stopIfTrue="1" operator="greaterThan">
      <formula>3</formula>
    </cfRule>
    <cfRule type="cellIs" dxfId="116" priority="54" stopIfTrue="1" operator="between">
      <formula>1</formula>
      <formula>1</formula>
    </cfRule>
    <cfRule type="cellIs" dxfId="115" priority="55" stopIfTrue="1" operator="between">
      <formula>3</formula>
      <formula>3</formula>
    </cfRule>
  </conditionalFormatting>
  <conditionalFormatting sqref="E15">
    <cfRule type="cellIs" dxfId="114" priority="44" stopIfTrue="1" operator="between">
      <formula>1</formula>
      <formula>1</formula>
    </cfRule>
    <cfRule type="cellIs" dxfId="113" priority="45" stopIfTrue="1" operator="between">
      <formula>3</formula>
      <formula>3</formula>
    </cfRule>
    <cfRule type="cellIs" dxfId="112" priority="46" stopIfTrue="1" operator="between">
      <formula>3</formula>
      <formula>4</formula>
    </cfRule>
  </conditionalFormatting>
  <conditionalFormatting sqref="E20">
    <cfRule type="cellIs" dxfId="111" priority="41" stopIfTrue="1" operator="between">
      <formula>1</formula>
      <formula>1</formula>
    </cfRule>
    <cfRule type="cellIs" dxfId="110" priority="42" stopIfTrue="1" operator="between">
      <formula>3</formula>
      <formula>3</formula>
    </cfRule>
    <cfRule type="cellIs" dxfId="109" priority="43" stopIfTrue="1" operator="between">
      <formula>3</formula>
      <formula>4</formula>
    </cfRule>
  </conditionalFormatting>
  <conditionalFormatting sqref="E17">
    <cfRule type="cellIs" dxfId="108" priority="35" stopIfTrue="1" operator="between">
      <formula>1</formula>
      <formula>1</formula>
    </cfRule>
    <cfRule type="cellIs" dxfId="107" priority="36" stopIfTrue="1" operator="between">
      <formula>3</formula>
      <formula>3</formula>
    </cfRule>
    <cfRule type="cellIs" dxfId="106" priority="37" stopIfTrue="1" operator="between">
      <formula>3</formula>
      <formula>4</formula>
    </cfRule>
  </conditionalFormatting>
  <conditionalFormatting sqref="E11">
    <cfRule type="cellIs" dxfId="105" priority="34" stopIfTrue="1" operator="between">
      <formula>3</formula>
      <formula>4</formula>
    </cfRule>
  </conditionalFormatting>
  <conditionalFormatting sqref="E11">
    <cfRule type="cellIs" dxfId="104" priority="31" stopIfTrue="1" operator="greaterThan">
      <formula>3</formula>
    </cfRule>
    <cfRule type="cellIs" dxfId="103" priority="32" stopIfTrue="1" operator="between">
      <formula>1</formula>
      <formula>1</formula>
    </cfRule>
    <cfRule type="cellIs" dxfId="102" priority="33" stopIfTrue="1" operator="between">
      <formula>3</formula>
      <formula>3</formula>
    </cfRule>
  </conditionalFormatting>
  <conditionalFormatting sqref="E8">
    <cfRule type="cellIs" dxfId="101" priority="30" stopIfTrue="1" operator="between">
      <formula>3</formula>
      <formula>4</formula>
    </cfRule>
  </conditionalFormatting>
  <conditionalFormatting sqref="E8">
    <cfRule type="cellIs" dxfId="100" priority="27" stopIfTrue="1" operator="greaterThan">
      <formula>3</formula>
    </cfRule>
    <cfRule type="cellIs" dxfId="99" priority="28" stopIfTrue="1" operator="between">
      <formula>1</formula>
      <formula>1</formula>
    </cfRule>
    <cfRule type="cellIs" dxfId="98" priority="29" stopIfTrue="1" operator="between">
      <formula>3</formula>
      <formula>3</formula>
    </cfRule>
  </conditionalFormatting>
  <conditionalFormatting sqref="E6">
    <cfRule type="cellIs" dxfId="97" priority="26" stopIfTrue="1" operator="between">
      <formula>3</formula>
      <formula>4</formula>
    </cfRule>
  </conditionalFormatting>
  <conditionalFormatting sqref="E6">
    <cfRule type="cellIs" dxfId="96" priority="23" stopIfTrue="1" operator="greaterThan">
      <formula>3</formula>
    </cfRule>
    <cfRule type="cellIs" dxfId="95" priority="24" stopIfTrue="1" operator="between">
      <formula>1</formula>
      <formula>1</formula>
    </cfRule>
    <cfRule type="cellIs" dxfId="94" priority="25" stopIfTrue="1" operator="between">
      <formula>3</formula>
      <formula>3</formula>
    </cfRule>
  </conditionalFormatting>
  <conditionalFormatting sqref="E14">
    <cfRule type="cellIs" dxfId="93" priority="19" stopIfTrue="1" operator="between">
      <formula>3</formula>
      <formula>4</formula>
    </cfRule>
  </conditionalFormatting>
  <conditionalFormatting sqref="E14">
    <cfRule type="cellIs" dxfId="92" priority="16" stopIfTrue="1" operator="greaterThan">
      <formula>3</formula>
    </cfRule>
    <cfRule type="cellIs" dxfId="91" priority="17" stopIfTrue="1" operator="between">
      <formula>1</formula>
      <formula>1</formula>
    </cfRule>
    <cfRule type="cellIs" dxfId="90" priority="18" stopIfTrue="1" operator="between">
      <formula>3</formula>
      <formula>3</formula>
    </cfRule>
  </conditionalFormatting>
  <conditionalFormatting sqref="E16">
    <cfRule type="cellIs" dxfId="89" priority="13" stopIfTrue="1" operator="between">
      <formula>1</formula>
      <formula>1</formula>
    </cfRule>
    <cfRule type="cellIs" dxfId="88" priority="14" stopIfTrue="1" operator="between">
      <formula>3</formula>
      <formula>3</formula>
    </cfRule>
    <cfRule type="cellIs" dxfId="87" priority="15" stopIfTrue="1" operator="between">
      <formula>3</formula>
      <formula>4</formula>
    </cfRule>
  </conditionalFormatting>
  <conditionalFormatting sqref="E18">
    <cfRule type="cellIs" dxfId="86" priority="10" stopIfTrue="1" operator="between">
      <formula>1</formula>
      <formula>1</formula>
    </cfRule>
    <cfRule type="cellIs" dxfId="85" priority="11" stopIfTrue="1" operator="between">
      <formula>3</formula>
      <formula>3</formula>
    </cfRule>
    <cfRule type="cellIs" dxfId="84" priority="12" stopIfTrue="1" operator="between">
      <formula>3</formula>
      <formula>4</formula>
    </cfRule>
  </conditionalFormatting>
  <conditionalFormatting sqref="E9">
    <cfRule type="cellIs" dxfId="83" priority="7" stopIfTrue="1" operator="between">
      <formula>1</formula>
      <formula>1</formula>
    </cfRule>
    <cfRule type="cellIs" dxfId="82" priority="8" stopIfTrue="1" operator="between">
      <formula>3</formula>
      <formula>3</formula>
    </cfRule>
    <cfRule type="cellIs" dxfId="81" priority="9" stopIfTrue="1" operator="between">
      <formula>3</formula>
      <formula>4</formula>
    </cfRule>
  </conditionalFormatting>
  <conditionalFormatting sqref="E10">
    <cfRule type="cellIs" dxfId="80" priority="4" stopIfTrue="1" operator="between">
      <formula>1</formula>
      <formula>1</formula>
    </cfRule>
    <cfRule type="cellIs" dxfId="79" priority="5" stopIfTrue="1" operator="between">
      <formula>3</formula>
      <formula>3</formula>
    </cfRule>
    <cfRule type="cellIs" dxfId="78" priority="6" stopIfTrue="1" operator="between">
      <formula>3</formula>
      <formula>4</formula>
    </cfRule>
  </conditionalFormatting>
  <conditionalFormatting sqref="E12">
    <cfRule type="cellIs" dxfId="77" priority="1" stopIfTrue="1" operator="between">
      <formula>1</formula>
      <formula>1</formula>
    </cfRule>
    <cfRule type="cellIs" dxfId="76" priority="2" stopIfTrue="1" operator="between">
      <formula>3</formula>
      <formula>3</formula>
    </cfRule>
    <cfRule type="cellIs" dxfId="75" priority="3" stopIfTrue="1" operator="between">
      <formula>3</formula>
      <formula>4</formula>
    </cfRule>
  </conditionalFormatting>
  <printOptions horizontalCentered="1"/>
  <pageMargins left="0.70866141732283472" right="0.70866141732283472" top="0.74803149606299213" bottom="0.74803149606299213" header="0.31496062992125984" footer="0.31496062992125984"/>
  <pageSetup scale="60" orientation="portrait" r:id="rId1"/>
  <ignoredErrors>
    <ignoredError sqref="E16 E13" formula="1"/>
  </ignoredError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5"/>
  <sheetViews>
    <sheetView topLeftCell="C1" zoomScale="77" zoomScaleNormal="77" workbookViewId="0">
      <selection activeCell="Q7" sqref="Q7"/>
    </sheetView>
  </sheetViews>
  <sheetFormatPr baseColWidth="10" defaultColWidth="10.42578125" defaultRowHeight="14.25"/>
  <cols>
    <col min="1" max="1" width="18" style="32" customWidth="1"/>
    <col min="2" max="2" width="18.85546875" style="32" customWidth="1"/>
    <col min="3" max="3" width="23.5703125" style="33" customWidth="1"/>
    <col min="4" max="4" width="17.85546875" style="31" customWidth="1"/>
    <col min="5" max="5" width="43.7109375" style="31" customWidth="1"/>
    <col min="6" max="6" width="17.85546875" style="31" customWidth="1"/>
    <col min="7" max="7" width="26.42578125" style="33" customWidth="1"/>
    <col min="8" max="8" width="40.5703125" style="34" customWidth="1"/>
    <col min="9" max="9" width="13" style="31" customWidth="1"/>
    <col min="10" max="10" width="12" style="34" customWidth="1"/>
    <col min="11" max="11" width="15.5703125" style="34" customWidth="1"/>
    <col min="12" max="12" width="11.85546875" style="31" bestFit="1" customWidth="1"/>
    <col min="13" max="13" width="12.42578125" style="31" bestFit="1" customWidth="1"/>
    <col min="14" max="16384" width="10.42578125" style="31"/>
  </cols>
  <sheetData>
    <row r="1" spans="1:13" ht="14.25" customHeight="1">
      <c r="A1" s="135"/>
      <c r="B1" s="403" t="s">
        <v>7</v>
      </c>
      <c r="C1" s="403"/>
      <c r="D1" s="403"/>
      <c r="E1" s="403"/>
      <c r="F1" s="403"/>
      <c r="G1" s="403"/>
      <c r="H1" s="403"/>
      <c r="I1" s="403"/>
      <c r="J1" s="274" t="s">
        <v>8</v>
      </c>
      <c r="K1" s="274"/>
      <c r="L1" s="274"/>
      <c r="M1" s="274"/>
    </row>
    <row r="2" spans="1:13" ht="15" customHeight="1">
      <c r="A2" s="136"/>
      <c r="B2" s="403"/>
      <c r="C2" s="403"/>
      <c r="D2" s="403"/>
      <c r="E2" s="403"/>
      <c r="F2" s="403"/>
      <c r="G2" s="403"/>
      <c r="H2" s="403"/>
      <c r="I2" s="403"/>
      <c r="J2" s="274"/>
      <c r="K2" s="274"/>
      <c r="L2" s="274"/>
      <c r="M2" s="274"/>
    </row>
    <row r="3" spans="1:13" ht="14.25" customHeight="1">
      <c r="A3" s="136"/>
      <c r="B3" s="404" t="s">
        <v>402</v>
      </c>
      <c r="C3" s="404"/>
      <c r="D3" s="404"/>
      <c r="E3" s="404"/>
      <c r="F3" s="404"/>
      <c r="G3" s="404"/>
      <c r="H3" s="404"/>
      <c r="I3" s="404"/>
      <c r="J3" s="274" t="s">
        <v>440</v>
      </c>
      <c r="K3" s="274"/>
      <c r="L3" s="274"/>
      <c r="M3" s="274"/>
    </row>
    <row r="4" spans="1:13" ht="15" customHeight="1">
      <c r="A4" s="136"/>
      <c r="B4" s="404"/>
      <c r="C4" s="404"/>
      <c r="D4" s="404"/>
      <c r="E4" s="404"/>
      <c r="F4" s="404"/>
      <c r="G4" s="404"/>
      <c r="H4" s="404"/>
      <c r="I4" s="404"/>
      <c r="J4" s="274"/>
      <c r="K4" s="274"/>
      <c r="L4" s="274"/>
      <c r="M4" s="274"/>
    </row>
    <row r="5" spans="1:13" ht="54.75" customHeight="1">
      <c r="A5" s="137" t="s">
        <v>0</v>
      </c>
      <c r="B5" s="102" t="s">
        <v>2</v>
      </c>
      <c r="C5" s="102" t="s">
        <v>3</v>
      </c>
      <c r="D5" s="102" t="s">
        <v>1</v>
      </c>
      <c r="E5" s="102" t="s">
        <v>6</v>
      </c>
      <c r="F5" s="42" t="s">
        <v>319</v>
      </c>
      <c r="G5" s="102" t="s">
        <v>5</v>
      </c>
      <c r="H5" s="120" t="s">
        <v>4</v>
      </c>
      <c r="I5" s="122" t="s">
        <v>435</v>
      </c>
      <c r="J5" s="122" t="s">
        <v>436</v>
      </c>
      <c r="K5" s="122" t="s">
        <v>437</v>
      </c>
      <c r="L5" s="123" t="s">
        <v>438</v>
      </c>
      <c r="M5" s="123" t="s">
        <v>439</v>
      </c>
    </row>
    <row r="6" spans="1:13" ht="315" customHeight="1">
      <c r="A6" s="397" t="s">
        <v>53</v>
      </c>
      <c r="B6" s="398" t="s">
        <v>54</v>
      </c>
      <c r="C6" s="398" t="s">
        <v>55</v>
      </c>
      <c r="D6" s="402" t="s">
        <v>56</v>
      </c>
      <c r="E6" s="138" t="s">
        <v>276</v>
      </c>
      <c r="F6" s="138">
        <v>39</v>
      </c>
      <c r="G6" s="138" t="s">
        <v>277</v>
      </c>
      <c r="H6" s="138" t="s">
        <v>335</v>
      </c>
      <c r="I6" s="139">
        <v>39</v>
      </c>
      <c r="J6" s="268" t="s">
        <v>441</v>
      </c>
      <c r="K6" s="268" t="s">
        <v>620</v>
      </c>
      <c r="L6" s="113">
        <f t="shared" ref="L6:L24" si="0">(I6/F6)</f>
        <v>1</v>
      </c>
      <c r="M6" s="133" t="b">
        <f>IF(L6&lt;=33%,1,IF(L6&lt;76%,3,IF(L6&lt;100%,4,IF(L6=101%,5))))</f>
        <v>0</v>
      </c>
    </row>
    <row r="7" spans="1:13" ht="197.25" customHeight="1">
      <c r="A7" s="397"/>
      <c r="B7" s="399"/>
      <c r="C7" s="399"/>
      <c r="D7" s="401"/>
      <c r="E7" s="98" t="s">
        <v>349</v>
      </c>
      <c r="F7" s="98">
        <v>15</v>
      </c>
      <c r="G7" s="98" t="s">
        <v>370</v>
      </c>
      <c r="H7" s="401" t="s">
        <v>350</v>
      </c>
      <c r="I7" s="109">
        <v>15</v>
      </c>
      <c r="J7" s="268" t="s">
        <v>441</v>
      </c>
      <c r="K7" s="268" t="s">
        <v>620</v>
      </c>
      <c r="L7" s="113">
        <f t="shared" si="0"/>
        <v>1</v>
      </c>
      <c r="M7" s="133" t="b">
        <f t="shared" ref="M7:M24" si="1">IF(L7&lt;=33%,1,IF(L7&lt;76%,3,IF(L7&lt;100%,4,IF(L7=101%,5))))</f>
        <v>0</v>
      </c>
    </row>
    <row r="8" spans="1:13" ht="197.25" customHeight="1">
      <c r="A8" s="397"/>
      <c r="B8" s="399"/>
      <c r="C8" s="399"/>
      <c r="D8" s="401"/>
      <c r="E8" s="76" t="s">
        <v>422</v>
      </c>
      <c r="F8" s="76">
        <v>1</v>
      </c>
      <c r="G8" s="76" t="s">
        <v>358</v>
      </c>
      <c r="H8" s="401"/>
      <c r="I8" s="76">
        <v>1</v>
      </c>
      <c r="J8" s="268" t="s">
        <v>441</v>
      </c>
      <c r="K8" s="268" t="s">
        <v>620</v>
      </c>
      <c r="L8" s="113">
        <f t="shared" si="0"/>
        <v>1</v>
      </c>
      <c r="M8" s="133" t="b">
        <f t="shared" si="1"/>
        <v>0</v>
      </c>
    </row>
    <row r="9" spans="1:13" ht="197.25" customHeight="1">
      <c r="A9" s="397"/>
      <c r="B9" s="399"/>
      <c r="C9" s="399" t="s">
        <v>57</v>
      </c>
      <c r="D9" s="401"/>
      <c r="E9" s="98" t="s">
        <v>278</v>
      </c>
      <c r="F9" s="98">
        <v>3300</v>
      </c>
      <c r="G9" s="98" t="s">
        <v>279</v>
      </c>
      <c r="H9" s="401"/>
      <c r="I9" s="109">
        <v>2000</v>
      </c>
      <c r="J9" s="268" t="s">
        <v>441</v>
      </c>
      <c r="K9" s="268" t="s">
        <v>620</v>
      </c>
      <c r="L9" s="113">
        <f t="shared" si="0"/>
        <v>0.60606060606060608</v>
      </c>
      <c r="M9" s="133">
        <f t="shared" si="1"/>
        <v>3</v>
      </c>
    </row>
    <row r="10" spans="1:13" ht="197.25" customHeight="1">
      <c r="A10" s="397"/>
      <c r="B10" s="399"/>
      <c r="C10" s="399"/>
      <c r="D10" s="401"/>
      <c r="E10" s="76" t="s">
        <v>423</v>
      </c>
      <c r="F10" s="98">
        <v>6</v>
      </c>
      <c r="G10" s="98" t="s">
        <v>393</v>
      </c>
      <c r="H10" s="401"/>
      <c r="I10" s="109">
        <v>1</v>
      </c>
      <c r="J10" s="268" t="s">
        <v>441</v>
      </c>
      <c r="K10" s="268" t="s">
        <v>620</v>
      </c>
      <c r="L10" s="113">
        <f t="shared" si="0"/>
        <v>0.16666666666666666</v>
      </c>
      <c r="M10" s="133">
        <f t="shared" si="1"/>
        <v>1</v>
      </c>
    </row>
    <row r="11" spans="1:13" ht="197.25" customHeight="1">
      <c r="A11" s="397"/>
      <c r="B11" s="399"/>
      <c r="C11" s="399"/>
      <c r="D11" s="401"/>
      <c r="E11" s="76" t="s">
        <v>355</v>
      </c>
      <c r="F11" s="98">
        <v>4</v>
      </c>
      <c r="G11" s="98" t="s">
        <v>356</v>
      </c>
      <c r="H11" s="401"/>
      <c r="I11" s="109">
        <v>0</v>
      </c>
      <c r="J11" s="268" t="s">
        <v>441</v>
      </c>
      <c r="K11" s="268" t="s">
        <v>620</v>
      </c>
      <c r="L11" s="113">
        <f t="shared" si="0"/>
        <v>0</v>
      </c>
      <c r="M11" s="133">
        <f t="shared" si="1"/>
        <v>1</v>
      </c>
    </row>
    <row r="12" spans="1:13" ht="197.25" customHeight="1">
      <c r="A12" s="397"/>
      <c r="B12" s="399"/>
      <c r="C12" s="399"/>
      <c r="D12" s="401"/>
      <c r="E12" s="98" t="s">
        <v>359</v>
      </c>
      <c r="F12" s="98">
        <v>14</v>
      </c>
      <c r="G12" s="98" t="s">
        <v>354</v>
      </c>
      <c r="H12" s="401"/>
      <c r="I12" s="109">
        <v>4</v>
      </c>
      <c r="J12" s="268" t="s">
        <v>441</v>
      </c>
      <c r="K12" s="268" t="s">
        <v>620</v>
      </c>
      <c r="L12" s="113">
        <f t="shared" si="0"/>
        <v>0.2857142857142857</v>
      </c>
      <c r="M12" s="133">
        <f t="shared" si="1"/>
        <v>1</v>
      </c>
    </row>
    <row r="13" spans="1:13" ht="59.25" customHeight="1">
      <c r="A13" s="397"/>
      <c r="B13" s="399"/>
      <c r="C13" s="399" t="s">
        <v>58</v>
      </c>
      <c r="D13" s="401" t="s">
        <v>59</v>
      </c>
      <c r="E13" s="76" t="s">
        <v>360</v>
      </c>
      <c r="F13" s="82">
        <v>15</v>
      </c>
      <c r="G13" s="85" t="s">
        <v>394</v>
      </c>
      <c r="H13" s="401"/>
      <c r="I13" s="82">
        <v>0</v>
      </c>
      <c r="J13" s="268" t="s">
        <v>441</v>
      </c>
      <c r="K13" s="268" t="s">
        <v>620</v>
      </c>
      <c r="L13" s="113">
        <f t="shared" si="0"/>
        <v>0</v>
      </c>
      <c r="M13" s="133">
        <f t="shared" si="1"/>
        <v>1</v>
      </c>
    </row>
    <row r="14" spans="1:13" ht="59.25" customHeight="1">
      <c r="A14" s="397"/>
      <c r="B14" s="399"/>
      <c r="C14" s="399"/>
      <c r="D14" s="401"/>
      <c r="E14" s="76" t="s">
        <v>361</v>
      </c>
      <c r="F14" s="82">
        <v>2000</v>
      </c>
      <c r="G14" s="85" t="s">
        <v>395</v>
      </c>
      <c r="H14" s="401"/>
      <c r="I14" s="82">
        <v>0</v>
      </c>
      <c r="J14" s="268" t="s">
        <v>441</v>
      </c>
      <c r="K14" s="268" t="s">
        <v>620</v>
      </c>
      <c r="L14" s="113">
        <f t="shared" si="0"/>
        <v>0</v>
      </c>
      <c r="M14" s="133">
        <f t="shared" si="1"/>
        <v>1</v>
      </c>
    </row>
    <row r="15" spans="1:13" ht="59.25" customHeight="1">
      <c r="A15" s="397"/>
      <c r="B15" s="399"/>
      <c r="C15" s="399"/>
      <c r="D15" s="401"/>
      <c r="E15" s="76" t="s">
        <v>362</v>
      </c>
      <c r="F15" s="82">
        <v>5</v>
      </c>
      <c r="G15" s="85" t="s">
        <v>396</v>
      </c>
      <c r="H15" s="401"/>
      <c r="I15" s="82">
        <v>0</v>
      </c>
      <c r="J15" s="268" t="s">
        <v>441</v>
      </c>
      <c r="K15" s="268" t="s">
        <v>620</v>
      </c>
      <c r="L15" s="113">
        <f t="shared" si="0"/>
        <v>0</v>
      </c>
      <c r="M15" s="133">
        <f t="shared" si="1"/>
        <v>1</v>
      </c>
    </row>
    <row r="16" spans="1:13" ht="59.25" customHeight="1">
      <c r="A16" s="397"/>
      <c r="B16" s="399"/>
      <c r="C16" s="399"/>
      <c r="D16" s="401"/>
      <c r="E16" s="76" t="s">
        <v>363</v>
      </c>
      <c r="F16" s="110">
        <v>0.25</v>
      </c>
      <c r="G16" s="111" t="s">
        <v>397</v>
      </c>
      <c r="H16" s="401"/>
      <c r="I16" s="110">
        <v>0.05</v>
      </c>
      <c r="J16" s="268" t="s">
        <v>441</v>
      </c>
      <c r="K16" s="268" t="s">
        <v>620</v>
      </c>
      <c r="L16" s="113">
        <f t="shared" si="0"/>
        <v>0.2</v>
      </c>
      <c r="M16" s="133">
        <f t="shared" si="1"/>
        <v>1</v>
      </c>
    </row>
    <row r="17" spans="1:13" ht="200.25" customHeight="1">
      <c r="A17" s="397"/>
      <c r="B17" s="399"/>
      <c r="C17" s="399"/>
      <c r="D17" s="401"/>
      <c r="E17" s="104" t="s">
        <v>280</v>
      </c>
      <c r="F17" s="104">
        <v>5</v>
      </c>
      <c r="G17" s="104" t="s">
        <v>281</v>
      </c>
      <c r="H17" s="401"/>
      <c r="I17" s="109">
        <v>3</v>
      </c>
      <c r="J17" s="268" t="s">
        <v>441</v>
      </c>
      <c r="K17" s="268" t="s">
        <v>620</v>
      </c>
      <c r="L17" s="113">
        <f t="shared" si="0"/>
        <v>0.6</v>
      </c>
      <c r="M17" s="133">
        <f t="shared" si="1"/>
        <v>3</v>
      </c>
    </row>
    <row r="18" spans="1:13" ht="200.25" customHeight="1">
      <c r="A18" s="397"/>
      <c r="B18" s="399"/>
      <c r="C18" s="99" t="s">
        <v>60</v>
      </c>
      <c r="D18" s="98" t="s">
        <v>61</v>
      </c>
      <c r="E18" s="104" t="s">
        <v>282</v>
      </c>
      <c r="F18" s="104">
        <v>15</v>
      </c>
      <c r="G18" s="104" t="s">
        <v>424</v>
      </c>
      <c r="H18" s="401"/>
      <c r="I18" s="109">
        <v>4</v>
      </c>
      <c r="J18" s="268" t="s">
        <v>441</v>
      </c>
      <c r="K18" s="268" t="s">
        <v>620</v>
      </c>
      <c r="L18" s="113">
        <f t="shared" si="0"/>
        <v>0.26666666666666666</v>
      </c>
      <c r="M18" s="133">
        <f t="shared" si="1"/>
        <v>1</v>
      </c>
    </row>
    <row r="19" spans="1:13" ht="87" customHeight="1">
      <c r="A19" s="397"/>
      <c r="B19" s="399"/>
      <c r="C19" s="400" t="s">
        <v>63</v>
      </c>
      <c r="D19" s="401" t="s">
        <v>64</v>
      </c>
      <c r="E19" s="104" t="s">
        <v>283</v>
      </c>
      <c r="F19" s="104">
        <v>6</v>
      </c>
      <c r="G19" s="104" t="s">
        <v>284</v>
      </c>
      <c r="H19" s="401"/>
      <c r="I19" s="109">
        <v>0</v>
      </c>
      <c r="J19" s="268" t="s">
        <v>441</v>
      </c>
      <c r="K19" s="268" t="s">
        <v>620</v>
      </c>
      <c r="L19" s="113">
        <f t="shared" si="0"/>
        <v>0</v>
      </c>
      <c r="M19" s="133">
        <f t="shared" si="1"/>
        <v>1</v>
      </c>
    </row>
    <row r="20" spans="1:13" ht="98.25" customHeight="1">
      <c r="A20" s="397"/>
      <c r="B20" s="399" t="s">
        <v>62</v>
      </c>
      <c r="C20" s="400"/>
      <c r="D20" s="401"/>
      <c r="E20" s="76" t="s">
        <v>405</v>
      </c>
      <c r="F20" s="104">
        <v>6</v>
      </c>
      <c r="G20" s="83" t="s">
        <v>398</v>
      </c>
      <c r="H20" s="401"/>
      <c r="I20" s="109">
        <v>0</v>
      </c>
      <c r="J20" s="268" t="s">
        <v>441</v>
      </c>
      <c r="K20" s="268" t="s">
        <v>620</v>
      </c>
      <c r="L20" s="113">
        <f t="shared" si="0"/>
        <v>0</v>
      </c>
      <c r="M20" s="133">
        <f t="shared" si="1"/>
        <v>1</v>
      </c>
    </row>
    <row r="21" spans="1:13" ht="149.25" customHeight="1">
      <c r="A21" s="397"/>
      <c r="B21" s="399"/>
      <c r="C21" s="400" t="s">
        <v>65</v>
      </c>
      <c r="D21" s="401"/>
      <c r="E21" s="104" t="s">
        <v>285</v>
      </c>
      <c r="F21" s="104">
        <v>5</v>
      </c>
      <c r="G21" s="104" t="s">
        <v>286</v>
      </c>
      <c r="H21" s="401"/>
      <c r="I21" s="109">
        <v>1</v>
      </c>
      <c r="J21" s="268" t="s">
        <v>441</v>
      </c>
      <c r="K21" s="268" t="s">
        <v>620</v>
      </c>
      <c r="L21" s="113">
        <f t="shared" si="0"/>
        <v>0.2</v>
      </c>
      <c r="M21" s="133">
        <f t="shared" si="1"/>
        <v>1</v>
      </c>
    </row>
    <row r="22" spans="1:13" ht="149.25" customHeight="1">
      <c r="A22" s="397"/>
      <c r="B22" s="399"/>
      <c r="C22" s="400"/>
      <c r="D22" s="401"/>
      <c r="E22" s="84" t="s">
        <v>364</v>
      </c>
      <c r="F22" s="104">
        <v>4</v>
      </c>
      <c r="G22" s="104" t="s">
        <v>399</v>
      </c>
      <c r="H22" s="401"/>
      <c r="I22" s="109">
        <v>0</v>
      </c>
      <c r="J22" s="268" t="s">
        <v>441</v>
      </c>
      <c r="K22" s="268" t="s">
        <v>620</v>
      </c>
      <c r="L22" s="113">
        <f t="shared" si="0"/>
        <v>0</v>
      </c>
      <c r="M22" s="133">
        <f t="shared" si="1"/>
        <v>1</v>
      </c>
    </row>
    <row r="23" spans="1:13" ht="127.5" customHeight="1">
      <c r="A23" s="397"/>
      <c r="B23" s="399"/>
      <c r="C23" s="400" t="s">
        <v>66</v>
      </c>
      <c r="D23" s="401"/>
      <c r="E23" s="104" t="s">
        <v>287</v>
      </c>
      <c r="F23" s="104">
        <v>10</v>
      </c>
      <c r="G23" s="104" t="s">
        <v>288</v>
      </c>
      <c r="H23" s="401"/>
      <c r="I23" s="109">
        <v>4</v>
      </c>
      <c r="J23" s="268" t="s">
        <v>441</v>
      </c>
      <c r="K23" s="268" t="s">
        <v>620</v>
      </c>
      <c r="L23" s="113">
        <f t="shared" si="0"/>
        <v>0.4</v>
      </c>
      <c r="M23" s="133">
        <f t="shared" si="1"/>
        <v>3</v>
      </c>
    </row>
    <row r="24" spans="1:13" ht="42.75">
      <c r="A24" s="397"/>
      <c r="B24" s="399"/>
      <c r="C24" s="400"/>
      <c r="D24" s="401"/>
      <c r="E24" s="112" t="s">
        <v>400</v>
      </c>
      <c r="F24" s="82">
        <v>8</v>
      </c>
      <c r="G24" s="85" t="s">
        <v>401</v>
      </c>
      <c r="H24" s="401"/>
      <c r="I24" s="82">
        <v>4</v>
      </c>
      <c r="J24" s="268" t="s">
        <v>441</v>
      </c>
      <c r="K24" s="268" t="s">
        <v>620</v>
      </c>
      <c r="L24" s="113">
        <f t="shared" si="0"/>
        <v>0.5</v>
      </c>
      <c r="M24" s="133">
        <f t="shared" si="1"/>
        <v>3</v>
      </c>
    </row>
    <row r="25" spans="1:13" ht="15" thickBot="1">
      <c r="A25" s="3" t="s">
        <v>10</v>
      </c>
      <c r="C25" s="33">
        <v>7</v>
      </c>
      <c r="L25" s="149">
        <f>AVERAGE(L6:L24)</f>
        <v>0.32763727500569606</v>
      </c>
    </row>
  </sheetData>
  <sheetProtection algorithmName="SHA-512" hashValue="bTgDmMxF0JHjCSF99STZezaghubSqj8GpSNm0bGDGChsmc9ZIlh+O4viu2vYVMm1wF8Cs31dtcYHfM4QN8ibZA==" saltValue="ap8ehkAcqiy2UFC/rhQ7QA==" spinCount="100000" sheet="1" objects="1" scenarios="1" selectLockedCells="1" selectUnlockedCells="1"/>
  <mergeCells count="17">
    <mergeCell ref="J1:M2"/>
    <mergeCell ref="J3:M4"/>
    <mergeCell ref="B1:I2"/>
    <mergeCell ref="B3:I4"/>
    <mergeCell ref="H7:H24"/>
    <mergeCell ref="A6:A24"/>
    <mergeCell ref="B6:B19"/>
    <mergeCell ref="B20:B24"/>
    <mergeCell ref="C23:C24"/>
    <mergeCell ref="D19:D24"/>
    <mergeCell ref="C6:C8"/>
    <mergeCell ref="C9:C12"/>
    <mergeCell ref="C13:C17"/>
    <mergeCell ref="C19:C20"/>
    <mergeCell ref="D13:D17"/>
    <mergeCell ref="D6:D12"/>
    <mergeCell ref="C21:C22"/>
  </mergeCells>
  <conditionalFormatting sqref="M6">
    <cfRule type="cellIs" dxfId="74" priority="8" stopIfTrue="1" operator="between">
      <formula>3</formula>
      <formula>4</formula>
    </cfRule>
  </conditionalFormatting>
  <conditionalFormatting sqref="M6">
    <cfRule type="cellIs" dxfId="73" priority="5" stopIfTrue="1" operator="greaterThan">
      <formula>3</formula>
    </cfRule>
    <cfRule type="cellIs" dxfId="72" priority="6" stopIfTrue="1" operator="between">
      <formula>1</formula>
      <formula>1</formula>
    </cfRule>
    <cfRule type="cellIs" dxfId="71" priority="7" stopIfTrue="1" operator="between">
      <formula>3</formula>
      <formula>3</formula>
    </cfRule>
  </conditionalFormatting>
  <conditionalFormatting sqref="M7:M24">
    <cfRule type="cellIs" dxfId="70" priority="4" stopIfTrue="1" operator="between">
      <formula>3</formula>
      <formula>4</formula>
    </cfRule>
  </conditionalFormatting>
  <conditionalFormatting sqref="M7:M24">
    <cfRule type="cellIs" dxfId="69" priority="1" stopIfTrue="1" operator="greaterThan">
      <formula>3</formula>
    </cfRule>
    <cfRule type="cellIs" dxfId="68" priority="2" stopIfTrue="1" operator="between">
      <formula>1</formula>
      <formula>1</formula>
    </cfRule>
    <cfRule type="cellIs" dxfId="67" priority="3" stopIfTrue="1" operator="between">
      <formula>3</formula>
      <formula>3</formula>
    </cfRule>
  </conditionalFormatting>
  <pageMargins left="0.70866141732283472" right="0.70866141732283472" top="0.74803149606299213" bottom="0.74803149606299213" header="0.51181102362204722" footer="0.51181102362204722"/>
  <pageSetup scale="59" firstPageNumber="0" orientation="landscape" r:id="rId1"/>
  <headerFooter alignWithMargins="0"/>
  <drawing r:id="rId2"/>
  <legacyDrawing r:id="rId3"/>
  <oleObjects>
    <mc:AlternateContent xmlns:mc="http://schemas.openxmlformats.org/markup-compatibility/2006">
      <mc:Choice Requires="x14">
        <oleObject progId="Visio.Drawing.11" shapeId="10241" r:id="rId4">
          <objectPr defaultSize="0" autoPict="0" r:id="rId5">
            <anchor moveWithCells="1" sizeWithCells="1">
              <from>
                <xdr:col>0</xdr:col>
                <xdr:colOff>190500</xdr:colOff>
                <xdr:row>0</xdr:row>
                <xdr:rowOff>85725</xdr:rowOff>
              </from>
              <to>
                <xdr:col>0</xdr:col>
                <xdr:colOff>962025</xdr:colOff>
                <xdr:row>4</xdr:row>
                <xdr:rowOff>0</xdr:rowOff>
              </to>
            </anchor>
          </objectPr>
        </oleObject>
      </mc:Choice>
      <mc:Fallback>
        <oleObject progId="Visio.Drawing.11" shapeId="10241"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workbookViewId="0">
      <selection activeCell="H27" sqref="H27"/>
    </sheetView>
  </sheetViews>
  <sheetFormatPr baseColWidth="10" defaultRowHeight="12.75"/>
  <cols>
    <col min="2" max="2" width="32.42578125" bestFit="1" customWidth="1"/>
    <col min="3" max="3" width="17.5703125" customWidth="1"/>
    <col min="4" max="4" width="15.28515625" customWidth="1"/>
    <col min="5" max="5" width="16.42578125" customWidth="1"/>
  </cols>
  <sheetData>
    <row r="1" spans="1:5">
      <c r="A1" s="271" t="s">
        <v>443</v>
      </c>
      <c r="B1" s="271"/>
      <c r="C1" s="271"/>
      <c r="D1" s="271"/>
      <c r="E1" s="271"/>
    </row>
    <row r="2" spans="1:5" ht="12.75" customHeight="1">
      <c r="A2" s="383" t="s">
        <v>579</v>
      </c>
      <c r="B2" s="383"/>
      <c r="C2" s="383"/>
      <c r="D2" s="383"/>
      <c r="E2" s="383"/>
    </row>
    <row r="5" spans="1:5" ht="15">
      <c r="B5" s="259" t="s">
        <v>545</v>
      </c>
      <c r="C5" s="259" t="s">
        <v>445</v>
      </c>
      <c r="D5" s="141" t="s">
        <v>438</v>
      </c>
      <c r="E5" s="141" t="s">
        <v>439</v>
      </c>
    </row>
    <row r="6" spans="1:5" ht="14.25">
      <c r="B6" s="143" t="s">
        <v>54</v>
      </c>
      <c r="C6" s="260" t="s">
        <v>544</v>
      </c>
      <c r="D6" s="145">
        <f>AVERAGE('COMPROMISO AMBIENTAL'!L6:L19)</f>
        <v>0.36607915893630177</v>
      </c>
      <c r="E6" s="125">
        <f t="shared" ref="E6" si="0">IF(D6&lt;=33%,1,IF(D6&lt;76%,3,IF(D6&lt;100%,4,IF(D6=101%,))))</f>
        <v>3</v>
      </c>
    </row>
    <row r="7" spans="1:5" ht="14.25">
      <c r="B7" s="143" t="s">
        <v>62</v>
      </c>
      <c r="C7" s="260" t="s">
        <v>543</v>
      </c>
      <c r="D7" s="145">
        <f>AVERAGE('COMPROMISO AMBIENTAL'!L20:L24)</f>
        <v>0.22000000000000003</v>
      </c>
      <c r="E7" s="133">
        <f t="shared" ref="E7" si="1">IF(D7&lt;=33%,1,IF(D7&lt;76%,3,IF(D7&lt;100%,4,IF(D7=101%,5))))</f>
        <v>1</v>
      </c>
    </row>
    <row r="9" spans="1:5" ht="15">
      <c r="B9" s="200" t="s">
        <v>451</v>
      </c>
    </row>
  </sheetData>
  <sheetProtection algorithmName="SHA-512" hashValue="rhkjdry+iz8/kYt+ftKjygtP3oAK53mULf8z2cxc4XamsgvVNuBekT6ht2poDNPTxXM+M+as0RnWFl+2OwEiHA==" saltValue="u8ctpkUmJVhZ/k4lT8BvEw==" spinCount="100000" sheet="1" objects="1" scenarios="1"/>
  <mergeCells count="2">
    <mergeCell ref="A1:E1"/>
    <mergeCell ref="A2:E2"/>
  </mergeCells>
  <conditionalFormatting sqref="E6">
    <cfRule type="cellIs" dxfId="66" priority="8" stopIfTrue="1" operator="between">
      <formula>3</formula>
      <formula>4</formula>
    </cfRule>
  </conditionalFormatting>
  <conditionalFormatting sqref="E6">
    <cfRule type="cellIs" dxfId="65" priority="5" stopIfTrue="1" operator="greaterThan">
      <formula>3</formula>
    </cfRule>
    <cfRule type="cellIs" dxfId="64" priority="6" stopIfTrue="1" operator="between">
      <formula>1</formula>
      <formula>1</formula>
    </cfRule>
    <cfRule type="cellIs" dxfId="63" priority="7" stopIfTrue="1" operator="between">
      <formula>3</formula>
      <formula>3</formula>
    </cfRule>
  </conditionalFormatting>
  <conditionalFormatting sqref="E7">
    <cfRule type="cellIs" dxfId="62" priority="4" stopIfTrue="1" operator="between">
      <formula>3</formula>
      <formula>4</formula>
    </cfRule>
  </conditionalFormatting>
  <conditionalFormatting sqref="E7">
    <cfRule type="cellIs" dxfId="61" priority="1" stopIfTrue="1" operator="greaterThan">
      <formula>3</formula>
    </cfRule>
    <cfRule type="cellIs" dxfId="60" priority="2" stopIfTrue="1" operator="between">
      <formula>1</formula>
      <formula>1</formula>
    </cfRule>
    <cfRule type="cellIs" dxfId="59" priority="3" stopIfTrue="1" operator="between">
      <formula>3</formula>
      <formula>3</formula>
    </cfRule>
  </conditionalFormatting>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GENERAL</vt:lpstr>
      <vt:lpstr>EXCELENCIA ACADEMICA</vt:lpstr>
      <vt:lpstr>PROG_EJE1</vt:lpstr>
      <vt:lpstr>PROY_EJE1</vt:lpstr>
      <vt:lpstr>COMPROMISO SOCIAL</vt:lpstr>
      <vt:lpstr>PROG_EJE2</vt:lpstr>
      <vt:lpstr>PROY_EJE2</vt:lpstr>
      <vt:lpstr>COMPROMISO AMBIENTAL</vt:lpstr>
      <vt:lpstr>PROG_EJE3</vt:lpstr>
      <vt:lpstr>PROY_EJE3</vt:lpstr>
      <vt:lpstr>EFICIENCIA Y TRANSPARENCIA ADMI</vt:lpstr>
      <vt:lpstr>PROG_EJE4</vt:lpstr>
      <vt:lpstr>PROY_EJE4</vt:lpstr>
      <vt:lpstr>'EFICIENCIA Y TRANSPARENCIA ADMI'!Área_de_impresión</vt:lpstr>
      <vt:lpstr>'EXCELENCIA ACADEMICA'!Área_de_impresión</vt:lpstr>
      <vt:lpstr>'COMPROMISO AMBIENTAL'!Títulos_a_imprimir</vt:lpstr>
      <vt:lpstr>'COMPROMISO SOCIAL'!Títulos_a_imprimir</vt:lpstr>
      <vt:lpstr>'EFICIENCIA Y TRANSPARENCIA ADMI'!Títulos_a_imprimir</vt:lpstr>
      <vt:lpstr>'EXCELENCIA ACADEMICA'!Títulos_a_imprimir</vt:lpstr>
      <vt:lpstr>PROG_EJE1!Títulos_a_imprimir</vt:lpstr>
      <vt:lpstr>PROG_EJE2!Títulos_a_imprimir</vt:lpstr>
      <vt:lpstr>PROY_EJE1!Títulos_a_imprimir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Usuario</cp:lastModifiedBy>
  <cp:lastPrinted>2015-05-25T17:05:21Z</cp:lastPrinted>
  <dcterms:created xsi:type="dcterms:W3CDTF">2013-11-07T02:18:49Z</dcterms:created>
  <dcterms:modified xsi:type="dcterms:W3CDTF">2016-07-22T15:00:06Z</dcterms:modified>
</cp:coreProperties>
</file>