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Estadisticas\ODI\PA\PLAN ACCION_2021\PLANES OPERATIVOS UNIDADES\PRIMER SEGUIMIENTO\A PUBLICAR\"/>
    </mc:Choice>
  </mc:AlternateContent>
  <bookViews>
    <workbookView xWindow="0" yWindow="0" windowWidth="19200" windowHeight="11295"/>
  </bookViews>
  <sheets>
    <sheet name="GENERAL" sheetId="8" r:id="rId1"/>
    <sheet name="EXCELENCIA ACADÉMICA" sheetId="9" r:id="rId2"/>
    <sheet name="COMPROMISO SOCIAL" sheetId="2" r:id="rId3"/>
    <sheet name="COMPROMISO AMBIENTAL" sheetId="10" r:id="rId4"/>
    <sheet name="EJE 4 EYTA" sheetId="5" r:id="rId5"/>
    <sheet name="RESUMEN" sheetId="7" r:id="rId6"/>
  </sheets>
  <definedNames>
    <definedName name="_xlnm._FilterDatabase" localSheetId="3" hidden="1">'COMPROMISO AMBIENTAL'!$A$6:$T$6</definedName>
    <definedName name="_xlnm._FilterDatabase" localSheetId="2" hidden="1">'COMPROMISO SOCIAL'!$A$1:$T$64</definedName>
    <definedName name="_xlnm._FilterDatabase" localSheetId="4" hidden="1">'EJE 4 EYTA'!$A$6:$U$45</definedName>
    <definedName name="_xlnm._FilterDatabase" localSheetId="1" hidden="1">'EXCELENCIA ACADÉMICA'!$A$6:$T$66</definedName>
    <definedName name="_xlnm.Print_Area" localSheetId="1">'EXCELENCIA ACADÉMICA'!$B$1:$U$68</definedName>
    <definedName name="_xlnm.Print_Titles" localSheetId="2">'COMPROMISO SOCIAL'!$1:$6</definedName>
    <definedName name="_xlnm.Print_Titles" localSheetId="4">'EJE 4 EYTA'!$1:$6</definedName>
    <definedName name="_xlnm.Print_Titles" localSheetId="1">'EXCELENCIA ACADÉMICA'!$1:$6</definedName>
  </definedNames>
  <calcPr calcId="152511"/>
</workbook>
</file>

<file path=xl/calcChain.xml><?xml version="1.0" encoding="utf-8"?>
<calcChain xmlns="http://schemas.openxmlformats.org/spreadsheetml/2006/main">
  <c r="T21" i="10" l="1"/>
  <c r="T20" i="10"/>
  <c r="T19" i="10"/>
  <c r="T18" i="10"/>
  <c r="T17" i="10"/>
  <c r="T16" i="10"/>
  <c r="T15" i="10"/>
  <c r="T14" i="10"/>
  <c r="T13" i="10"/>
  <c r="T12" i="10"/>
  <c r="T11" i="10"/>
  <c r="T10" i="10"/>
  <c r="T9" i="10"/>
  <c r="T8" i="10"/>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T14" i="9"/>
  <c r="T13" i="9"/>
  <c r="T12" i="9"/>
  <c r="T11" i="9"/>
  <c r="T10" i="9"/>
  <c r="T9" i="9"/>
  <c r="T8" i="9"/>
  <c r="S33" i="9" l="1"/>
  <c r="P63" i="9" l="1"/>
  <c r="S53" i="9"/>
  <c r="S48" i="9"/>
  <c r="S52" i="9"/>
  <c r="N60" i="2" l="1"/>
  <c r="N64" i="9"/>
  <c r="T43" i="5" l="1"/>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7" i="2"/>
  <c r="T7" i="9"/>
  <c r="S7" i="10" l="1"/>
  <c r="T7" i="10" s="1"/>
  <c r="S22" i="2" l="1"/>
  <c r="E15" i="7" l="1"/>
  <c r="E14" i="7"/>
  <c r="D14" i="7"/>
  <c r="C14" i="7"/>
  <c r="Q8" i="7"/>
  <c r="P8" i="7"/>
  <c r="O8" i="7"/>
  <c r="N8" i="7"/>
  <c r="M8" i="7"/>
  <c r="L8" i="7"/>
  <c r="H8" i="7"/>
  <c r="G8" i="7"/>
  <c r="F8" i="7"/>
  <c r="E8" i="7"/>
  <c r="D8" i="7"/>
  <c r="Q7" i="7"/>
  <c r="H7" i="7"/>
  <c r="Q6" i="7"/>
  <c r="H6" i="7"/>
  <c r="Q5" i="7"/>
  <c r="H5" i="7"/>
  <c r="Q4" i="7"/>
  <c r="H4" i="7"/>
  <c r="N45" i="5"/>
  <c r="M45" i="5"/>
  <c r="K7" i="7" s="1"/>
  <c r="S44" i="5"/>
  <c r="T44" i="5" s="1"/>
  <c r="S42" i="5"/>
  <c r="T42" i="5" s="1"/>
  <c r="M22" i="10"/>
  <c r="K6" i="7" s="1"/>
  <c r="S21" i="10"/>
  <c r="S20" i="10"/>
  <c r="S9" i="10"/>
  <c r="M60" i="2"/>
  <c r="K5" i="7" s="1"/>
  <c r="S53" i="2"/>
  <c r="S51" i="2"/>
  <c r="S46" i="2"/>
  <c r="S44" i="2"/>
  <c r="S40" i="2"/>
  <c r="S38" i="2"/>
  <c r="S36" i="2"/>
  <c r="S21" i="2"/>
  <c r="S20" i="2"/>
  <c r="S19" i="2"/>
  <c r="S16" i="2"/>
  <c r="S11" i="2"/>
  <c r="S9" i="2"/>
  <c r="S8" i="2"/>
  <c r="M64" i="9"/>
  <c r="K4" i="7" s="1"/>
  <c r="S60" i="9"/>
  <c r="S49" i="9"/>
  <c r="S46" i="9"/>
  <c r="S25" i="9"/>
  <c r="S23" i="9"/>
  <c r="S19" i="9"/>
  <c r="S15" i="9"/>
  <c r="C8" i="8" l="1"/>
  <c r="D8" i="8" s="1"/>
  <c r="C5" i="8"/>
  <c r="D5" i="8" s="1"/>
  <c r="S64" i="9"/>
  <c r="S45" i="5"/>
  <c r="T45" i="5" s="1"/>
  <c r="S22" i="10"/>
  <c r="C7" i="8"/>
  <c r="D7" i="8" s="1"/>
  <c r="K8" i="7"/>
  <c r="K17" i="7" s="1"/>
  <c r="S60" i="2"/>
  <c r="C6" i="8"/>
  <c r="D6" i="8" s="1"/>
  <c r="C9" i="8" l="1"/>
  <c r="D9" i="8" s="1"/>
</calcChain>
</file>

<file path=xl/comments1.xml><?xml version="1.0" encoding="utf-8"?>
<comments xmlns="http://schemas.openxmlformats.org/spreadsheetml/2006/main">
  <authors>
    <author>UT</author>
  </authors>
  <commentList>
    <comment ref="G19" authorId="0" shapeId="0">
      <text>
        <r>
          <rPr>
            <b/>
            <sz val="9"/>
            <color indexed="81"/>
            <rFont val="Tahoma"/>
            <family val="2"/>
          </rPr>
          <t>UT:</t>
        </r>
        <r>
          <rPr>
            <sz val="9"/>
            <color indexed="81"/>
            <rFont val="Tahoma"/>
            <family val="2"/>
          </rPr>
          <t xml:space="preserve">
Revisar en junio</t>
        </r>
      </text>
    </comment>
    <comment ref="G23" authorId="0" shapeId="0">
      <text>
        <r>
          <rPr>
            <b/>
            <sz val="9"/>
            <color indexed="81"/>
            <rFont val="Tahoma"/>
            <family val="2"/>
          </rPr>
          <t>UT:</t>
        </r>
        <r>
          <rPr>
            <sz val="9"/>
            <color indexed="81"/>
            <rFont val="Tahoma"/>
            <family val="2"/>
          </rPr>
          <t xml:space="preserve">
Revisar con el doctor Florez</t>
        </r>
      </text>
    </comment>
  </commentList>
</comments>
</file>

<file path=xl/sharedStrings.xml><?xml version="1.0" encoding="utf-8"?>
<sst xmlns="http://schemas.openxmlformats.org/spreadsheetml/2006/main" count="1304" uniqueCount="961">
  <si>
    <t>PROCEDIMIENTO SISTEMA DE PLANIFICACIÓN INSTITUCIONAL</t>
  </si>
  <si>
    <t>Página 1 de 1</t>
  </si>
  <si>
    <t>Código: PI-P01-F01</t>
  </si>
  <si>
    <t>No.</t>
  </si>
  <si>
    <t>EJE DE POLÍTICA</t>
  </si>
  <si>
    <t>PROGRAMA</t>
  </si>
  <si>
    <t>PROYECTO</t>
  </si>
  <si>
    <t xml:space="preserve">SUBPROYECTO </t>
  </si>
  <si>
    <t>OBJETIVO</t>
  </si>
  <si>
    <t>ACCIONES</t>
  </si>
  <si>
    <t>META</t>
  </si>
  <si>
    <t>RESPONSABLE(S)</t>
  </si>
  <si>
    <t>FECHA INICIACIÓN</t>
  </si>
  <si>
    <t>FECHA FINALIZACIÓN</t>
  </si>
  <si>
    <t>PRESUPUESTO ASIGNADO</t>
  </si>
  <si>
    <t>PRESUPUESTO EJECUTADO</t>
  </si>
  <si>
    <t>FUENTE DEL RECURSO</t>
  </si>
  <si>
    <t>SEGUIMIENTO</t>
  </si>
  <si>
    <t>LOGRO (AÑO)</t>
  </si>
  <si>
    <t>EVIDENCIA</t>
  </si>
  <si>
    <t>OBSERVACIÓN</t>
  </si>
  <si>
    <t>% AVANCE</t>
  </si>
  <si>
    <t>SEMÁFORO</t>
  </si>
  <si>
    <t>EXCELENCIA ACADÉMICA</t>
  </si>
  <si>
    <t>FORTALECIMIENTO DE LA FORMACIÓN DOCENTE</t>
  </si>
  <si>
    <t>AMPLIACIÓN PLANTA DOCENTE</t>
  </si>
  <si>
    <t>Vinculación de profesores de planta</t>
  </si>
  <si>
    <t>ESTIMULOS A LA FORMACIÓN</t>
  </si>
  <si>
    <t>MODERNIZACIÓN CURRICULAR</t>
  </si>
  <si>
    <t>FORTALECIMIENTO DE LA EDUCACIÓN A DISTANCIA</t>
  </si>
  <si>
    <t>DINAMIZACIÓN DE LA INVESTIGACIÓN</t>
  </si>
  <si>
    <t>Impulsar el desarrollo investigativo del IDEAD</t>
  </si>
  <si>
    <t>INVESTIGACIÓN</t>
  </si>
  <si>
    <t>Banco de patentes</t>
  </si>
  <si>
    <t>PROMOCIÓN DEL DESARROLLO DE PROYECTOS DE INVESTIGACIÓN CON PERTINENCIA REGIONAL</t>
  </si>
  <si>
    <t xml:space="preserve">Gestión de proyectos de Ciencia Tecnología e Innovación </t>
  </si>
  <si>
    <t>Cultura investigativa</t>
  </si>
  <si>
    <t>Investigación con pertinencia social</t>
  </si>
  <si>
    <t>Formalizar la institucionalización de un  evento de reconocimiento al trabajos de profesores investigadores por los resultados obtenidos a nivel  internacional  y nacional .</t>
  </si>
  <si>
    <t>MODERNIZACIÓN Y VISIBILIZACIÓN DE FUENTES DOCUMENTALES Y COLECCIONES MUSEOLÓGICAS DE LA UNIVERSIDAD</t>
  </si>
  <si>
    <t>BIBLIOTECA</t>
  </si>
  <si>
    <t>COLECCIONES Y MUSEOS</t>
  </si>
  <si>
    <t>Difusión y extensión de Museos y Colecciones</t>
  </si>
  <si>
    <t>Fortalecer las colecciones y museos de la institución para constituirlas en importantes herramientas de apoyo a los procesos misionales</t>
  </si>
  <si>
    <t>PUBLICACIONES</t>
  </si>
  <si>
    <t>FONDO EDITORIAL</t>
  </si>
  <si>
    <t>Sello Editorial</t>
  </si>
  <si>
    <t>POSTGRADOS</t>
  </si>
  <si>
    <t>INTERNACIONALIZACIÓN</t>
  </si>
  <si>
    <t>MOVILIDAD ACADÉMICA E INVESTIGATIVA</t>
  </si>
  <si>
    <t>Visibilización y Posicionamiento nacional e internacional de la UT</t>
  </si>
  <si>
    <t>FORMACIÓN EN LENGUA EXTRANJERA</t>
  </si>
  <si>
    <t>META PD</t>
  </si>
  <si>
    <t>META PA (año)</t>
  </si>
  <si>
    <t>ODI/RODRIGUEZ J.C</t>
  </si>
  <si>
    <t>COMPROMISO SOCIAL</t>
  </si>
  <si>
    <t>DESARROLLO HUMANO</t>
  </si>
  <si>
    <t>BIENESTAR UNIVERSITARIO</t>
  </si>
  <si>
    <t>Residencias estudiantiles</t>
  </si>
  <si>
    <t>Actualizar la normatividad que regula el servicio de residencias masculinas y subsido de alojamiento femenino</t>
  </si>
  <si>
    <t xml:space="preserve">Elaborar y presentar el reglamento para residencias </t>
  </si>
  <si>
    <t>Vicerrector de Desarrollo Humano
Director de Bienestar, Profesional de la Sección Asistencial</t>
  </si>
  <si>
    <t>Restaurante universitario</t>
  </si>
  <si>
    <t>Garantizar las condiciones higienico sanitarias para la oferta de alimentos</t>
  </si>
  <si>
    <t>Plan estratégico de seguridad víal</t>
  </si>
  <si>
    <t>Programa integral de abordaje al consumo de sustancias psicoactivas</t>
  </si>
  <si>
    <t>Deporte competitivo</t>
  </si>
  <si>
    <t>Recreación y uso racional del tiempo libre</t>
  </si>
  <si>
    <t>PERMANENCIA Y GRADUACIÓN ESTUDIANTIL</t>
  </si>
  <si>
    <t>Realizar actividades de monitorias académicas, cursos nivelatorios,  y semana de inducción</t>
  </si>
  <si>
    <t>Tiendas Universitarias</t>
  </si>
  <si>
    <t>DESARROLLO CULTURAL</t>
  </si>
  <si>
    <t>Elaborar, socializar, y presentar para aprobación  la Política de Inclusión</t>
  </si>
  <si>
    <t>PROYECCIÓN SOCIAL</t>
  </si>
  <si>
    <t>REGIONALIZACIÓN</t>
  </si>
  <si>
    <t>Contexto regional</t>
  </si>
  <si>
    <t>Formar a la comunidad universitaria en temas de contexto regional</t>
  </si>
  <si>
    <t xml:space="preserve">Contribuir al desarrollo local y regional  a partir de la articulación de las funciones misionales universitarias con los requerimientos de los territorios </t>
  </si>
  <si>
    <t>Articular la Universidad en las dinámicas locales, regionales y nacionales.</t>
  </si>
  <si>
    <t>Educación Rural</t>
  </si>
  <si>
    <t>UNIVERSIDAD ABIERTA</t>
  </si>
  <si>
    <t>Cultura emprendedora e innovadora</t>
  </si>
  <si>
    <t>Alianzas y convenios estratégicos</t>
  </si>
  <si>
    <t>UNIVERSIDAD TERRITORIO DE PAZ</t>
  </si>
  <si>
    <t>GRADUADOS</t>
  </si>
  <si>
    <t>FORTALECIMIENTO DE VÍNCULOS CON LOS GRADUADOS</t>
  </si>
  <si>
    <t>COMPROMISO AMBIENTAL</t>
  </si>
  <si>
    <t>UNIVERSIDAD TERRITORIO VERDE</t>
  </si>
  <si>
    <t xml:space="preserve">Incluir la cátedra ambiental en los bancos de electivas de los programas académicos de pregrado modalidades presencial y a distancia </t>
  </si>
  <si>
    <t>Formación permanente y proyección social</t>
  </si>
  <si>
    <t>Realizar el diplomado en pensamiento ambiental "Cátedra Gonzalo Palomino Ortiz" y seminario permanente en educación ambiental  en la UT</t>
  </si>
  <si>
    <t>Investigación y producción académica</t>
  </si>
  <si>
    <t>Generar documentos académicos de apoyo al desarrollo de la Cátedra Ambiental</t>
  </si>
  <si>
    <t>PLANIFICACIÓN Y GESTIÓN SUSTENTABLE DEL CAMPUS UNIVERSITARIO</t>
  </si>
  <si>
    <t xml:space="preserve">Garantizar el cumplimiento de la normatividad ambiental vigente </t>
  </si>
  <si>
    <t xml:space="preserve">Realizar acompañamiento dentro de la implementación  del S.G.A </t>
  </si>
  <si>
    <t>TRANSPARENCIA Y EFICIENCIA ADMINISTRATIVA</t>
  </si>
  <si>
    <t>MODELO INTEGRADO DE PLANEACIÓN Y GESTIÓN</t>
  </si>
  <si>
    <t>SISTEMA DE PLANIFICACIÓN INSTITUCIONAL</t>
  </si>
  <si>
    <t>Plataforma de gestión integrada</t>
  </si>
  <si>
    <t>Integrar los diferentes procesos e instrumentos de planificación Institucional.</t>
  </si>
  <si>
    <t>Gestión y organización universitaria</t>
  </si>
  <si>
    <t>SISTEMA DE COMUNICACIÓN Y MEDIOS</t>
  </si>
  <si>
    <t>MODERNIZACIÓN INSTITUCIONAL</t>
  </si>
  <si>
    <t>Actualizar los estatutos general, profesoral, estudiantil y administrativo</t>
  </si>
  <si>
    <t xml:space="preserve">Vicerrector Administrativo
Secretaria General
Asesor Jurídico
Consejo Superior
</t>
  </si>
  <si>
    <t>Sostenibilidad financiera y transparencia</t>
  </si>
  <si>
    <t>Fortalecer la estabilidad y el equilibrio financiero de la Universidad del Tolima</t>
  </si>
  <si>
    <t>Gestión documental</t>
  </si>
  <si>
    <t xml:space="preserve">Administrar la documentación institucional cumpliendo con la normatividad vigente, mediante la recepción, registro, distribución, conservación y consulta de la información, para la prestación de servicios oportunos. </t>
  </si>
  <si>
    <t>Modernización y rediseño organizacional</t>
  </si>
  <si>
    <t xml:space="preserve">Vicerrector Administrativo
Jefe Oficina de Desarrollo Institucional
Jefe División de Relaciones Laborales y Prestacionales
Equipo de rediseño
</t>
  </si>
  <si>
    <t>PRESUPUESTO</t>
  </si>
  <si>
    <t>Lineamientos de la gestión financiera</t>
  </si>
  <si>
    <t xml:space="preserve">
Vicerrector Administrativo
Jefe División Contable y Financiera
Director IDEAD
Decanos
Director de Investigaciones y Desarrollo Cientifico.
</t>
  </si>
  <si>
    <t>ARTICULADOS FACTORES DEL CNA (Acuerdo 001 de 2018 CESU)</t>
  </si>
  <si>
    <t>EJES</t>
  </si>
  <si>
    <t>DENOMINACIÓN</t>
  </si>
  <si>
    <t>PROGRAMAS</t>
  </si>
  <si>
    <t>PROYECTOS</t>
  </si>
  <si>
    <t>SUBPROYECTOS</t>
  </si>
  <si>
    <t>%</t>
  </si>
  <si>
    <t>No. Factor</t>
  </si>
  <si>
    <t>FACTORES DEL CNA</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</si>
  <si>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</si>
  <si>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</si>
  <si>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</si>
  <si>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</si>
  <si>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</si>
  <si>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</si>
  <si>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</si>
  <si>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</si>
  <si>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</si>
  <si>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</si>
  <si>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</si>
  <si>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</si>
  <si>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TOTAL</t>
  </si>
  <si>
    <t>UNIVERSIDAD DEL TOLIMA</t>
  </si>
  <si>
    <t>CONVENCIÓN</t>
  </si>
  <si>
    <t>SEMAFORO</t>
  </si>
  <si>
    <t>EJE 1</t>
  </si>
  <si>
    <t>EJE 2</t>
  </si>
  <si>
    <t>EJE 3</t>
  </si>
  <si>
    <t>EFICIENCIA Y TRANSPARENCIA ADMINISTRATIVA</t>
  </si>
  <si>
    <t>EJE 4</t>
  </si>
  <si>
    <t>AVANCE</t>
  </si>
  <si>
    <t>Fuente: Oficina de Desarrollo Institucional</t>
  </si>
  <si>
    <t>PRESUPUESTO ASIGNADO
MILLONES</t>
  </si>
  <si>
    <t>Actualizar el proceso de admisión de los estudiantes aplicando la politica de inclusión con enfoque diferencial e incluyente</t>
  </si>
  <si>
    <t>Documento aprobado</t>
  </si>
  <si>
    <t>Número de estratégias implementadas</t>
  </si>
  <si>
    <t>Grupos de investigación</t>
  </si>
  <si>
    <t>APROPIACIÓN SOCIAL DEL CONOCIMIENTO</t>
  </si>
  <si>
    <t>Crear el portal del graduado como instrumento de apoyo al empleo y mercado laboral</t>
  </si>
  <si>
    <t>Portal de graduado en la UT</t>
  </si>
  <si>
    <t>PLAN DE DESARROLLO FÍSICO DEL CAMPUS UNIVERSITARIO</t>
  </si>
  <si>
    <t>ORDENACIÓN Y PROYECCIÓN DEL CAMPUS UNIVERSITARIO</t>
  </si>
  <si>
    <t>INDICADOR DE PRODUCTO</t>
  </si>
  <si>
    <t xml:space="preserve">META
</t>
  </si>
  <si>
    <t xml:space="preserve">Salud integral y el autocuidado </t>
  </si>
  <si>
    <t>Número de beneficiados</t>
  </si>
  <si>
    <t>Número de servicios prestados</t>
  </si>
  <si>
    <t xml:space="preserve">Número de controles realizados </t>
  </si>
  <si>
    <t>Política aprobada</t>
  </si>
  <si>
    <t xml:space="preserve">Presentar y aprobar  la Política para el Abordaje de los Consumos Adictivos en la Universidad del Tolima. </t>
  </si>
  <si>
    <t>Número de participantes</t>
  </si>
  <si>
    <t xml:space="preserve">
Fomentar la participación de estudiantes, docentes y funcionarios en los zonales para clasificar en las diversas disciplinas en los Juegos Universitarios Nacionales de la comunidad universitaria</t>
  </si>
  <si>
    <t>Librería tienda universitaria</t>
  </si>
  <si>
    <t>Establecer estratégias de Comercialización de los servicios y sello editorial de la UT</t>
  </si>
  <si>
    <t>Bienestar laboral</t>
  </si>
  <si>
    <t>Promover el crecimiento y desarrollo personal de la comunidad universitaria, para la generación de habilidades sicosociales a través de acciones formativas y educativas.</t>
  </si>
  <si>
    <t xml:space="preserve">Vicerrector de Desarrollo Humano
Director Centro Cultural 
</t>
  </si>
  <si>
    <t>Número actividades desarrolladas</t>
  </si>
  <si>
    <t xml:space="preserve">Actualizar, socializar y presentar para aprobación el Estatuto Administrativo </t>
  </si>
  <si>
    <t>Desarrollar  la cátedra abierta de contexto regional para la Universidad del Tolima</t>
  </si>
  <si>
    <t xml:space="preserve">Potenciar el crecimiento de la educación superior en las zonas rurales de la región.
</t>
  </si>
  <si>
    <t>Fotalecer los procesos de proyección, investigación, construcción y apropiación de conocimiento</t>
  </si>
  <si>
    <t>Participar en convocatorias de intervención social regionales y nacionales para la financiación de proyectos</t>
  </si>
  <si>
    <t xml:space="preserve">Espacios de formación integral para niños y jovenes de instituciones educativas de la Región </t>
  </si>
  <si>
    <t>Cultura ciudadana e inclusión</t>
  </si>
  <si>
    <t>Número de personas capacitadas</t>
  </si>
  <si>
    <t>Número de documentos elaborados</t>
  </si>
  <si>
    <t xml:space="preserve">Número de S.G.A actualizados  </t>
  </si>
  <si>
    <t>Articular, actualizar y documentar la gestión integral de residuos solidos</t>
  </si>
  <si>
    <t>Articular, actualizar, documentar e implementar el manejo integral arboreo y zonas verdes del campus</t>
  </si>
  <si>
    <t>Realizar monitoreo, seguimiento y verificación de la calidad del aire, agua y suelo.</t>
  </si>
  <si>
    <t>GESTIÓN DE TIC</t>
  </si>
  <si>
    <t>Modernización y actualización de los recursos e infraestructura tecnológica</t>
  </si>
  <si>
    <t xml:space="preserve">Elaborar la polítca de modernización y actualización de la  infraestructura tecnológica </t>
  </si>
  <si>
    <t xml:space="preserve">Aprobar la política que contiene:   Plan Estratégico de Tecnologías de la Información y las Comunicaciones - PETI
Plan de Tratamiento de Riesgos de Seguridad y Privacidad de la Información y Plan de Seguridad y Privacidad de la Información </t>
  </si>
  <si>
    <t>Actualizar y ejecutar el Plan Institucional de Archivos - PINAR articulado con la dimensión de Información y Comunicación de MIPG</t>
  </si>
  <si>
    <t>Secretaria General 
Profesional de Oficina de Archivo
Profesional Oficina de Gestión Tecnológica</t>
  </si>
  <si>
    <t xml:space="preserve">Jefe Oficina de Desarrollo Institucional
</t>
  </si>
  <si>
    <t>Número de adecuaciones ejecutadas</t>
  </si>
  <si>
    <t>Mejoramiento de procesos estudiantiles</t>
  </si>
  <si>
    <t>Calidad en las pruebas saber</t>
  </si>
  <si>
    <t>Actualizar la política de estímulos a graduados</t>
  </si>
  <si>
    <t>Política actualizada</t>
  </si>
  <si>
    <t>Vinculación a redes académicas</t>
  </si>
  <si>
    <t>Hacia la internacionalización del currículo en la UT</t>
  </si>
  <si>
    <t>UT SOLIDARIA EN TU COMUNIDAD</t>
  </si>
  <si>
    <t>Transformación del entorno regional</t>
  </si>
  <si>
    <t>Consolidar estrategias de articulación entre las agendas de regionalización de entidades públicas y privadas del orden local, regional, nacional e internacional y la politica de regionaliización UT</t>
  </si>
  <si>
    <t>De vuelta a la UT</t>
  </si>
  <si>
    <t>Construir el portafolio de programas y servicios para graduados</t>
  </si>
  <si>
    <t>Consolidar la interacción permanente de los graduados con la vida Institucional</t>
  </si>
  <si>
    <t>Vicerrector
Académico
Profesional Oficina de Graduados</t>
  </si>
  <si>
    <t>Fortalecer el proceso de seguimiento a  graduados</t>
  </si>
  <si>
    <t>Apoyo en redes de empleo y mercado laboral</t>
  </si>
  <si>
    <t>Portal creado</t>
  </si>
  <si>
    <t>Diagnóstico elaborado y presentado</t>
  </si>
  <si>
    <t>Realizar  diagnóstico de la situación actual y la inserción laboral de los graduados de la UT</t>
  </si>
  <si>
    <t>Reorientar el Proyecto Educativo Institucional - PEI 2020 - 2022</t>
  </si>
  <si>
    <t>PEI reorientado</t>
  </si>
  <si>
    <t xml:space="preserve">Vicerrector Académico
Jefe Oficina de Desarrollo Institucional
Asesor Jurídico
Secretario General
Consejo Superior
</t>
  </si>
  <si>
    <t xml:space="preserve">Vicerrector Académico
Asesor Jurídico
Secretaria General
Consejo Superior
</t>
  </si>
  <si>
    <t>Estatuto estudiantil elaborado</t>
  </si>
  <si>
    <t>Formación para el desarrollo humano</t>
  </si>
  <si>
    <t xml:space="preserve">Vicerrector de Desarrollo Humano
Vicerrector Académico
Secretaria General
Asesor Jurídico
</t>
  </si>
  <si>
    <t xml:space="preserve">Cualificación permanente de los graduados
</t>
  </si>
  <si>
    <t>SEGUIMIENTO A GRADUADOS UT</t>
  </si>
  <si>
    <t xml:space="preserve">Jefe Oficina de Desarrollo Institucional
Vicerrector de Desarrollo Humano
</t>
  </si>
  <si>
    <t>Construcción Edificio de aulas</t>
  </si>
  <si>
    <t>Garantizar ambientes de aprendizaje para la población estudiantil de la UT.</t>
  </si>
  <si>
    <t>Construir un edificio de aulas en el bloque 03 de la sede principal de la UT.</t>
  </si>
  <si>
    <t>Adecución infraestructura física</t>
  </si>
  <si>
    <t>Garantizar el funcionamiento adecuado de los espacios físicos de la UT.</t>
  </si>
  <si>
    <t>Bulevar UT</t>
  </si>
  <si>
    <t>Prestar a la comunidad universitaria un servicio de educación superior con calidad</t>
  </si>
  <si>
    <t>Número de remodelaciones y adecuaciones ejecutadas</t>
  </si>
  <si>
    <t xml:space="preserve">Jardín Botánico de la UT
</t>
  </si>
  <si>
    <t xml:space="preserve">Plan estrategico de expansión del campus universitario </t>
  </si>
  <si>
    <t>Proyectar el campus universitario con base en las tendencias de expansión urbana de la ciudad de Ibagué y impaco regional - nacional.</t>
  </si>
  <si>
    <t>Fortalecer la divulgación y biodiversidad para la educación ambiental, producción orgánica y sustentable y laboratorios ambientales.</t>
  </si>
  <si>
    <t>FORTALECIMIENTO DE LOS PROCESOS DE INVESTIGACIÓN Y PROYECCIÓN SOCIAL VINCULADOS AL JARDÍN BOTÁNICO Y LOS PREDIOS RURALES DE LA UNIVERSIDAD</t>
  </si>
  <si>
    <t>Número de proyectos apoyados</t>
  </si>
  <si>
    <t>Realizar proyectos de investigación y proyección social en biodiversidad, producción orgánica y sustentable y laboratorios ambientales</t>
  </si>
  <si>
    <t>HACIA UN TOLIMA SUSTENTABLE</t>
  </si>
  <si>
    <t xml:space="preserve">Contribuir en la gestión ambiental sustentable del territorio tolimense </t>
  </si>
  <si>
    <t>FORMULACIÓN DE POLÍTICAS Y AGENDAS PÚBLICAS AMBIENTALES PARA UN TOLIMA SUSTENTABLE</t>
  </si>
  <si>
    <t>ACOMPAÑAMIENTO A ACTORES SOCIALES PARA LA GESTIÓN DE CONFLICTOS AMBIENTALES</t>
  </si>
  <si>
    <t>Número trabajos generados a través de convenios e investigaciones</t>
  </si>
  <si>
    <t>Consolidación de convenios de investigación</t>
  </si>
  <si>
    <t>Gestionar convenios de gestión ambiental en el territorio</t>
  </si>
  <si>
    <t>Gestión para un Tolima sustentable</t>
  </si>
  <si>
    <t>Conflictos ambientales</t>
  </si>
  <si>
    <t>Normatividad ambiental</t>
  </si>
  <si>
    <t xml:space="preserve">Institucionalizar eventos de reconocimiento al aporte a la consolidación de la CT&amp;I. </t>
  </si>
  <si>
    <t>Eventos institucionalizados y realizados</t>
  </si>
  <si>
    <t>PROMOCIÓN DE LAS PUBLICACIONES UNIVERSITARIAS</t>
  </si>
  <si>
    <t>Producción científica y académica de la UT en documentos seriados</t>
  </si>
  <si>
    <t>Aumentar la producción de publicaciones académica y científica seriadas</t>
  </si>
  <si>
    <t>Aumentar las publicaciones académica y científica seriadas propias de la UT</t>
  </si>
  <si>
    <t>Número de revistas con cumplimiento de criterios de indexación</t>
  </si>
  <si>
    <t xml:space="preserve">Aprobar y ejecutar comisiones de estudio de profesores de planta a nivel doctoral. </t>
  </si>
  <si>
    <t>Crear nuevas propuestas de educación continuada: cursos cortos, seminarios y diplomados.</t>
  </si>
  <si>
    <t>Número de nuevos cursos de capacitación ofertados</t>
  </si>
  <si>
    <t xml:space="preserve">
Director  Investigaciones y Desarrollo Científico
Decanos, Director del IDEAD
Vicerrector Académico</t>
  </si>
  <si>
    <t>Diseñar y publicar colecciones de museo virtuales, disponibles para la comunidad en general.</t>
  </si>
  <si>
    <t>Incrementar la presencia internacional de la Universidad promoviendo la vinculación de los docentes y estudiantes a redes académicas</t>
  </si>
  <si>
    <t>Actualizar planes de curso  de los programas con homólogos internacionales</t>
  </si>
  <si>
    <t>Elaborar normatividad  de prevención y mitigación del consumo de sustancias psicoactivas dirigidas a comunidad universitaria a través de la estrategia de Zona de Orientación Universitaria - ZOU</t>
  </si>
  <si>
    <t xml:space="preserve">Número de integrantes formados </t>
  </si>
  <si>
    <t>Número de alianzas estrategicas obtenidas</t>
  </si>
  <si>
    <t>Presentar ante las embajadas y representaciones consulares proyectos de intervención social que permitan estrategias de colaboración a nivel institucional y empresarial</t>
  </si>
  <si>
    <t>Proyecto
presentado</t>
  </si>
  <si>
    <t>Número de proyectos financiados</t>
  </si>
  <si>
    <t>Portafolio construido</t>
  </si>
  <si>
    <t>Reglamento aprobado</t>
  </si>
  <si>
    <t>Controlar la calidad de alimentos y buenas practícas de manejo de alimentos en las sedes: Central, CURDN y Bajo Calima</t>
  </si>
  <si>
    <t>Realizar intervención psicosocial en la comunidad universitaria</t>
  </si>
  <si>
    <t>Número de estudiantes participantes en monitorias académicas + cursos nivelatorios +  semana de inducción</t>
  </si>
  <si>
    <t>Realizar actividades culturales a la Comunidad Universitaria</t>
  </si>
  <si>
    <t xml:space="preserve">Generar condiciones de cultura de seguridad vial en la Comunidad Universitaria
</t>
  </si>
  <si>
    <t xml:space="preserve">Sistema Globalmente Armonizado - SGA </t>
  </si>
  <si>
    <t xml:space="preserve">Garantizar el manejo adecuado de las sustancias quimicas bajo el Sistema Globalmente Armonizado - S.G.A de clasificación y etiquetado </t>
  </si>
  <si>
    <t>Informes presentados</t>
  </si>
  <si>
    <t>Documento PINAR articulado e implementado con MIPG</t>
  </si>
  <si>
    <t>Realizar seguimiento y control del saneamiento financiero y fiscal por medio del Consejo Universitario de Política Fiscal -CONFIS (componentes: Plan de Desarrollo Rectoral, Plan Financiero, Plan operativio anual de inversiones y presupuesto)</t>
  </si>
  <si>
    <t>Número de evaluaciones y seguimiento</t>
  </si>
  <si>
    <t>Generar una estructura  organizacional que refleje los nuevos desarrollos académico - administrativos de la Institución</t>
  </si>
  <si>
    <t>Número de convenios con recursos adquiridos</t>
  </si>
  <si>
    <t>Mantenar la certificación bajo la ISO 9001:2015 del Sistema de Gestión de la Calidad - SGC de la Universidad</t>
  </si>
  <si>
    <t>SGC certificado</t>
  </si>
  <si>
    <t>Jefe de la Oficina de Desarrollo Institucional
Líderes de los procesos</t>
  </si>
  <si>
    <t>PROUNAL</t>
  </si>
  <si>
    <t>Sistema implementado</t>
  </si>
  <si>
    <t>PROUT</t>
  </si>
  <si>
    <t>FUENTE</t>
  </si>
  <si>
    <t>REGALÍAS</t>
  </si>
  <si>
    <t>PROPIOS</t>
  </si>
  <si>
    <t>Número de comisiones aprobadas</t>
  </si>
  <si>
    <t xml:space="preserve">FORMACION POLITICA Y CIUDADANIA </t>
  </si>
  <si>
    <t>Fortalecer la cultura política y de ciudadanía de la comunidad universitaria</t>
  </si>
  <si>
    <t>Articular los currículos de las Unidades Académicas con la formación en ciudadanía</t>
  </si>
  <si>
    <t>Cualificar la gestión pública para la implentación de políticas de cultura ciudadana </t>
  </si>
  <si>
    <t>Diseñar programas de capacitación para funcionarios públicos, líderes sociales y comunales en cultura ciudadana</t>
  </si>
  <si>
    <t>Número de curriculos artículados</t>
  </si>
  <si>
    <t>Número de programas ofertados</t>
  </si>
  <si>
    <t>Número de artículos publicados en Revistas Indexadas</t>
  </si>
  <si>
    <t xml:space="preserve">Gestionar alianzas estratégicas con organizaciones público privadas para el desarrollo de actividades académicas y el abordaje de problemáticas regionales </t>
  </si>
  <si>
    <t>Numero de estudiantes vinculados en P.U</t>
  </si>
  <si>
    <t>Elaborar, socializar y presentar  la Política de Regionalización de la Universidad del Tolima</t>
  </si>
  <si>
    <t>Reconocimiento y valoración de las diferentes formas de producción de conocimiento que fortalezcan la construcción de sociedad</t>
  </si>
  <si>
    <t>Vicerrector Académico
Vicerrector Administrativo</t>
  </si>
  <si>
    <t>Vicerrector Académico
Directores de Departamento</t>
  </si>
  <si>
    <t xml:space="preserve">Vicerrector Académico
Secretaria Académica
Jefe de Admisiones, Registro y Control Académico
Comité de Admisiones
</t>
  </si>
  <si>
    <t>Director de Investigaciones y Desarrollo Científico
Vicerrector Académico</t>
  </si>
  <si>
    <t xml:space="preserve">Director  Investigaciones y Desarrollo Científico
Decanos, Director del IDEAD
Vicerrector Académico
</t>
  </si>
  <si>
    <t>Director  Investigaciones y Desarrollo Científico
Decanos, Director del IDEAD 
Vicerrector Académico</t>
  </si>
  <si>
    <t xml:space="preserve">
Director de Investigaciones y Desarrollo Científico
Vicerrector Académico
Rector</t>
  </si>
  <si>
    <t>Vicerrector Académico
Director de Investigaciones y Desarrollo Científico</t>
  </si>
  <si>
    <t>Vicerrector Académico
Vicerrector de Desarrollo Humano
Vicerrector Administrativo</t>
  </si>
  <si>
    <t>ODI/RODRIGUEZ J.C/ R.Q.G - N.B.V</t>
  </si>
  <si>
    <t>Versión: 11</t>
  </si>
  <si>
    <t>Fecha Aprobación:
17-12-2020</t>
  </si>
  <si>
    <t>Número de estrategías implementadas</t>
  </si>
  <si>
    <t>Fortalecer los procesos de formación y capacitación para elevar la cualificación de la planta docente.</t>
  </si>
  <si>
    <t xml:space="preserve">Vicerrector Académico
Decanos
Director del IDEAD
Directores de Departamento
Vicerrector Administrativo
</t>
  </si>
  <si>
    <t>EDUCACIÓN MEDIADA POR TIC</t>
  </si>
  <si>
    <t>Portafolios pedadógicos</t>
  </si>
  <si>
    <t>Promover la dinamización de la investigación mediante la promoción de grupos y semilleros de investigación en los procesos propios de la educación a distancia</t>
  </si>
  <si>
    <t xml:space="preserve">Desarrollar proyectos con grupos de investigación reconocidos por Sistema Nacional de Ciencia, Tecnología e Invovación - SCT&amp;I </t>
  </si>
  <si>
    <t>Desarrollar proyectos con semilleros de investigación en los Centros de Atención Tutorial - CAT</t>
  </si>
  <si>
    <t>Número de proyectos de semilleros en los CAT</t>
  </si>
  <si>
    <t>Número de proyectos en los CAT</t>
  </si>
  <si>
    <t>Promover la obtención de patentes mediante acciones de estímulo alos estudiantes, docentes y graduados</t>
  </si>
  <si>
    <t>PROMOCIÓN DE PATENTES PRODUCTO DE INVESTIGACIÓN - CREACIÓN</t>
  </si>
  <si>
    <t xml:space="preserve">Fortalecer lazos interinstitucionales de organizaciones públicas y privadas de carácter nacional e internacional  </t>
  </si>
  <si>
    <t>Fortalecer la protección de la propiedad intelectual mediante los diferentes modelos de registro ante la Superintendencia de Industria y Comercio (patentamiento y desarrollos tecnológicos) y la Unidad de Derechos de Autor para los productos de creación y Derechos de Obtentor de Variedades Vegetales (ICA)</t>
  </si>
  <si>
    <t>Número de productos de investigación protegidos</t>
  </si>
  <si>
    <t>Consolidar los Grupos y Centros de investigación registrados en el Sistema Nacional de Ciencia Tecnología e Innovación del Ministerio de Ciencia Tecnología e Innovación – MinCiencias.</t>
  </si>
  <si>
    <t>Número de grupos de investigación consolidado en MinCiencias</t>
  </si>
  <si>
    <t>Fortalecer los grupos y centros  de investigación</t>
  </si>
  <si>
    <t>Fortalecer la comunicación científica en una lengua extranjera para la incorporación de la producción científica en bases de datos de alto impacto.</t>
  </si>
  <si>
    <t>Desarrollar productos de generación de conocimiento científica en bases de datos de alto impacto</t>
  </si>
  <si>
    <t>Número de productos de generados de alto impacto</t>
  </si>
  <si>
    <t xml:space="preserve">Fomentar la apropiación social del conocimiento generado a través de la investigación - creación a la comunidad y al sector productivo con el propósito de aumentar los indicadores de competitividad y calidad de vida para la región.
</t>
  </si>
  <si>
    <t>Número de proyectos con pertinencia social</t>
  </si>
  <si>
    <t>Formular proyectos de investigación con pertinencia social  compatible con el conocimiento local, empirico, el saber tradicional e incorporando la tecnología.</t>
  </si>
  <si>
    <t>Semilleros y Grupos de Investigación - Creación</t>
  </si>
  <si>
    <t>Consolidar los semilleros y grupos de investigación como estrategia pedagógica para aumentar la relación docencia – investigación, en articulación con los programas curriculares para fomentar una cultura científica.</t>
  </si>
  <si>
    <t xml:space="preserve">Número de estudiantes vinculados a los semilleros y a los grupos de investigación </t>
  </si>
  <si>
    <t>Formular y gestionar proyectos de investigación - creación que fortalezcan los semilleros y grupos de investigación</t>
  </si>
  <si>
    <t>Difusión y extensión de la investigación - creación</t>
  </si>
  <si>
    <t>Fomentar las dinámicas comunicativas entre la Universidad del Tolima con los diferentes entes estatales.</t>
  </si>
  <si>
    <t>Formular proyectos de colaboración con entes estatales</t>
  </si>
  <si>
    <t>Número de proyectos formulados</t>
  </si>
  <si>
    <t>Dinamización de la Investigación - creación</t>
  </si>
  <si>
    <t xml:space="preserve">Fortalecer las plataformas tecnológicas institucionales para la divulgación de revistas, libros y toda comunicación científica y académica derivada de ellos. </t>
  </si>
  <si>
    <t>Número de revistas fortalecidas</t>
  </si>
  <si>
    <t xml:space="preserve">Fortalecer la revistas con los resultados de investigación </t>
  </si>
  <si>
    <t xml:space="preserve">
Director de Investigaciones y Desarrollo Científico
Vicerrector Académico
</t>
  </si>
  <si>
    <t>Promover la visibilzación mediada del museo en  las instituciones educativas de la región</t>
  </si>
  <si>
    <t>Número de visitas mediadas</t>
  </si>
  <si>
    <t>Número de colecciones disponibles con acceso virtual</t>
  </si>
  <si>
    <t xml:space="preserve">Director del Museo
Vicerrector Académico
Proyección Social
</t>
  </si>
  <si>
    <t>Número de libros publicados con estándares internacionales</t>
  </si>
  <si>
    <t>Articular y fortalecer las publicaciones científicas, académicas y comunitarias.</t>
  </si>
  <si>
    <t>Fomentar la gestión editorial de la Universidad para alcanzar los estándares internacionales en la publicación de libros</t>
  </si>
  <si>
    <t>Ofertar seminarios y cursos en lengua extranjera</t>
  </si>
  <si>
    <t>Prestar los servicios de promoción de la salud y prevención de la enfermedad apoyados con las TIC</t>
  </si>
  <si>
    <t>Profesional de la Sección Asistencial
Director de Bieneatar Universitario
Vicerrector de Desarrollo Humano</t>
  </si>
  <si>
    <t>Promover hábitos y estilos de vida saludable individual y colectiva para la prevención de factores de riesgo y el mantenimiento de la salud de la comunidad universitaria a través de acciones asistenciales y educativas.</t>
  </si>
  <si>
    <t>Optimizar la cultura y clima organizacional de la Universidad del Tolima, a través del fortalecimiento de equipos de trabajo interdisciplinarios con condiciones que impacten positivamente en su desempeño laboral, con alternativas que respondan a las necesidades de integración, identidad, cultura institucional y pertenencia, con el fin de lograr el bienestar individual y la integración de la comunidad.</t>
  </si>
  <si>
    <t>Número de funcionarios beneficiados</t>
  </si>
  <si>
    <t>Fortalecer los procesos deportivos mediante la aplicación de sistemas de entrenamiento actualizados a cada disciplina establecida, manteniendo las disciplinas deportivas ofertadas e incorporando nuevas que permitan la participación en eventos deportivos regional, nacional e internacional.</t>
  </si>
  <si>
    <t>Número de deportistas participantes</t>
  </si>
  <si>
    <t xml:space="preserve">Fortalecer las actividades recreativas y el uso racional del tiempo libre existentes e incorporando nuevas, que conlleven a una mayor cobertura de participación y respondan a las necesidades de la comunidad universitaria.
</t>
  </si>
  <si>
    <t>Desarrollar actividades que involucren a la comunidad universitaria y fomentar conciencia, sobre la práctica de la cultura física en beneficio propio</t>
  </si>
  <si>
    <t xml:space="preserve"> Director de Bienestar Universitario
Profesionales Sección Asistencial
Vicerrector de Desarrollo Humano</t>
  </si>
  <si>
    <t>Fortalecer el sistema integral de alertas y evaluación para la gestión de permanencia y graduación estudiantil.</t>
  </si>
  <si>
    <t xml:space="preserve">Director de Bienestar Universitario
Vicerrector de Desarrollo Humano </t>
  </si>
  <si>
    <t>Formación e interacción artística y cultural</t>
  </si>
  <si>
    <t>Fortalecer y dinamizar los talleres de formación artística integral con pertinencia institucional, orientadas a la comunidad universitaria y sociedad.</t>
  </si>
  <si>
    <t>Desarrollar actividades artísticas -culturales con la comunidad universitaria por semestre</t>
  </si>
  <si>
    <t>Número de integrantes  vinculados a actividades culturales por semestre</t>
  </si>
  <si>
    <t>Extensión cultural</t>
  </si>
  <si>
    <t>Generar intercambios y extensión cultural, para articular la Universidad y la sociedad.</t>
  </si>
  <si>
    <t>Número de participantes en actividades</t>
  </si>
  <si>
    <t>Expresión cultural y artística</t>
  </si>
  <si>
    <t>Fomentar y promocionar los componentes artísticos, culturales y documentales con el entorno regional.</t>
  </si>
  <si>
    <t>Número de participantes en talleres ofertados</t>
  </si>
  <si>
    <t>Ofertar actividades formativas a la Comunidad Universitaria en el entorno regional</t>
  </si>
  <si>
    <t>Inclusión, diversidad y género</t>
  </si>
  <si>
    <t xml:space="preserve">Número de participantes formados </t>
  </si>
  <si>
    <t>Sistema de Regionalización</t>
  </si>
  <si>
    <t xml:space="preserve">Estructurar el sistema de regionalización integrando los ejes misionales de la Universidad </t>
  </si>
  <si>
    <t>Contribuir con los procesos de construcción regional según su vocación productiva y desarrollo humano.</t>
  </si>
  <si>
    <t>Sistema de regionalización estructurado</t>
  </si>
  <si>
    <t>Director del CERE
Vicerrector Académico
Vicerrector de Desarrollo Humano</t>
  </si>
  <si>
    <t xml:space="preserve">Director de Proyección Social
Director del CERE
Vicerrector Académico
</t>
  </si>
  <si>
    <t xml:space="preserve">Gestionar alianzas estratégicas a traves de convenios para la vinculación de estudiantes en Prácticas Universitarias </t>
  </si>
  <si>
    <t xml:space="preserve">
Director del CERE
Director Proyección Social
Vicerrector Académico
</t>
  </si>
  <si>
    <t>Desarrollar esquemas de gestión priorizando los productos de investigación como medio de intervención con el sector externo, en alianza con actores estratégicos de la región, en el marco de los objetivos de desarrollo sostenible - ODS y las nuevas apuestas desde la sostenibilidad.</t>
  </si>
  <si>
    <t>Número de proyectos suscritos con ODS ejecutados</t>
  </si>
  <si>
    <t xml:space="preserve">Desarrollar proyectos suscritos con el sector externo en alizanza con actores estratégicos de la región con ODS </t>
  </si>
  <si>
    <t xml:space="preserve">Director de Investigaciones y Desarrollo Científico
Vicerrector Académico 
</t>
  </si>
  <si>
    <t>Ofertar programas académicos en zonas rurales con condiciones de dificil acceso a la educación superior</t>
  </si>
  <si>
    <t>Establecer el emprendimiento e innovación, como una estrategia de movilidad social, incluyéndolas en las estructuras curriculares de los programas académicos y demás acciones de la política de emprendimiento.</t>
  </si>
  <si>
    <t>Financiar proyectos de las facultades que ayuden resolver problemas concretos de la comunidad y el entorno</t>
  </si>
  <si>
    <t xml:space="preserve">Promover el desarrollo de proyectos desde las unidades academicas que aporten a la resolución de problemas concretos de la comunidad y el entorno </t>
  </si>
  <si>
    <t xml:space="preserve">Número de proyectos ejecutados </t>
  </si>
  <si>
    <t xml:space="preserve">Estimular a los mejores bachilleres de los municipios del Tolima </t>
  </si>
  <si>
    <t xml:space="preserve">Crear políticas de admisión para la población Vulnerable </t>
  </si>
  <si>
    <t>Número de matriculados</t>
  </si>
  <si>
    <t>Dinamizar la Política de Paz</t>
  </si>
  <si>
    <t>Generar alianzas con organizaciones público – privadas a nivel regional, nacional e internacional con trabajo colaborativo.</t>
  </si>
  <si>
    <t>Número de alianzas ejecutadas</t>
  </si>
  <si>
    <t xml:space="preserve">Fortalecer la democracia y la construcción de la paz en el territorio   bajo escenarios de orden académico, social y político
</t>
  </si>
  <si>
    <t xml:space="preserve">Director del CERE
Director Proyección Social
Vicerrector Académico
</t>
  </si>
  <si>
    <t>Objetivos de Desarrollo Sostenible</t>
  </si>
  <si>
    <t>Establecer mecanismos innovadores para incluir al graduados a la dinámica institucional a través de acciones que propendan por el aprendizaje a lo largo de la vida y se vincule como integrante de la comunidad universitaria a los ámbitos de formación, sociales y culturales.</t>
  </si>
  <si>
    <t>Número de matriculados en postgrados</t>
  </si>
  <si>
    <t xml:space="preserve">Fortalecer el nivel de formación de los graduados de pregrado en postgrados de la UT, para contribuir con su inserción laboral </t>
  </si>
  <si>
    <t>Fortalecer el nivel de capacitación de los graduados  de la UT en educación continuada, para contribuir con su inserción laboral</t>
  </si>
  <si>
    <t>Número de matriculados en educación continuada</t>
  </si>
  <si>
    <t xml:space="preserve">ARTICULACIÓN CON LA ESCUELA </t>
  </si>
  <si>
    <t>Articulación de la Educación Básica y Media con la Educación Superior</t>
  </si>
  <si>
    <t>Fortalecer la articulación con las instituciones de educación básica y media, para desarrollar acciones de responsabilidad social.</t>
  </si>
  <si>
    <t>Número de estudiantes en articulación</t>
  </si>
  <si>
    <t xml:space="preserve">META </t>
  </si>
  <si>
    <t>FORMACIÓN AMBIENTAL</t>
  </si>
  <si>
    <t>Fomentar los procesos de formación e intervención ambiental en la comunidad universitaria y la ciudadanía a través de la articulación entre los programas académicos, grupos de investigación, semilleros, colectivos ambientales y demás grupos de interés, en el ámbito local y regional.</t>
  </si>
  <si>
    <t xml:space="preserve">Vicerrector de Desarrollo Humano
Coordinador de Gestión y Educación Ambiental 
</t>
  </si>
  <si>
    <t xml:space="preserve">Coordinador de Gestión y Educación Ambiental 
Vicerrector de Desarrollo Humano
</t>
  </si>
  <si>
    <t>Campus universitario sustentable</t>
  </si>
  <si>
    <t>Implementar y gestionar ambientalmente el campus desde principios de sustentabilidad en cumplimiento de la normatividad legal vigente en aspectos como ahorro de agua, energía y papel, uso de materiales alternativos a los convencionales no biodegradables, movilidad no contaminante, plan del manejo arbóreo y ambiente sano.</t>
  </si>
  <si>
    <t xml:space="preserve">Coordinador de Gestión y Educación Ambiental 
Vicerrector de Desarrollo Humano
Jefe División Servicios Administrativos
</t>
  </si>
  <si>
    <t>Fortalecer la relación del Jardín Botánico y predios rurales de la UT con sus procesos misionales</t>
  </si>
  <si>
    <t xml:space="preserve">Coordinador de Gestión y Educación Ambiental 
Director de Investigaciones y Desarrollo Científico
</t>
  </si>
  <si>
    <t>Coordinador de Gestión y Educación Ambiental 
Vicerrector de Desarrollo Humano</t>
  </si>
  <si>
    <t>Jefe Control de Gestión
Jefe División de Relaciones Laborales y Prestacionales
Jefe de Desarrollo Institucional</t>
  </si>
  <si>
    <t>Fortalecer los medios de comunicación y difusión Institucional, permitiendo la visibilidad de la gestión Universitaria y su compromiso social.</t>
  </si>
  <si>
    <t>Secretaria General - 
Profesional de Comunicaciones e Imagén Institucional</t>
  </si>
  <si>
    <t>Implementar la política de comunicaciones</t>
  </si>
  <si>
    <t>Política implementada</t>
  </si>
  <si>
    <t>Política de comunicaciones</t>
  </si>
  <si>
    <t xml:space="preserve">Profesional Oficina de Gestión Tecnológica
Vicerrector Académico
</t>
  </si>
  <si>
    <t>Vicerrector Administrativo
Jefe División Contable y Financiera</t>
  </si>
  <si>
    <t xml:space="preserve">Jefe Oficina de Desarrollo Institucional
</t>
  </si>
  <si>
    <t>Edificio construido</t>
  </si>
  <si>
    <t>Número de informe de seguimiento</t>
  </si>
  <si>
    <t>Jefe División Contable y Financiera
Vicerrector Administrativo</t>
  </si>
  <si>
    <t xml:space="preserve">ESTATUTO ORGÁNICO PRESUPUESTAL Y FINANCIERO </t>
  </si>
  <si>
    <t>Fuentes de financiación externa</t>
  </si>
  <si>
    <t>Desarrollar una estructura de gestión que fomente en los profesores la identificación y prospección de fuentes de financiación externa, liderada a través  de la unidad funcional para el fortalecimiento de la investigación-creación y extensión.</t>
  </si>
  <si>
    <t xml:space="preserve">Gestionar la consecusión de recursos mediante acciones académico - administrativas de impacto positivo para la UT a través de convenios
</t>
  </si>
  <si>
    <t>Formular e implementar el plan financiero acorde con el alcance del Plan de Desarrollo Institucional y Plan de Gobierno Rectoral, gestionando la obtención de recursos para la financiación de las funciones misionales y aplicando en su  ejecución  las normas legales vigentes.</t>
  </si>
  <si>
    <t>Fortalecer los procesos de Investigación en la institución</t>
  </si>
  <si>
    <t>Centro de investigaciones de la UT</t>
  </si>
  <si>
    <t>Disminución deserción estudiantil</t>
  </si>
  <si>
    <t>Númro de estudios realizados</t>
  </si>
  <si>
    <t xml:space="preserve">
Vicerrector Académico
Directores de Programa
Decanos - Director IDEAD
</t>
  </si>
  <si>
    <t>Categorización de profesores en Minciencias</t>
  </si>
  <si>
    <t>Número de categorización de investigadores</t>
  </si>
  <si>
    <t>Mejorar la clasificación de los profesores investigadores en MInCiencias ( Junior, asociados, seniro y emérito)</t>
  </si>
  <si>
    <t>Fortalecer la catetorización de los profesores investigadores de los grupos de investigación en MinCiencias</t>
  </si>
  <si>
    <t>Número de experiencias significativas sistematizadas</t>
  </si>
  <si>
    <t>Sistematizar y apropiar las experiencias significativas de docencia, extensión e investigación</t>
  </si>
  <si>
    <t>Fortalecer el desarrollo tecnológico del sector económico, productivo, social y natural de la región, a través de los observatorios de la Universidad del Tolima.</t>
  </si>
  <si>
    <t>Desarrollar políticas y espacios de formación en inclusión, diversidad y género.</t>
  </si>
  <si>
    <r>
      <t>Generar espacios de formación</t>
    </r>
    <r>
      <rPr>
        <sz val="11"/>
        <rFont val="Arial"/>
        <family val="2"/>
        <charset val="1"/>
      </rPr>
      <t xml:space="preserve"> en inclusión, diversidad y género.</t>
    </r>
  </si>
  <si>
    <t>Articular acciones entre la UT y las instituciones  de educación basica y media.</t>
  </si>
  <si>
    <t>Ofrecer el servicio de alimentación de los estudiantes de pregrado de la UT</t>
  </si>
  <si>
    <t xml:space="preserve">Prestar el servicio de restaurante subsidiado a estudiantes de pregrado </t>
  </si>
  <si>
    <t>Reglamentar el el proyecto de Tiendas Universitarias</t>
  </si>
  <si>
    <t>Presentar y aprobar el reglamento de Tiendas Universitarias.</t>
  </si>
  <si>
    <t xml:space="preserve">
Fomentar la participación de estudiantes, docentes y funcionarios en actividades y encuentros nacionales.</t>
  </si>
  <si>
    <t xml:space="preserve">Profesional Universitario SSST
Director de Bienestar Universitario
</t>
  </si>
  <si>
    <t>Vicerrector de Desarrollo Humano
Profesional Universitario SSST
Jefe División de Servicios Administrativos</t>
  </si>
  <si>
    <t xml:space="preserve"> Director de Bienestar Universitario 
Profesional Universitario   Seccion Deportes</t>
  </si>
  <si>
    <t xml:space="preserve">Director Centro Cultural 
Vicerrector de Desarrollo Humano
</t>
  </si>
  <si>
    <t xml:space="preserve">Vicerrector de Desarrollo Humano
</t>
  </si>
  <si>
    <t>Vicerrector
Académico
Profesional Universitario -Oficina de Graduados</t>
  </si>
  <si>
    <t>Vicerrector
Académico
Profesional Universitario - Oficina de Graduados</t>
  </si>
  <si>
    <t>Director de Bienestar Universitario
Vicerrector de Desarrollo Humano 
Vicerrector Académico</t>
  </si>
  <si>
    <t>Director de Bienestar Universitario              Vicerrector de Desarrollo Humano</t>
  </si>
  <si>
    <t>Realizar eventos especiales a grupos de interés y de valor</t>
  </si>
  <si>
    <t>Realizar  acompañamiento psicosoocial y a las condiciones laborales de los funcionarios.</t>
  </si>
  <si>
    <t>Profesional de la Sección Asistencial
Profesional Seguridad y Salud en el Trabajo
Director de Bieneatar Universitario
Vicerrector de Desarrollo Humano</t>
  </si>
  <si>
    <t xml:space="preserve">Número de estudiantes beneficiados </t>
  </si>
  <si>
    <t xml:space="preserve">Implementar el  Sistema de Gestión de  Seguridad y Salud en el Trabajo - SGS y ST
</t>
  </si>
  <si>
    <t>Adoptar e implementar el plan estrategico de seguridad víal</t>
  </si>
  <si>
    <t>Plan implementado</t>
  </si>
  <si>
    <t>Apoyo integral universitario a grupos valor y de interés (Estudiantes, profesores, funcionarios)</t>
  </si>
  <si>
    <t>Proporcionar beneficios de los programas Bienstar Institucial a los a los grupos de interés y de valor</t>
  </si>
  <si>
    <t xml:space="preserve">Fortalecer los programas de bienestar institucionales  con enfoque hacia el aseguramiento de la calidad de la educación superior.
</t>
  </si>
  <si>
    <t>Número de componentes  articulado e implementados</t>
  </si>
  <si>
    <t xml:space="preserve">Implementar los componentes de permanencia y graduación estudiantil (Guía para la Implementación de Educación Superior del Modelo de Gestión 
de Permanencia y Graduación Estudiantil en Instituciones de Educación Superior - componente cinco)
</t>
  </si>
  <si>
    <t>Ofertar portafolio de servicios, sello editorial de la Universidad del Tolima y otras editoriales con el apoyo de las TIC</t>
  </si>
  <si>
    <t xml:space="preserve">Ejecutar los estándares mínimos en el  SGSyST del sistema de Gestión de Seguridad y Salud </t>
  </si>
  <si>
    <t>Número de estándares ejecutados</t>
  </si>
  <si>
    <t xml:space="preserve">Vicerrector Académico Director del CERE
</t>
  </si>
  <si>
    <t xml:space="preserve">Director del CERE   
Director de Proyección Social
 Vicerrector Académico
</t>
  </si>
  <si>
    <t xml:space="preserve">Vicerrector Académico
Director del CERE
Director de Proyección Social
Director IDEAD
Decanos
</t>
  </si>
  <si>
    <t xml:space="preserve">
Director de Investigaciones y Desarrollo Científico
Director del CERE
Director Proyección Social 
Vicerrector Académico
</t>
  </si>
  <si>
    <t>Vicerrector Académico
Director de Proyección Social                              Director de Investigaciones
Decano Facultad de Ciencias Económicas y Administrativas</t>
  </si>
  <si>
    <t>Actualizar y aprobar la política Institucional de Emprendimeinto e innovación</t>
  </si>
  <si>
    <t xml:space="preserve">
Director de Proyección Social                              Director de Investigaciones
Decano Facultad de Ciencias Económicas y Administrativas
Vicerrector Académico</t>
  </si>
  <si>
    <t xml:space="preserve">
Director Proyección Social
Director del CERE
Vicerrector Académico
</t>
  </si>
  <si>
    <t xml:space="preserve">Ejecutar programas y proyectos que permitan la consolidacion de ciudadania y cultura de paz </t>
  </si>
  <si>
    <t xml:space="preserve">Número de programas y proyectos ejecutados </t>
  </si>
  <si>
    <t>Desarrollar eventos academicos y de extensión para debatir temas relacionados con la construccion de paz</t>
  </si>
  <si>
    <t>Implementar el ecosistema de emprendimiento e innovación para el beneficio de la comunidad de la región</t>
  </si>
  <si>
    <r>
      <t>Aumentar la vinculación de docentes de planta con formación de alto nivel</t>
    </r>
    <r>
      <rPr>
        <u/>
        <sz val="10"/>
        <color rgb="FFFF0000"/>
        <rFont val="Arial"/>
        <family val="2"/>
      </rPr>
      <t xml:space="preserve"> </t>
    </r>
  </si>
  <si>
    <t xml:space="preserve">Realizar convocatoria  docente y 
vinculación de los becarios a la planta profesoral 
</t>
  </si>
  <si>
    <t>1 -
10</t>
  </si>
  <si>
    <t xml:space="preserve">
Escuela de Formación</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</si>
  <si>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t>
  </si>
  <si>
    <t>Presentar para aprobación del Consejo Superior el proyecto de acuerdo para la creación de la Escuela de Formación (estructura, plan operativo y presupuesto).</t>
  </si>
  <si>
    <t>Escuela de formación presentada para aprobación del CS</t>
  </si>
  <si>
    <t>Implementación de estrategias de formación a través de los servicios ofrecidos por la escuela de formación.</t>
  </si>
  <si>
    <t xml:space="preserve">Formación en alto nivel y cualificación docente
</t>
  </si>
  <si>
    <t xml:space="preserve">Implementar estratégias de actualización para los profesores en las diferentes áreas del conocimiento.
</t>
  </si>
  <si>
    <t>PROGRAMAS ACADÉMICOS MODERNOS, DE CALIDAD, PERTINENTES ACORDES CON LAS EXIGENCIAS DEL SIGLO XXI</t>
  </si>
  <si>
    <t xml:space="preserve">Actualización de los Proyectos Educativos de los Programas de la Institución (PEP) </t>
  </si>
  <si>
    <t>Armonizar los PEP con el PEI en concordancia con los lineamientos en materia de Educación Superior.</t>
  </si>
  <si>
    <t>Construir los lineamientos institucionales para la reformulación de los PEP.</t>
  </si>
  <si>
    <t>Documento de lineamientos construido</t>
  </si>
  <si>
    <t>Reformular los PEP de  los programas académicos de la Universidad del Tolima acorde al documento de lineamientos institucionales.</t>
  </si>
  <si>
    <t xml:space="preserve">10 PEP reformulados </t>
  </si>
  <si>
    <t>Curriculos modernos, de calidad y pertinentes de acuerdo a los requierimientos del siglo XXI</t>
  </si>
  <si>
    <t>Apropiar la modernización de los microcurriculos de acuerdo a las políticas educativas y las nuevas tendencias y dinámicas  enmarcadas en el contexto regional, nacional e internacional.</t>
  </si>
  <si>
    <t xml:space="preserve">Construir un modelo para el rediseño de los microcurriculos 
</t>
  </si>
  <si>
    <t xml:space="preserve">1
</t>
  </si>
  <si>
    <t xml:space="preserve">
Modelo construido
</t>
  </si>
  <si>
    <t xml:space="preserve">Ajustar los microcurriculos de acuerdo al modelo de mordernizacion curricular </t>
  </si>
  <si>
    <t>Micurriculos ajustados</t>
  </si>
  <si>
    <t xml:space="preserve">ASEGURAMIENTO DE LA CALIDAD ACADÉMICA </t>
  </si>
  <si>
    <t xml:space="preserve">Consolidar el sistema interno de aseguramiento de la calidad académica mediante los procesos continuos de autoevaluación, autorregulación y mejora continua. </t>
  </si>
  <si>
    <t xml:space="preserve">Formular e imlementar el Sistema interno de aseguramiento de la calidad académica mediante los procesos continuos de autoevaluación, autorregulación y mejora continua. </t>
  </si>
  <si>
    <t xml:space="preserve"> Sistema interno de aseguramiento de la calidad académica formulado.</t>
  </si>
  <si>
    <t xml:space="preserve">Consolidar la ofertar programas de alta calidad a la comunidad </t>
  </si>
  <si>
    <t>Número de Programas Académicos sometidos a evaluación externa por el MEN</t>
  </si>
  <si>
    <t>Formulación  del documento para modificación del proceso de admisión de estudiantes a los programas académicos de la UT</t>
  </si>
  <si>
    <t>Documento formulado</t>
  </si>
  <si>
    <t xml:space="preserve">
Mejorar el desempeño académico de los estudiantes de la UT en las pruebas saber pro
</t>
  </si>
  <si>
    <t>Formular e implementar estratetegias alternativas de acción, orientadas al mejoramiento de los resultados de los exámenes de calidad para la Educación Superior.</t>
  </si>
  <si>
    <t>Estrategias formuladas e implementadas</t>
  </si>
  <si>
    <t>AMPLIACIÓN DE LA OFERTA ACADÉMICA</t>
  </si>
  <si>
    <t xml:space="preserve">Formulación de nuevos programas académicos
</t>
  </si>
  <si>
    <t>Incrementar la oferta académica de acuerdo a las nesecidades locales, regionales y nacionales.</t>
  </si>
  <si>
    <t>Formular propuestas para la creación de nuevos programas de pregrado y posgrado en la metodologías presencial, distancia y virtual.</t>
  </si>
  <si>
    <t>Número de nuevos programas académicos formulados</t>
  </si>
  <si>
    <t>AUTOFORMACIÓN PARA LA EDUCACIÓN SUPERIOR EN LA UT</t>
  </si>
  <si>
    <t>Consolidar la cultura de la autoformación como herramienta para asumir los retos de la  educación superior del siglo XXI</t>
  </si>
  <si>
    <t xml:space="preserve">Innovación pedagogíca y mediaciones tecnológicas </t>
  </si>
  <si>
    <t>Incorporar las mediaciones tecnológicas en los procesos de enseñanza aprendizaje que responda a las nesecidades de educación moderna, con calidad y pertinente del siglo XXI</t>
  </si>
  <si>
    <t xml:space="preserve">Formular la Política de Innovación pedagogíca y mediaciones tecnológicas </t>
  </si>
  <si>
    <t>Política Formulada</t>
  </si>
  <si>
    <t xml:space="preserve">Recursos bibliográficos para la construcción y apropiación social del conocimiento. </t>
  </si>
  <si>
    <t>Consolidar la Biblioteca Rafael Parga Cortés como un espacio de referencia para la proyección social y la apropiación del conocimiento.</t>
  </si>
  <si>
    <t xml:space="preserve">Adquirir y renovar el acceso a recursos digitales de información que den cobertura a todos los programas académicos. </t>
  </si>
  <si>
    <t>Producción Académica e investigativa de la UT</t>
  </si>
  <si>
    <t xml:space="preserve">Articulación con la comunidad académica </t>
  </si>
  <si>
    <t>Digitalizar y publicar la producción intelectual en el repositorio institucional.</t>
  </si>
  <si>
    <t>Número de trabajos disponibles en el respositorio Institucional</t>
  </si>
  <si>
    <t xml:space="preserve">Directora de Biblioteca, equipo de trabajo del procedimiento servicios al público, administrador del sistema de información. </t>
  </si>
  <si>
    <t xml:space="preserve">Alfabetización informacional y fomento de la lectura crítica. </t>
  </si>
  <si>
    <t>Generar un laboratorio de alfabetización informacional crítica para la formación de usuarios-lectores.</t>
  </si>
  <si>
    <t xml:space="preserve">Diseñar un proyecto piloto de alfabetización informacional crítica que incluya la documentación y divulgación del proyecto y de sus resultados. . </t>
  </si>
  <si>
    <t>Proyecto piloto formulado y experiencia documentada.</t>
  </si>
  <si>
    <t xml:space="preserve">Consolidar los canales de comunicación con la comunidad universitaria </t>
  </si>
  <si>
    <t xml:space="preserve">Planes de trabajo ejecutados. </t>
  </si>
  <si>
    <t>Biblioteca diversa e inclusiva</t>
  </si>
  <si>
    <t xml:space="preserve">Acercar la Biblioteca a la comunidad. </t>
  </si>
  <si>
    <t xml:space="preserve">Formular y ejecutar proyectos que acerquen a la Biblioteca a la población con capacidades diferenciales, a niños, niñas y adolescentes y a adultos mayores en condición de vulnerabilidad. </t>
  </si>
  <si>
    <t xml:space="preserve">Proyectos formulados y ejecutados. </t>
  </si>
  <si>
    <t>Promover la consolidación del patrimonio bibliográfico   y  documental de la universidad del Tolima.</t>
  </si>
  <si>
    <t xml:space="preserve">Conformar una colección especial para contribuir a la reconstrucción y garantizar la preservación de la memoria histórica institucional. </t>
  </si>
  <si>
    <t>Colección especial conformada</t>
  </si>
  <si>
    <t xml:space="preserve"> Abrir espacios para el diálogo académico en torno al quehacer de la Biblioteca en la formación científica, ética y política de la comunidad universitaria. </t>
  </si>
  <si>
    <t xml:space="preserve">Realizar encuentros con la comunidad universitaria en los que se divulguen saberes y prácticas con las cuales la Biblioteca aporta a la formación integral.     </t>
  </si>
  <si>
    <t xml:space="preserve">Número de encuentros realizados. </t>
  </si>
  <si>
    <t>Política Editorial</t>
  </si>
  <si>
    <t>Fortalecer el sistema editorial de la Universidad del Tolima como medio para la apropiación y gestión del conocimiento</t>
  </si>
  <si>
    <t xml:space="preserve">Formular la Política editorial </t>
  </si>
  <si>
    <t>Polituica formulada</t>
  </si>
  <si>
    <t>Fortalecer la visibilidad nacional e internacional de la producción cientíricas nacional e internacional de la UT</t>
  </si>
  <si>
    <t xml:space="preserve">FORTALECIMIENTO DE LOS POSGRADOS DE LA UNIVERSIDAD DEL TOLIMA </t>
  </si>
  <si>
    <t xml:space="preserve">Política de posgrados </t>
  </si>
  <si>
    <t>Fortalecer el programa de posgrados de la Universidad del Tolima para la consolidación de comunidades académicas e investigativas</t>
  </si>
  <si>
    <t xml:space="preserve">Formular la Política de Posgrados </t>
  </si>
  <si>
    <t>Ofrecer a los graduados de la Universidad del Tolima estimulos que permita el ingreso  a los posgrados propios</t>
  </si>
  <si>
    <t xml:space="preserve">Política de Internacionalizacón  </t>
  </si>
  <si>
    <t>Fortalecer el programa de Internacionalización de la Universidad del Tolima para la consolidación de comunidades académicas e investigativas</t>
  </si>
  <si>
    <t xml:space="preserve">Formular la Política de Internacionalización </t>
  </si>
  <si>
    <t>Política formulada</t>
  </si>
  <si>
    <t xml:space="preserve">Participación en redes académicas </t>
  </si>
  <si>
    <t xml:space="preserve">Número de docentes vinculados a redes académicos </t>
  </si>
  <si>
    <t xml:space="preserve">Número de estudiantes vinculados a redes académicos </t>
  </si>
  <si>
    <t>Visibilizar a la Universidad del Tolima en los ámbitos internacional y nacional.</t>
  </si>
  <si>
    <t>Particicipación de la comunidad académica en eventos académicos, cientificos, de creación artística y cultural, a nivel nacional e internacional.</t>
  </si>
  <si>
    <t xml:space="preserve">Número de eventos </t>
  </si>
  <si>
    <t>Política de Formación de
Lengua Extranjera</t>
  </si>
  <si>
    <t>Fortalecer la formación en Lengua Extranjera para fomentar la participación de estudiantes y profesores en actividades académicas e investigativas y de internacionalización.</t>
  </si>
  <si>
    <t>Convocatoria realizada
Número de docente vinculados</t>
  </si>
  <si>
    <t>Cualificación de profesores catedráticos vinculados en los posgrados propios de la Institución.</t>
  </si>
  <si>
    <t xml:space="preserve">Número de profesores catedráticas beneficiados </t>
  </si>
  <si>
    <t xml:space="preserve">Número profesores actualizados </t>
  </si>
  <si>
    <t xml:space="preserve">Vicerrector Académico
Decano Facultad de Ciencias de la Educación                              Coordinador General de Currículo
</t>
  </si>
  <si>
    <t xml:space="preserve">Someter a evaluación externa por parte del Ministerio de Educacióbn Nacional (MEN) los programas académicos </t>
  </si>
  <si>
    <t xml:space="preserve">Vicerrector Académico
Coordinador General de Currículo
Integrantes del Comité Central de Currículo
</t>
  </si>
  <si>
    <t>Vicerrector Académico
Coordinador General de Currículo
Integrantes Comité Central de Currículo
    Decanos                                             Director IDEAD                       Directores de Porgramas                Integrantes Comités Curriculares de Programas</t>
  </si>
  <si>
    <t>Vicerrector Académico
Integrantes Comité Central de Currículo
Coordinador General de Currículo     Decanos                                             Director IDEAD                       Directores de Porgramas                Integrantes Comités Curriculares de Programas</t>
  </si>
  <si>
    <t>Vicerrector Académico
Integrante Comité Central de Currículo
Coordinador General de Currículo     Decanos                                             Director IDEAD                       Directores de Porgramas                Integrandes Comités Curriculares de Programas</t>
  </si>
  <si>
    <t>Vicerrector Académico        Directora Oficina de Autoevaluación y Acreditación</t>
  </si>
  <si>
    <t xml:space="preserve">
Vicerrector Académico
Unidad de mediaciones tecnológicas                             Oficina de Gestión Tecnológica 
</t>
  </si>
  <si>
    <t xml:space="preserve">Vicerrector Académico   
Decanos                                  
Director IDEAD   
Directores de Programas
                        Directora de Oficina de Autoevaluación y Acreditación     </t>
  </si>
  <si>
    <t xml:space="preserve">
Cultura Institucional de Aseguramiento de la Calidad Académica </t>
  </si>
  <si>
    <t>Programas académicos de alta calidad</t>
  </si>
  <si>
    <t xml:space="preserve">Mantener el análisis permanente de los resultados de las pruebas de Estado de los estudiantes y su mejoramiento.  </t>
  </si>
  <si>
    <t xml:space="preserve">Directores de Programa
Director de IDEAD
Jefe Oficina de Desarrollo Institucional
Vicerrector Académico
</t>
  </si>
  <si>
    <t>Realizar análisis permanente de  los resultados de las pruebas Saber Pro de los programas académicos</t>
  </si>
  <si>
    <t>Documento elaborado</t>
  </si>
  <si>
    <t>Vicerrector Académico
Directores de Programa  
Integrantes Comité Central de Currículo
Integrantes Consejo Académico
Integrantes Consejo Superior</t>
  </si>
  <si>
    <t xml:space="preserve">Vicerrector Académico
Decanos
Director del IDEAD
</t>
  </si>
  <si>
    <t>Implementar en todos los programas académicos  los portafolios pedagógicos en Tu-Aula virtual IDEAD y Tu-Aula media (Plan de curso, Guía de Aprendizaje y los ambientes digitales de aprendizaje, Acuerdo 042 de 2014, Artículo 33)</t>
  </si>
  <si>
    <t>Número de nuevos portafolios pedagógicos</t>
  </si>
  <si>
    <t>Directores de programa
Integrantes Unidad de Mediaciones Tecnológicas</t>
  </si>
  <si>
    <t>Director de Investigaciones y Desarrollo Científico
Integrantes Comité de Investigaciones del IDEAD 
Director IDEAD
Directores de Programa
Vicerrector Académico</t>
  </si>
  <si>
    <t>Coordinadores de grupos de investigacón,  
Integrantes del Comité de Investigaciones del IDEAD
Vicerrector Académico</t>
  </si>
  <si>
    <t>Establecer redes de cooperación de investigación – creación y desarrollos tecnológicos con organizaciones públicas y privadas</t>
  </si>
  <si>
    <t xml:space="preserve">Número de redes de cooperación tecnológica establecidas </t>
  </si>
  <si>
    <t xml:space="preserve">
Director de Investigaciones y Desarrollo Científico
Coordinadores de grupos de investigación
Vicerrector Académico
</t>
  </si>
  <si>
    <t>Directora de Biblioteca
Vicerrector de Desarrollo Humano</t>
  </si>
  <si>
    <t xml:space="preserve">Vicerrector Académico
Coordinadores de grupos de investigación
</t>
  </si>
  <si>
    <t xml:space="preserve">Fortalecer las colecciones físicas de material bibliográfico. </t>
  </si>
  <si>
    <t>Número de colecciones fortalecidas</t>
  </si>
  <si>
    <t xml:space="preserve">Número de recursos digitales </t>
  </si>
  <si>
    <t xml:space="preserve">Implementar el sistema de información que permita la compatibilidad  con los diferentes recursos tecnológicos que garantizan  el acceso al conocimiento. </t>
  </si>
  <si>
    <t>Articular los programas académicos que ofrecen formación en áreas Ciencias Sociales, Humanas y Literatura a través de planes de trabajo, para la divulgación de los servicios y colecciones de la Biblioteca</t>
  </si>
  <si>
    <t xml:space="preserve">  
Vicerrector Académico           
Decanos   
Integrantes Comité Central de Currículo</t>
  </si>
  <si>
    <t>Generación de estímulos para el acceso a la formación posgraduada</t>
  </si>
  <si>
    <t xml:space="preserve">  
Vicerrector Académico            Coordinador Oficina de Relaciones Internacionales                            Integrantes Comité Central de Currículo</t>
  </si>
  <si>
    <t xml:space="preserve">Vicerrector Académico 
Decanos
Director IDEAD
Coordinador de Oficina de Relaciones Internacionales            
Director de Investigaciones y Dearrollo Científico
</t>
  </si>
  <si>
    <t>Número de planes actualizados</t>
  </si>
  <si>
    <t>Desarrollar planes de estudios acordes con las tendencias internacionales en el área de formación</t>
  </si>
  <si>
    <t>Formular el documento de política Formación de Lengua Extranjera.</t>
  </si>
  <si>
    <t xml:space="preserve">Número de participantes </t>
  </si>
  <si>
    <t>Política curricular</t>
  </si>
  <si>
    <t>Formular la Política curricular</t>
  </si>
  <si>
    <t>Fortalecer la formación integral de la Universidad del Tolima para la consolidación de los programas académicos estructurados</t>
  </si>
  <si>
    <t xml:space="preserve">Vicerrector Académico 
Decanos
Director IDEAD
</t>
  </si>
  <si>
    <t xml:space="preserve">Vicerrector Académico 
Coordinador General de Currículo
Integrantes del Comité Central de Currículo
Decanos
Director IDEAD
</t>
  </si>
  <si>
    <t>Política de Investigaciones</t>
  </si>
  <si>
    <t>Formular la Política de Investigaciones</t>
  </si>
  <si>
    <t>Plan de Acción 2021 "Por una universidad pertinente, moderna y de calidad para el siglo XXI"</t>
  </si>
  <si>
    <r>
      <t xml:space="preserve">Plan de Acción 2021 </t>
    </r>
    <r>
      <rPr>
        <b/>
        <i/>
        <sz val="12"/>
        <color indexed="10"/>
        <rFont val="Arial"/>
        <family val="2"/>
      </rPr>
      <t>"Por una universidad pertinente, moderna y de calidad para el siglo XXI"</t>
    </r>
  </si>
  <si>
    <t xml:space="preserve">Director de Bienestar Universitario            Profesional Universitario </t>
  </si>
  <si>
    <t xml:space="preserve">Vicerrector de Desarrollo Humano
Director de Bienestar Universitario            Profesional Universitario </t>
  </si>
  <si>
    <t xml:space="preserve">
Vicerrector de Desarrollo Humano
Director de Bienestar Universitario
Profesional Universitario  </t>
  </si>
  <si>
    <t xml:space="preserve">
Director de Bienestar Universitario
Vicerrector de Desarrollo Humano </t>
  </si>
  <si>
    <t>Vicerrector Académico Decanos 
Director IDEAD</t>
  </si>
  <si>
    <t xml:space="preserve">Director de Investigaciones y Desarrollo Científico
Director de Proyección Social
Director CERE
Decanos 
Director IDEAD
Vicerrector Académico 
</t>
  </si>
  <si>
    <t xml:space="preserve">
Decanos 
 Director IDEAD
Director de Proyección Social
Vicerrector Académico
</t>
  </si>
  <si>
    <t>Vicerrector Académico
Decanos
 Director IDEAD</t>
  </si>
  <si>
    <t>Vicerrector Académico
Decanos  
 Director IDEAD</t>
  </si>
  <si>
    <t>Vicerrector Académico
Decanos 
Director IDEAD Director de Proyección Social</t>
  </si>
  <si>
    <t>Directores de Programa
Decanos 
Director IDEAD
Vicerrector Académico
Jefe Desarrollo Institucional</t>
  </si>
  <si>
    <t xml:space="preserve">Realizar estudio de deserción de los programas académcos de pregrado y postgrado de la UT
</t>
  </si>
  <si>
    <t xml:space="preserve">Beneficiar la población desplazada  y victimas del conflicto armado, que ingresen a los programas académicos
</t>
  </si>
  <si>
    <t xml:space="preserve">Beneficiar a los mejores bachilleres del municipio del Tolima, para que ingresen a los programas académicos por semestre </t>
  </si>
  <si>
    <t>Formular la Política de Regionalización</t>
  </si>
  <si>
    <t>Director del CERE
Director de Investigaciones y Desarrollo Científico
Vicerrector Académico</t>
  </si>
  <si>
    <t>Política de Bienestar Universitario</t>
  </si>
  <si>
    <t>Formular la Política de Bienestar Universitario</t>
  </si>
  <si>
    <t>Fortalecer e incentivar el desarrollo humano integral para la convivencia, construcción y cohesión del tejido social en la comunidad universitaria reflejado en la sociedad.</t>
  </si>
  <si>
    <t xml:space="preserve">Proyectar la interacción social a través del dialogo y la articulación con los diferentes actores regionales para promover, fortalecer procesos y contribuir a la solución de problemas de la región y el país, impactando la calidad de vida desde los ejes misionales </t>
  </si>
  <si>
    <t xml:space="preserve">Fortalecer la capacidad de generar y transferir conocimiento innovador, como respuesta a problemas locales, regionales y globales para impactar la realidad social, económica y ambiental. </t>
  </si>
  <si>
    <t>Vicerrector de Desarrollo Humano
Director de Bienstar Universitario</t>
  </si>
  <si>
    <t xml:space="preserve">Porcentaje de avance de la Dimensión de Control Interno </t>
  </si>
  <si>
    <t xml:space="preserve">Porcentaje de avance de la Dimensión de Talento Humano </t>
  </si>
  <si>
    <t>Diseñar la implementacion de la dimension de la informacion y la comunicación del MIPG.</t>
  </si>
  <si>
    <t>Dimensión diseñada</t>
  </si>
  <si>
    <t>Porcentaje de avance de la Dimensión de Direccionamiento Estratégico y Planeación</t>
  </si>
  <si>
    <t>Implementar las dimensiones de MIPG, a través de la gestión sistémica del direccionamiento estratégico ( Dimensión de: Control Interno, Talento Humano, y Direccionamiento Estrategico y Planeación )</t>
  </si>
  <si>
    <t>Jefe Oficina de Relaciones Laborales y Prestacionales
Vicerrector Administrativo</t>
  </si>
  <si>
    <t xml:space="preserve">Jefe de Desarrollo Institucional
Vicerrector Académico
Vicerrector de Desarrollo Humano
Vicerrector Administrativo
</t>
  </si>
  <si>
    <t xml:space="preserve">Secretario General
Jefe de Desarrollo Institucional
Profesional Oficina de Gestión Tecnológica
</t>
  </si>
  <si>
    <t>Jefe Oficina de Desarrollo Institucional
Vicerrector Académico
Vicerrector Desarrollo Humano
Vicerrector Administrativo
Secretario General
Integrantes del Consejo Superior</t>
  </si>
  <si>
    <t xml:space="preserve">Elaborar, socializar y presentar para aprobación el Estatuto Estudiantil </t>
  </si>
  <si>
    <t>Ajustar a la propuesta de modernización y el rediseño organizacional ( modelo de operación por proceso, cargas laborales, planta de cargos, manual de funciones y competencias laborales, estructura organizacional y estudio de impacto fiscal) presentado al Consejo Superior Universitario</t>
  </si>
  <si>
    <t xml:space="preserve">Formular el proyecto para la contrucción Parque Agroindustrial </t>
  </si>
  <si>
    <t>Proyecto formulado</t>
  </si>
  <si>
    <t xml:space="preserve">
Director de Investigaciones y Desarrollo Científico
Jefe Oficina de Desarrollo Institucional
</t>
  </si>
  <si>
    <t>Infraestructura adecuada</t>
  </si>
  <si>
    <t xml:space="preserve">Construir el Bulevar Universitario en la Sede Santa Helena y adecuacion  Entrada Principal </t>
  </si>
  <si>
    <t>Coliseo cubierto de la UT</t>
  </si>
  <si>
    <t xml:space="preserve">Adecuar del entorno fisico del Coliseo Cubierto </t>
  </si>
  <si>
    <t>Adecuar el bloque 33 de la Sede Santa Helena</t>
  </si>
  <si>
    <t>Adecuar salones del bloque 16,17,18 y 19</t>
  </si>
  <si>
    <t>Adecuación de aulas, laboratorios y mantenimiento de espacios de la sede Santa Helena</t>
  </si>
  <si>
    <t>Adecuar el bloque 33</t>
  </si>
  <si>
    <t>Adecuación de laboratorio</t>
  </si>
  <si>
    <t>Número de salones adeacuados</t>
  </si>
  <si>
    <t>Mantenimiento realizado</t>
  </si>
  <si>
    <t xml:space="preserve">Jefe Oficina de Desarrollo Institucional
Jefe de Servicios Administrativos
</t>
  </si>
  <si>
    <t>Director de Investigaciones y Desarrollo Científico
Director IDEAD
Jefe Oficina Desarrollo Institucional</t>
  </si>
  <si>
    <t>Jefe de Servicios Administrativos
Jefe Oficina de Desarrollo Institucional</t>
  </si>
  <si>
    <t xml:space="preserve">
Jefe de Desarrollo Institucional
Profesional Oficina de Gestión Tecnológica
</t>
  </si>
  <si>
    <t>Estructurar la propuesta del Sistema de Información Estadístico de la UT</t>
  </si>
  <si>
    <t>Propuesta de estructura</t>
  </si>
  <si>
    <t>Elaborar la propuesta del Plan de Desarrollo Institucional</t>
  </si>
  <si>
    <t>Propuesta elaborada</t>
  </si>
  <si>
    <t>Estatuto profesoral presentado</t>
  </si>
  <si>
    <t xml:space="preserve">Presentar para la aprobación el Estatuto Profesoral al Consejo Superior
</t>
  </si>
  <si>
    <t>Estatuto administrativo elaborado</t>
  </si>
  <si>
    <t xml:space="preserve">Jefe División Contable y Financiera
Vicerrector Administrativo
</t>
  </si>
  <si>
    <t>Número de productos ajustados</t>
  </si>
  <si>
    <t>Adecuar la infraestructura física para el parque Interactivo Inovamente</t>
  </si>
  <si>
    <t>Entorno del Coliseo adecuado</t>
  </si>
  <si>
    <t>Adecuar el espacio fisico para la implementacion de un laboratorio en la sede Chaparral</t>
  </si>
  <si>
    <t>Gestionar el laboratorio móvil para fortalecer la labor del IDEAD</t>
  </si>
  <si>
    <t>Laboratorio  móvil en funcionamiento</t>
  </si>
  <si>
    <t>Proyecto presentado</t>
  </si>
  <si>
    <t xml:space="preserve">Presentar el proyecto para el mantenimiento de la capa asfaltica de la sede Santa Helena </t>
  </si>
  <si>
    <t>Realizar el mantenimiento de los Auditorios del Campus Universitario</t>
  </si>
  <si>
    <t>Obra nueva realizada</t>
  </si>
  <si>
    <t>Realizar la construcción física nueva del Jardín Botánico de la Universidad del Tolima</t>
  </si>
  <si>
    <t xml:space="preserve">
Jefe Oficina de Desarrollo Institucional
Decano de la Facultad de Tecnologías</t>
  </si>
  <si>
    <t xml:space="preserve">Formular el proyecto del plan maestro de desarrollo fisico del campus con su respectiva factibilidad
</t>
  </si>
  <si>
    <t>Seguimiento al cumplimiento del Estatuto Orgánico de Presupuesto</t>
  </si>
  <si>
    <t>Realizar seguimiento y monitoreo el Estatuto orgánico de Presupuesto de la Universidad del Tolima</t>
  </si>
  <si>
    <t>Ajustar el Plan Financiero Institucional</t>
  </si>
  <si>
    <t>Plan financiero ajustado</t>
  </si>
  <si>
    <t>Recuperar la cartera institucional</t>
  </si>
  <si>
    <t>Porcentaje de cartera recuperada</t>
  </si>
  <si>
    <t>Realizar elección de dignatarios y directivos</t>
  </si>
  <si>
    <t>Realizar convocatoria de representaciones de: Egresados, Profesores y Decanos</t>
  </si>
  <si>
    <t>Número de representaciones realizadas</t>
  </si>
  <si>
    <t>Secretario General</t>
  </si>
  <si>
    <t>Bloque de aulas</t>
  </si>
  <si>
    <t>Realizar estudios y diseños de bloque de aulas</t>
  </si>
  <si>
    <t>Estudios y diseños realizados</t>
  </si>
  <si>
    <t xml:space="preserve">Jefe Oficina de Desarrollo Institucional
</t>
  </si>
  <si>
    <t>Fortaler la infraestructura tecnológica y educacion mediada por TIC</t>
  </si>
  <si>
    <t>Modernizar la infraestructura física y tecnológica</t>
  </si>
  <si>
    <t>Infraestructura modernizada</t>
  </si>
  <si>
    <t xml:space="preserve">Profesional Oficina de Gestión Tecnológica
Vicerrector Académico
Vicerrector Administrativo
Jefe Oficina Desarrollo Institucional
</t>
  </si>
  <si>
    <t>PFC</t>
  </si>
  <si>
    <t>PFC PROUNAL</t>
  </si>
  <si>
    <t>Gastos de funcionamiento</t>
  </si>
  <si>
    <t>TOTAL PRESUPUESTO INICIAL 2021</t>
  </si>
  <si>
    <t>Fecha aprobación: Resolución No 046 del 25 de enero de 2021</t>
  </si>
  <si>
    <t>RESUMEN PLAN DE ACCIÓN 2021</t>
  </si>
  <si>
    <t>Fecha aprobación Plan de Acción vigencia 2021: Resolución No 046 del 25 de enero de 2021</t>
  </si>
  <si>
    <t>Seguridad y Salud en el Trabajo</t>
  </si>
  <si>
    <t>Apropiación social del conocimiento y el saber ambiental</t>
  </si>
  <si>
    <t>Acompañar y apoyar procesos de apropiación social del conocimiento y saber ambiental  y educación ambiental ciudadana en el territorio</t>
  </si>
  <si>
    <t>Número de proyectos presentados</t>
  </si>
  <si>
    <t>Formular y presentar documento de  Política Ambiental</t>
  </si>
  <si>
    <t xml:space="preserve">Construcción ambietal del conocimiento integral
</t>
  </si>
  <si>
    <t>APOYO A LA GESTIÓN AMBIENTAL Y EDUCACIÓN AMBIENTAL TERRITORIAL DEL TOLIMA</t>
  </si>
  <si>
    <t>Proponer documentos de reflexión ambiental en el territorio</t>
  </si>
  <si>
    <t>Número de documentos de relfexión ambiental</t>
  </si>
  <si>
    <t>Participar en escenarios de cooperación ambiental en el territorio a través de extensión académica</t>
  </si>
  <si>
    <t>Número de activiades de extensión</t>
  </si>
  <si>
    <t xml:space="preserve">Número de programas con cátedra ambientla </t>
  </si>
  <si>
    <t xml:space="preserve">Directores de Programa
Decanos 
Director IDEAD
</t>
  </si>
  <si>
    <t>Documento presentado</t>
  </si>
  <si>
    <t xml:space="preserve">
Formular y presentar el sistema de gestión ambiental, que incluya el cumplimiento de la Resolución 2184 de 2019 del Ministerio de Ambiente y Desarrollo Sostenible</t>
  </si>
  <si>
    <t>Vicerrector de Desarrollo Humano</t>
  </si>
  <si>
    <t>Formular la Política de Ambiental</t>
  </si>
  <si>
    <r>
      <t>Promover formas alternativas estratégicas  no contaminantes de movili</t>
    </r>
    <r>
      <rPr>
        <sz val="11"/>
        <rFont val="Arial"/>
        <family val="2"/>
      </rPr>
      <t xml:space="preserve">dad en la UT </t>
    </r>
  </si>
  <si>
    <t>CONSOLIDADO  PLAN DE ACCIÓN VIGENCIA 2021</t>
  </si>
  <si>
    <t xml:space="preserve">Coordinador de Gestión y Educación Ambiental 
Decanos 
Director de Proyección Social
Director IDEAD
Directores de Programa
Coordinador Cátedra ambiental
</t>
  </si>
  <si>
    <t xml:space="preserve">Director de Investigaciones y Desarrollo Científico
Coordinador de Gestión y Educación Ambiental 
Decanos 
Director IDEAD
Directores de Programa 
 Coordinador Cátedra ambiental
</t>
  </si>
  <si>
    <t>Coordinador de Gestión y Educación Ambiental 
 Coordinador Cátedra ambiental
Vicerrector de Desarrollo Humano</t>
  </si>
  <si>
    <t>Construcción Cafetería profesores</t>
  </si>
  <si>
    <t xml:space="preserve">Realizar la construcción y adecuación locativa de la infraestructura  física </t>
  </si>
  <si>
    <t>Caferetería construida</t>
  </si>
  <si>
    <t>PRIMER SEGUIMIMIENTO</t>
  </si>
  <si>
    <t>Proceso que inicia en el segundo trimestre</t>
  </si>
  <si>
    <t>PRIMER SEGUIMIENTO</t>
  </si>
  <si>
    <t>Fecha de corte: 30 de marzo de 2021</t>
  </si>
  <si>
    <r>
      <rPr>
        <b/>
        <sz val="11"/>
        <rFont val="Arial"/>
        <family val="2"/>
      </rPr>
      <t>PRIMER SEGUIMIMIENTO</t>
    </r>
    <r>
      <rPr>
        <sz val="11"/>
        <rFont val="Arial"/>
        <family val="2"/>
      </rPr>
      <t xml:space="preserve">
Resolución 024 de 2021 "Por medio de la cual se incluyen cuarenta y nueve (4)
Resolución No. 021 del 20 de enero y Resolución no. 080 del 02 de febrero 
Oficios No. 3-050 del 8 de febrero hasta el oficio no. 3-151 del 2 de marzo. 
Oficios, CDP, Formatos solicitud reconocimiento y Registro de novedad de nomina.
</t>
    </r>
  </si>
  <si>
    <r>
      <rPr>
        <b/>
        <sz val="11"/>
        <rFont val="Arial"/>
        <family val="2"/>
      </rPr>
      <t>PRIMER SEGUIMIENTO</t>
    </r>
    <r>
      <rPr>
        <sz val="11"/>
        <rFont val="Arial"/>
        <family val="2"/>
      </rPr>
      <t xml:space="preserve">
Se desarrolló un módulo de consulta de datos iniciales de usuarios y contraseñas de correo electrónico y plataforma academusoft para los admitidos. http://gesdatosp.ut.edu.co/ccorreos/persona/</t>
    </r>
  </si>
  <si>
    <r>
      <rPr>
        <b/>
        <sz val="9"/>
        <rFont val="Arial"/>
        <family val="2"/>
      </rPr>
      <t>PENDIENTE COMPLETAR EVIDENCIA</t>
    </r>
    <r>
      <rPr>
        <sz val="9"/>
        <rFont val="Arial"/>
        <family val="2"/>
      </rPr>
      <t xml:space="preserve">
Convenio Matricula Cero A2021: Convenio 10807 del 17 de marzo de 2021 por $$6.595.640.745 de los cuales el aporte de la Gobernación $6.201.654.631</t>
    </r>
  </si>
  <si>
    <t>DUPLICADO</t>
  </si>
  <si>
    <r>
      <rPr>
        <b/>
        <sz val="10"/>
        <rFont val="Arial"/>
        <family val="2"/>
      </rPr>
      <t xml:space="preserve">PRIMER SEGUIMIENTO
</t>
    </r>
    <r>
      <rPr>
        <sz val="10"/>
        <rFont val="Arial"/>
        <family val="2"/>
      </rPr>
      <t xml:space="preserve">
Acta de reunión fecha (DIA-MES-AÑO)</t>
    </r>
  </si>
  <si>
    <r>
      <rPr>
        <b/>
        <sz val="10"/>
        <color indexed="8"/>
        <rFont val="Arial"/>
        <family val="2"/>
      </rPr>
      <t>PRIMER SEGUIMIENTO</t>
    </r>
    <r>
      <rPr>
        <sz val="10"/>
        <color indexed="8"/>
        <rFont val="Arial"/>
        <family val="2"/>
      </rPr>
      <t xml:space="preserve">
Acta de fecha (DIA-MES-AÑO) de la socialización, reposa en archivos de la VAC </t>
    </r>
  </si>
  <si>
    <r>
      <t xml:space="preserve">PRIMER SEGUIMIENTO
</t>
    </r>
    <r>
      <rPr>
        <sz val="10"/>
        <rFont val="Arial"/>
        <family val="2"/>
      </rPr>
      <t xml:space="preserve">
Informe consolidado de fecha (DIA-MES-AÑO)
Reposa enla Vicerrectoria Académica</t>
    </r>
  </si>
  <si>
    <r>
      <rPr>
        <b/>
        <sz val="10"/>
        <rFont val="Arial"/>
        <family val="2"/>
      </rPr>
      <t>PRIMER SEGUIMIENTO</t>
    </r>
    <r>
      <rPr>
        <sz val="10"/>
        <rFont val="Arial"/>
        <family val="2"/>
      </rPr>
      <t xml:space="preserve">
Documento en borrador (DIA-MES-AÑO)
Resposa en la  Vicerrectoria Académica </t>
    </r>
  </si>
  <si>
    <r>
      <rPr>
        <b/>
        <sz val="10"/>
        <rFont val="Arial"/>
        <family val="2"/>
      </rPr>
      <t>PRIMER SEGUIMIENTO</t>
    </r>
    <r>
      <rPr>
        <sz val="10"/>
        <rFont val="Arial"/>
        <family val="2"/>
      </rPr>
      <t xml:space="preserve">
Matriz de asistencia a las asesorías realizadas con corte al 7 de abril de 2021. Capacitaciones y asesorías personalizadas que se vienen agendando a través del correo electrónico observct@ut.edu.co para los días lunes y jueves de cada semana desde el 28 de enero, en dos franjas de horario (9:00 a 12 m. y 2:30 a 6:00 p.m.), a través de reuniones virtuales mediadas por la plataforma Google Meet. 
Total de grupos asesorados hasta el momento: 35 grupos de investigación</t>
    </r>
  </si>
  <si>
    <r>
      <rPr>
        <b/>
        <sz val="10"/>
        <rFont val="Arial"/>
        <family val="2"/>
      </rPr>
      <t>PRIMER SEGUIMIENTO</t>
    </r>
    <r>
      <rPr>
        <sz val="10"/>
        <rFont val="Arial"/>
        <family val="2"/>
      </rPr>
      <t xml:space="preserve">
Artículo Científico:  Artículo Enzymatic  extraction and characterization of pectin from cocoa pod husks (Theobroma Cacao l.) using Celluclast 1.5l de autoría del estudiante de doctorado Licelander Hennessey Ramos en la Revista Molecules.
Participación en evento científico: World Congress On Chemistry Research &amp; Drug Development a desarrollarse los dias 23 y 24 de abril del 2021, para socializar en ponencia oral el trabajo titulado en Capsulation of phenols of gulupa extract seed using acylated rice starch: effect on the release and biological activity desarrollado por el  estudiante Diego Fernando Montoya del Doctorado en Ciencias Biomédicas - Acta 001 de 2021 del Comité de Doctorados del 17 de febrero de 2021</t>
    </r>
  </si>
  <si>
    <r>
      <rPr>
        <b/>
        <sz val="10"/>
        <rFont val="Arial"/>
        <family val="2"/>
      </rPr>
      <t xml:space="preserve">PRIMER SEGUIMIENTO
</t>
    </r>
    <r>
      <rPr>
        <sz val="10"/>
        <rFont val="Arial"/>
        <family val="2"/>
      </rPr>
      <t xml:space="preserve">
Códigos de los Proyectos:  83127, 83128, 83128</t>
    </r>
  </si>
  <si>
    <r>
      <rPr>
        <b/>
        <sz val="10"/>
        <rFont val="Arial"/>
        <family val="2"/>
      </rPr>
      <t>PRIMER SEGUIMIENTO</t>
    </r>
    <r>
      <rPr>
        <sz val="10"/>
        <rFont val="Arial"/>
        <family val="2"/>
      </rPr>
      <t xml:space="preserve">
Acuerdo del Consejo Superior 050, por medio del cual se crea el Reconocimiento Anual ConUTCiencia de la Universidad del Tolima.  
Circular Informativa No. 1 de la Oficina de Investigaciones y Desarrollo Científico del 19 de febrero de 2021 
Circular Informativo No. 5 de la Oficina de Investigaciones y Desarrollo Científico del 14 de abril de 2021</t>
    </r>
  </si>
  <si>
    <r>
      <rPr>
        <b/>
        <sz val="10"/>
        <rFont val="Arial"/>
        <family val="2"/>
      </rPr>
      <t>PRIMER SEGUIMIENTO</t>
    </r>
    <r>
      <rPr>
        <sz val="10"/>
        <rFont val="Arial"/>
        <family val="2"/>
      </rPr>
      <t xml:space="preserve">
Matriz de asistencia a las asesorías realizadas con corte al 7 de abril de 2021. Capacitaciones y asesorías personalizadas que se vienen agendando a través del correo electrónico observct@ut.edu.co para los días lunes y jueves de cada semana desde el 28 de enero, en dos franjas de horario (9:00 a 12 m. y 2:30 a 6:00 p.m.), a través de reuniones virtuales mediadas por la plataforma Google Meet. 
Total de investigadores asesorados hasta el momento: 85 profesores investigadores </t>
    </r>
  </si>
  <si>
    <r>
      <rPr>
        <b/>
        <sz val="10"/>
        <rFont val="Arial"/>
        <family val="2"/>
      </rPr>
      <t>PRIMER SEGUIMIENTO</t>
    </r>
    <r>
      <rPr>
        <sz val="10"/>
        <rFont val="Arial"/>
        <family val="2"/>
      </rPr>
      <t xml:space="preserve">
Inventario de material bibliográfico, registro fotográfico de colección reubicada. , ingreso al módulo de aquisiciones.  </t>
    </r>
    <r>
      <rPr>
        <u/>
        <sz val="10"/>
        <color rgb="FF1155CC"/>
        <rFont val="Arial"/>
        <family val="2"/>
      </rPr>
      <t>https://drive.google.com/file/d/10m6qriSxHv9XXGOddDzKL90T4dTd_qwG/view?usp=sharing</t>
    </r>
  </si>
  <si>
    <r>
      <rPr>
        <b/>
        <sz val="10"/>
        <rFont val="Arial"/>
        <family val="2"/>
      </rPr>
      <t>PRIMER SEGUIMIENTO</t>
    </r>
    <r>
      <rPr>
        <u/>
        <sz val="10"/>
        <color rgb="FF0000FF"/>
        <rFont val="Arial"/>
        <family val="2"/>
      </rPr>
      <t xml:space="preserve">
</t>
    </r>
    <r>
      <rPr>
        <sz val="10"/>
        <rFont val="Arial"/>
        <family val="2"/>
      </rPr>
      <t xml:space="preserve">Certificados de disponibilidad presupuestal expedidos por la división contable y financiera y convenio de suscripción Consortia - UT </t>
    </r>
    <r>
      <rPr>
        <u/>
        <sz val="10"/>
        <color rgb="FF1155CC"/>
        <rFont val="Arial"/>
        <family val="2"/>
      </rPr>
      <t>https://drive.google.com/drive/folders/1Hqwo1-yQSGG68RE-eWksmDVQ7I07363-?usp=sharing</t>
    </r>
  </si>
  <si>
    <r>
      <rPr>
        <sz val="10"/>
        <rFont val="Arial"/>
        <family val="2"/>
      </rPr>
      <t xml:space="preserve">
</t>
    </r>
    <r>
      <rPr>
        <b/>
        <sz val="10"/>
        <rFont val="Arial"/>
        <family val="2"/>
      </rPr>
      <t>PRIMER SEGUIMIENTO</t>
    </r>
    <r>
      <rPr>
        <u/>
        <sz val="10"/>
        <color rgb="FF0000FF"/>
        <rFont val="Arial"/>
        <family val="2"/>
      </rPr>
      <t xml:space="preserve">
</t>
    </r>
    <r>
      <rPr>
        <sz val="10"/>
        <rFont val="Arial"/>
        <family val="2"/>
      </rPr>
      <t xml:space="preserve">Contrato de capacitación </t>
    </r>
    <r>
      <rPr>
        <u/>
        <sz val="10"/>
        <color rgb="FF1155CC"/>
        <rFont val="Arial"/>
        <family val="2"/>
      </rPr>
      <t>https://drive.google.com/file/d/1CDx2x20z--8Kn9ougZMZPObOKXWMH5Gt/view?usp=sharing</t>
    </r>
    <r>
      <rPr>
        <sz val="10"/>
        <rFont val="Arial"/>
        <family val="2"/>
      </rPr>
      <t xml:space="preserve"> </t>
    </r>
  </si>
  <si>
    <r>
      <rPr>
        <b/>
        <sz val="10"/>
        <color rgb="FF000000"/>
        <rFont val="Arial"/>
        <family val="2"/>
      </rPr>
      <t>PRIMER SEGUIMIENTO</t>
    </r>
    <r>
      <rPr>
        <sz val="10"/>
        <color rgb="FF000000"/>
        <rFont val="Arial"/>
        <family val="2"/>
      </rPr>
      <t xml:space="preserve">
Repositorio institucional actualizado y archivos de trazabilidad.http://riut.ut.edu.co/   </t>
    </r>
  </si>
  <si>
    <r>
      <rPr>
        <b/>
        <sz val="10"/>
        <color indexed="8"/>
        <rFont val="Arial"/>
        <family val="2"/>
      </rPr>
      <t>PRIMER SEGUIMIENTO</t>
    </r>
    <r>
      <rPr>
        <sz val="10"/>
        <color indexed="8"/>
        <rFont val="Arial"/>
        <family val="2"/>
      </rPr>
      <t xml:space="preserve">
Se dio inicio de la implentación de estregia diseñadas apartir del mes de 3 marzo de 2021
Listados de asistencia y grabaciones, reposan en el despacho de la VAC</t>
    </r>
  </si>
  <si>
    <t xml:space="preserve">PRIMER SEGUIMIENTO
Oid%22%3a%2294bc9514-9c68-4e89-8a43-aa12e968ea45%22%7d&gt;
[https://www.cienytec.com/picts/01-logo-cienytec-170x90.jpg. 18 de marzo de 2021 a las 4:00 pm
</t>
  </si>
  <si>
    <r>
      <t xml:space="preserve">PRIMER SEGUIMIENTO
</t>
    </r>
    <r>
      <rPr>
        <sz val="10"/>
        <rFont val="Arial"/>
        <family val="2"/>
      </rPr>
      <t>PED de los programas: Programa de Ingeniería Forestal, Maestría en Gestión Ambiental y Evaluación del Impacto Ambiental, Maestría en Planificación y Manejo ambiental de Cuencas Hidrográficas, Maestría en Ciencias Forestales, Especialización en Restauración Ecológica.
Maestria en Didacica del Inglés y Maestría en Educación Ambiental
PED de Economía, mediante, Actas de Comité Curricular (actas del programa de Economía de 25 enero,22 de febrero, 9,15,18,23 y 25 de marzo)</t>
    </r>
  </si>
  <si>
    <r>
      <rPr>
        <b/>
        <sz val="10"/>
        <rFont val="Arial"/>
        <family val="2"/>
      </rPr>
      <t>PRIMER SEGUIMIENTO</t>
    </r>
    <r>
      <rPr>
        <sz val="10"/>
        <rFont val="Arial"/>
        <family val="2"/>
      </rPr>
      <t xml:space="preserve">
Cargue de 3 Programas Académicos en el Aplicativo SACES-CNA.  / Pantallazos de la plataforma de radicación 
</t>
    </r>
  </si>
  <si>
    <r>
      <rPr>
        <b/>
        <sz val="10"/>
        <rFont val="Arial"/>
        <family val="2"/>
      </rPr>
      <t>PRIMER SEGUIMIENTO</t>
    </r>
    <r>
      <rPr>
        <sz val="10"/>
        <rFont val="Arial"/>
        <family val="2"/>
      </rPr>
      <t xml:space="preserve">
Acta de reunión Comité Central de Curriculo (25 de marzo) </t>
    </r>
  </si>
  <si>
    <r>
      <rPr>
        <b/>
        <sz val="10"/>
        <color theme="1"/>
        <rFont val="Arial"/>
        <family val="2"/>
      </rPr>
      <t>PRIMER SEGUIMIENTO</t>
    </r>
    <r>
      <rPr>
        <sz val="10"/>
        <color theme="1"/>
        <rFont val="Arial"/>
        <family val="2"/>
      </rPr>
      <t xml:space="preserve">
3 diplomados realizados por el </t>
    </r>
    <r>
      <rPr>
        <b/>
        <sz val="10"/>
        <color theme="1"/>
        <rFont val="Arial"/>
        <family val="2"/>
      </rPr>
      <t>CERE</t>
    </r>
    <r>
      <rPr>
        <sz val="10"/>
        <color theme="1"/>
        <rFont val="Arial"/>
        <family val="2"/>
      </rPr>
      <t xml:space="preserve">
- Pedagogía para la Paz
- Empoderamiento Social
- Planeación Participativa
Realiza tu preinscripción aquí: https://forms.gle/PCNKQZvMrB7snK3u8
</t>
    </r>
    <r>
      <rPr>
        <b/>
        <sz val="10"/>
        <color theme="1"/>
        <rFont val="Arial"/>
        <family val="2"/>
      </rPr>
      <t>FAC. EDUCACION</t>
    </r>
    <r>
      <rPr>
        <sz val="10"/>
        <color theme="1"/>
        <rFont val="Arial"/>
        <family val="2"/>
      </rPr>
      <t xml:space="preserve">
Educación Inclusiva Sem A-21, Reposan en las dependencias encargadas 
</t>
    </r>
    <r>
      <rPr>
        <b/>
        <sz val="10"/>
        <color theme="1"/>
        <rFont val="Arial"/>
        <family val="2"/>
      </rPr>
      <t>IDEAD</t>
    </r>
    <r>
      <rPr>
        <sz val="10"/>
        <color theme="1"/>
        <rFont val="Arial"/>
        <family val="2"/>
      </rPr>
      <t xml:space="preserve">
* Derechos y responsabilidades en la protección de los niños, niñas y adolescentes en Colombia.
• Diplomado en neurodidáctica
• Ingles b1
• Talleres de actualización en investigación: generalidades y búsqueda en bases de datos
• Diplomado en elaboración de plan de manejo ambiental y forestal
• Diplomado en gestión estratégica del talento humano con énfasis en salud y seguridad
para el trabajo
• Diplomado en sistemas de gestión de calidad, seguridad y medio ambiente.
</t>
    </r>
    <r>
      <rPr>
        <b/>
        <sz val="10"/>
        <color theme="1"/>
        <rFont val="Arial"/>
        <family val="2"/>
      </rPr>
      <t xml:space="preserve">
FAC. CIENCIAS
</t>
    </r>
    <r>
      <rPr>
        <sz val="10"/>
        <color theme="1"/>
        <rFont val="Arial"/>
        <family val="2"/>
      </rPr>
      <t xml:space="preserve">Acta de Consejo (24 marzo). Acta de reunión 05 departamento de Química (5 de abril). Acta comité de investigaciones y proyeccion social de la facultad (7 de abril).  Propuesta de un seminario y un diplomado Dpto de Química 
</t>
    </r>
  </si>
  <si>
    <r>
      <rPr>
        <b/>
        <sz val="8"/>
        <rFont val="Arial"/>
        <family val="2"/>
      </rPr>
      <t>PRIMER SEGUIMIENTO</t>
    </r>
    <r>
      <rPr>
        <sz val="8"/>
        <rFont val="Arial"/>
        <family val="2"/>
      </rPr>
      <t xml:space="preserve">
Portafolios de los cursos de Física, Formación Para La Investigación III, Constitución Política, Práctica Vii Aps (5 A 6 Años), Práctica Iv: Didáctica Transición (5 A 6 Años), Cátedra Tolima, Literatura Infantil Y Música, Ambiente Desarrollo Y Sociedad, Química Fundamental, Educación Para Niños Víctimas Del Conflicto Armado, Literatura Nacional, Biología General, Optativa 2 - Educación Para Niños Con Trastorno Del Espectro Autista – Tea, Elaboración y Gestión de Proyectos, Práctica IX Transición (5 A 6 Años), Educación Sexual, Lenguaje, Cognición y Sociedad, Práctica Pedagógica V: Grado 4º-5º, Práctica X: Atención A La Diversidad, Práctica Iii De Observación, Socioantropología de la Educación, Lectura Y Escritura En La Universidad, Investigación En Educación Para Y Desde La Diversidad, Ecuaciones Diferenciales</t>
    </r>
  </si>
  <si>
    <r>
      <rPr>
        <b/>
        <sz val="10"/>
        <rFont val="Arial"/>
        <family val="2"/>
      </rPr>
      <t>PRIMER SEGUIMIENTO</t>
    </r>
    <r>
      <rPr>
        <sz val="10"/>
        <rFont val="Arial"/>
        <family val="2"/>
      </rPr>
      <t xml:space="preserve">
1. Propuesta de Acuerdo
2. Documento técnico de trabajo 
3. Propuesta líneas de investigación institucionales 
Documentos trabajados en varias sesiones de CCI, específicamente para el 2021 las fechas de las reuniones han sido las siguientes: 20 enero; 3 de febrero; 17 de febrero; 3 de marzo; 24 de marzo, 14 de abril</t>
    </r>
  </si>
  <si>
    <r>
      <rPr>
        <b/>
        <sz val="10"/>
        <rFont val="Arial"/>
        <family val="2"/>
      </rPr>
      <t xml:space="preserve">
PRIMER SEGUIMIENTO</t>
    </r>
    <r>
      <rPr>
        <u/>
        <sz val="10"/>
        <color rgb="FF0000FF"/>
        <rFont val="Arial"/>
        <family val="2"/>
      </rPr>
      <t xml:space="preserve">
</t>
    </r>
    <r>
      <rPr>
        <sz val="10"/>
        <rFont val="Arial"/>
        <family val="2"/>
      </rPr>
      <t xml:space="preserve">Acta de acuerdos. </t>
    </r>
    <r>
      <rPr>
        <u/>
        <sz val="10"/>
        <color rgb="FF1155CC"/>
        <rFont val="Arial"/>
        <family val="2"/>
      </rPr>
      <t>https://drive.google.com/file/d/1Vw6kBqb-1-voNTnJkkvaWVWOafiLfhNp/view?usp=sharing</t>
    </r>
    <r>
      <rPr>
        <sz val="10"/>
        <rFont val="Arial"/>
        <family val="2"/>
      </rPr>
      <t xml:space="preserve"> </t>
    </r>
  </si>
  <si>
    <r>
      <rPr>
        <b/>
        <sz val="10"/>
        <rFont val="Arial"/>
        <family val="2"/>
      </rPr>
      <t xml:space="preserve">PRIMER SEGUIMIENTO
</t>
    </r>
    <r>
      <rPr>
        <u/>
        <sz val="10"/>
        <color rgb="FF0000FF"/>
        <rFont val="Arial"/>
        <family val="2"/>
      </rPr>
      <t xml:space="preserve">
</t>
    </r>
    <r>
      <rPr>
        <sz val="10"/>
        <rFont val="Arial"/>
        <family val="2"/>
      </rPr>
      <t xml:space="preserve">Aprobación del comité curricular del programa de historia.  </t>
    </r>
    <r>
      <rPr>
        <u/>
        <sz val="10"/>
        <color rgb="FF1155CC"/>
        <rFont val="Arial"/>
        <family val="2"/>
      </rPr>
      <t>https://drive.google.com/file/d/1Sa08QO35BMcJd9mH8yk9UhtdPDhFGl0F/view?usp=sharing</t>
    </r>
    <r>
      <rPr>
        <sz val="10"/>
        <rFont val="Arial"/>
        <family val="2"/>
      </rPr>
      <t xml:space="preserve"> </t>
    </r>
  </si>
  <si>
    <r>
      <rPr>
        <b/>
        <sz val="10"/>
        <rFont val="Arial"/>
        <family val="2"/>
      </rPr>
      <t>PRIMER SEGUIMIENTO</t>
    </r>
    <r>
      <rPr>
        <u/>
        <sz val="10"/>
        <color rgb="FF0000FF"/>
        <rFont val="Arial"/>
        <family val="2"/>
      </rPr>
      <t xml:space="preserve">
</t>
    </r>
    <r>
      <rPr>
        <sz val="10"/>
        <rFont val="Arial"/>
        <family val="2"/>
      </rPr>
      <t xml:space="preserve">Propuesta escrita y registro fotográfico. </t>
    </r>
    <r>
      <rPr>
        <u/>
        <sz val="10"/>
        <color rgb="FF1155CC"/>
        <rFont val="Arial"/>
        <family val="2"/>
      </rPr>
      <t>https://drive.google.com/file/d/1U-gpgukP2JNJA5TLc-4L00hJAUlGkDkk/view?usp=sharing</t>
    </r>
    <r>
      <rPr>
        <sz val="10"/>
        <rFont val="Arial"/>
        <family val="2"/>
      </rPr>
      <t xml:space="preserve">   </t>
    </r>
    <r>
      <rPr>
        <u/>
        <sz val="10"/>
        <color rgb="FF1155CC"/>
        <rFont val="Arial"/>
        <family val="2"/>
      </rPr>
      <t>https://drive.google.com/file/d/1cm1hW4Lj6l7loMA8SWeB8n7hRJD38UMI/view?usp=sharing</t>
    </r>
    <r>
      <rPr>
        <sz val="10"/>
        <rFont val="Arial"/>
        <family val="2"/>
      </rPr>
      <t xml:space="preserve"> </t>
    </r>
  </si>
  <si>
    <r>
      <rPr>
        <b/>
        <u/>
        <sz val="10"/>
        <rFont val="Arial"/>
        <family val="2"/>
      </rPr>
      <t xml:space="preserve">
</t>
    </r>
    <r>
      <rPr>
        <b/>
        <sz val="10"/>
        <rFont val="Arial"/>
        <family val="2"/>
      </rPr>
      <t>PRIMER SEGUIMIENTO</t>
    </r>
    <r>
      <rPr>
        <u/>
        <sz val="10"/>
        <color rgb="FF0000FF"/>
        <rFont val="Arial"/>
        <family val="2"/>
      </rPr>
      <t xml:space="preserve">
</t>
    </r>
    <r>
      <rPr>
        <sz val="10"/>
        <rFont val="Arial"/>
        <family val="2"/>
      </rPr>
      <t xml:space="preserve">Agenda de reunión </t>
    </r>
    <r>
      <rPr>
        <u/>
        <sz val="10"/>
        <color rgb="FF1155CC"/>
        <rFont val="Arial"/>
        <family val="2"/>
      </rPr>
      <t>https://drive.google.com/file/d/1WcgEyeffRFeYZYzWq-tE2xYBg_9MSHh-/view?usp=sharing</t>
    </r>
    <r>
      <rPr>
        <sz val="10"/>
        <rFont val="Arial"/>
        <family val="2"/>
      </rPr>
      <t xml:space="preserve"> </t>
    </r>
  </si>
  <si>
    <t>PRIMER SEGUIMIENTO
pendiente evidencia IDEAD</t>
  </si>
  <si>
    <r>
      <t xml:space="preserve">PRIMER SEGUIMIENTO
</t>
    </r>
    <r>
      <rPr>
        <sz val="10"/>
        <rFont val="Arial"/>
        <family val="2"/>
      </rPr>
      <t xml:space="preserve">
Fotografías,  y constancias generada por la institución educativa donde evidencia el número de asistentes a la actividad.   (Se encuentra en archivo digital del Museo Antropológico) .</t>
    </r>
  </si>
  <si>
    <r>
      <t xml:space="preserve">PRIMER SEGUIMIENTO
</t>
    </r>
    <r>
      <rPr>
        <sz val="10"/>
        <rFont val="Arial"/>
        <family val="2"/>
      </rPr>
      <t xml:space="preserve">Regiones Investigativas de Educación y Pedagogía en Colombia.
Estilos de Aprendizaje y Autodeterminación en la educación superior.
Pedagogías críticas de la educación superior: Miradas otras.
 Perturbando el texto agroecológico. Anotaciones para una (urgente) descolonización de la agroecologia.
Agroecologia y estilo de vida. Una lectura en diálogo con campesinos del Líbano, Tolima (Colombia) </t>
    </r>
  </si>
  <si>
    <r>
      <t xml:space="preserve">PRIMER SEGUIMIENTO
</t>
    </r>
    <r>
      <rPr>
        <sz val="10"/>
        <rFont val="Arial"/>
        <family val="2"/>
      </rPr>
      <t xml:space="preserve">La Innovación organizacional examinada desde las teorías del diseño, el cambio, la cognición y aprendizaje organizacionales
January 2021
Profesores Perilla y Monica ya publicaron 2021
indexado Q3 internacional </t>
    </r>
  </si>
  <si>
    <r>
      <rPr>
        <b/>
        <sz val="10"/>
        <rFont val="Arial"/>
        <family val="2"/>
      </rPr>
      <t>PRIMER SEGUIMIENTO</t>
    </r>
    <r>
      <rPr>
        <sz val="10"/>
        <rFont val="Arial"/>
        <family val="2"/>
      </rPr>
      <t xml:space="preserve">
Artículo Enzymatic extraction and characterization of pectin from cocoa pod husks (Theobroma Cacao l.) using Celluclast 1.5l de autoría del estudiante de doctorado Licelander Hennessey Ramos en la Revista Molecules.</t>
    </r>
  </si>
  <si>
    <r>
      <rPr>
        <b/>
        <sz val="10"/>
        <rFont val="Arial"/>
        <family val="2"/>
      </rPr>
      <t>PRIMER SEGUIMIENTO</t>
    </r>
    <r>
      <rPr>
        <sz val="10"/>
        <rFont val="Arial"/>
        <family val="2"/>
      </rPr>
      <t xml:space="preserve">
Participación en la red de educación y desarrollo humano, Red de preescolar del Tolima, la red en educación  de posgrados y ciencias sociales, Red de Instituciones de Educación Superior con programas de Agroecología -RED IESAC de los Profesores Anais Rivera, AIDA Obando, Jorge Sanchez, Hilda Florez, Gimena Ramirez, Marien Gil, Monica Tovar, Juan Manuel Llanos, Luis Amador, Andres Leal, Hllen Paez, Alex Silgado, Orlando Quintero, Edwin Cardozo, Jimmy Leison Lugo, Irma Cruz, entre otros.</t>
    </r>
  </si>
  <si>
    <r>
      <rPr>
        <b/>
        <sz val="10"/>
        <rFont val="Arial"/>
        <family val="2"/>
      </rPr>
      <t>PRIMER SEGUIMIENTO</t>
    </r>
    <r>
      <rPr>
        <sz val="10"/>
        <rFont val="Arial"/>
        <family val="2"/>
      </rPr>
      <t xml:space="preserve">
Estudiantes del Programa de Lic Educación Infantil junto con la Normal Superior de Ibagué  red de educación y desarrollo humano y la red en educación  de posgrados y ciencias sociales.</t>
    </r>
  </si>
  <si>
    <r>
      <rPr>
        <b/>
        <sz val="10"/>
        <rFont val="Arial"/>
        <family val="2"/>
      </rPr>
      <t>PRIMER SEGUIMIENTO</t>
    </r>
    <r>
      <rPr>
        <sz val="10"/>
        <rFont val="Arial"/>
        <family val="2"/>
      </rPr>
      <t xml:space="preserve">
Participación en el I congreso Internacional " Interculturalidad, Decolonialidad, Infancias y Educación" realizado del 22  al 25 de febrero con la Universidad Libre y ASCOFADE en Bogotá. Asistieron al evento la profesora Norma Buenaventura y los estudiantes Natalia Medina, Norma Constanza González, María alexandra Martínez, Edwin Herbet Ruiz y Martha Isabel Guarnizo del programa de Esp. en para la Educación en la Niñez del IDEAD.
En el marco del desarrollo del diplomado: “SISTEMAS INTEGRADOS DE GESTIÓN: HERRAMIENTAS DE CALIDAD  PARA LA COMPETITIVIDAD EMPRESARIAL, FORO: "RESULTADOS DE APRENDIZAJE DE LOS ESTUDIANTES DEL CAT DE NEIVA: MÓDULO UNO COMPETITIVIDAD Y MÓDULO DOS CALIDAD, con la participación de seis panelistas con experiencias de emprendimiento, investigación - innovación - desarrollo, desde diferentes perspectivas y ciudades de Colombia y de Brasil"</t>
    </r>
  </si>
  <si>
    <r>
      <t xml:space="preserve">PRIMER SEGUIMIENTO
</t>
    </r>
    <r>
      <rPr>
        <sz val="10"/>
        <rFont val="Arial"/>
        <family val="2"/>
      </rPr>
      <t>Oficio 9,2,1-020 del centro de Idiomas y Relación de docente primera oferta de marzo a mayo de 2021 Reposa en los archivos del Centro de Idiomas de la UT</t>
    </r>
  </si>
  <si>
    <r>
      <rPr>
        <b/>
        <sz val="10"/>
        <rFont val="Arial"/>
        <family val="2"/>
      </rPr>
      <t>PRIMER SEGUIMIENTO</t>
    </r>
    <r>
      <rPr>
        <sz val="10"/>
        <rFont val="Arial"/>
        <family val="2"/>
      </rPr>
      <t xml:space="preserve">
Documento elaborado se encuenta en el Despacho de la vicerrectoria Académica</t>
    </r>
  </si>
  <si>
    <r>
      <rPr>
        <b/>
        <sz val="10"/>
        <rFont val="Arial"/>
        <family val="2"/>
      </rPr>
      <t>PRIMER SEGUIMIENTO</t>
    </r>
    <r>
      <rPr>
        <sz val="10"/>
        <rFont val="Arial"/>
        <family val="2"/>
      </rPr>
      <t xml:space="preserve">
Documento elaborado de diagnóstico consolidado con necesidades de las unidades académicas
Documento "Estrategia de Fortalecimiento planta docente Universidad del Tolima"reposan en la Vicerrectoria Académica </t>
    </r>
  </si>
  <si>
    <r>
      <rPr>
        <b/>
        <sz val="10"/>
        <rFont val="Arial"/>
        <family val="2"/>
      </rPr>
      <t>PRIMER SEGUIMIENTO</t>
    </r>
    <r>
      <rPr>
        <sz val="10"/>
        <rFont val="Arial"/>
        <family val="2"/>
      </rPr>
      <t xml:space="preserve">
Se Diseñaron de 3 estrategias:
1.Curso virtual “FORMULACIÓN Y EVALUACIÓN EN RESULTADOS DE APRENDIZAJE”
2.Talleres de capacitación sobre evaluación en resultados de aprendizaje, 
3.  Seminario permanente de docencia universitaria con énfasis en mediaciones tecnológicasReposan en el despacho de la VAC.</t>
    </r>
  </si>
  <si>
    <r>
      <rPr>
        <b/>
        <sz val="10"/>
        <rFont val="Arial"/>
        <family val="2"/>
      </rPr>
      <t xml:space="preserve">PRIMER SEGUIMIENTO
</t>
    </r>
    <r>
      <rPr>
        <sz val="10"/>
        <rFont val="Arial"/>
        <family val="2"/>
      </rPr>
      <t xml:space="preserve">
Se recibio 2 solicitudes de la cual una fue analizada y devuelta para ajuste por cambio de la normatividad y la segunda solicita esta pendiente da estudio y analisis por parte del CDD reposa en la unidad solicitante y una en el CDD</t>
    </r>
  </si>
  <si>
    <r>
      <rPr>
        <b/>
        <sz val="10"/>
        <rFont val="Arial"/>
        <family val="2"/>
      </rPr>
      <t>PRIMER SEGUIMIENTO</t>
    </r>
    <r>
      <rPr>
        <sz val="10"/>
        <rFont val="Arial"/>
        <family val="2"/>
      </rPr>
      <t xml:space="preserve">
Proceso que inicia en el segundo trimestre</t>
    </r>
  </si>
  <si>
    <r>
      <rPr>
        <b/>
        <sz val="10"/>
        <rFont val="Arial"/>
        <family val="2"/>
      </rPr>
      <t xml:space="preserve">PRIMER SEGUIMIENTO
</t>
    </r>
    <r>
      <rPr>
        <sz val="10"/>
        <rFont val="Arial"/>
        <family val="2"/>
      </rPr>
      <t xml:space="preserve">
Curso virtual maneras de leer (20)
Taller virtual de actualización docente Taller Virtual de Actualización Docente dio inicio el día 19 de marzo de 2021, con la matrícula de 200 docentes en 6 grupos habilitados en TU AULA VIRTUAL - IDEAD http://tuaulavirtual.ut.edu.co/</t>
    </r>
  </si>
  <si>
    <r>
      <rPr>
        <b/>
        <sz val="10"/>
        <rFont val="Arial"/>
        <family val="2"/>
      </rPr>
      <t>PRIMER SEGUIMIENTO</t>
    </r>
    <r>
      <rPr>
        <sz val="10"/>
        <rFont val="Arial"/>
        <family val="2"/>
      </rPr>
      <t xml:space="preserve">
Documento en trabajo con el  Comite Central de Curriculo</t>
    </r>
  </si>
  <si>
    <r>
      <rPr>
        <b/>
        <sz val="10"/>
        <color rgb="FF000000"/>
        <rFont val="Arial"/>
        <family val="2"/>
      </rPr>
      <t>PRIMER SEGUIMIENTO</t>
    </r>
    <r>
      <rPr>
        <sz val="10"/>
        <color rgb="FF000000"/>
        <rFont val="Arial"/>
        <family val="2"/>
      </rPr>
      <t xml:space="preserve">
Se está a la espera de los nuevos lineamientos para la contrucción de PED
Programa de Ingeniería Forestal, Maestría en Gestión Ambiental y Evaluación del Impacto Ambiental, Maestría en Planificación y Manejo ambiental de Cuencas Hidrográficas, Maestría en Ciencias Forestales, Especialización en Restauración Ecológica
Análisis de perfil de egreso de losprogramas de Economía, Especialización de Dirección de Organizaciones, Especialización en Gerencia del Talento Humano y Desarrollo Organizacional - Especialización en Mercadeo.
Se
</t>
    </r>
  </si>
  <si>
    <r>
      <rPr>
        <b/>
        <sz val="10"/>
        <rFont val="Arial"/>
        <family val="2"/>
      </rPr>
      <t>PRIMER SEGUIMIENTO</t>
    </r>
    <r>
      <rPr>
        <sz val="10"/>
        <rFont val="Arial"/>
        <family val="2"/>
      </rPr>
      <t xml:space="preserve">
Documento de trabajo en construcción, reposa en los archivos de la Oficina de Autoevaluación y Acreditación</t>
    </r>
  </si>
  <si>
    <r>
      <rPr>
        <b/>
        <sz val="10"/>
        <rFont val="Arial"/>
        <family val="2"/>
      </rPr>
      <t>PRIMER SEGUIMIENTO</t>
    </r>
    <r>
      <rPr>
        <sz val="10"/>
        <rFont val="Arial"/>
        <family val="2"/>
      </rPr>
      <t xml:space="preserve">
Radicación de 3 Programas para solicitud de renovación de acreditación  (Licenciatura en Literatura y Lengua Castellana - IDEAD, Licenciatura en Educación Infantil, Ingeniería Agronómica) 
Informe de Reacreditación de Alta Calidad de la Licenciatura en Lenguas Extranjeras con énfasis en Inglés, entregado a la Oficina de Autoevaluación y Acreditación</t>
    </r>
  </si>
  <si>
    <r>
      <rPr>
        <b/>
        <sz val="10"/>
        <rFont val="Arial"/>
        <family val="2"/>
      </rPr>
      <t>PRIMER SEGUIMIENTO</t>
    </r>
    <r>
      <rPr>
        <sz val="10"/>
        <rFont val="Arial"/>
        <family val="2"/>
      </rPr>
      <t xml:space="preserve">
Consolidar el análisis de los resultados de las pruebas saber pro vigencia 2016 a 2019</t>
    </r>
  </si>
  <si>
    <r>
      <rPr>
        <b/>
        <sz val="10"/>
        <color theme="1"/>
        <rFont val="Arial"/>
        <family val="2"/>
      </rPr>
      <t>PRIMER SEGUIMIENTO</t>
    </r>
    <r>
      <rPr>
        <sz val="10"/>
        <color theme="1"/>
        <rFont val="Arial"/>
        <family val="2"/>
      </rPr>
      <t xml:space="preserve">
Presentación del nuevo programa de Física ante el Comité Central de Curriculo.
Se entrego a la oficina de Autoevaluación para revisión los documentos maestros de los programas de Especialización en Seguridad y Salud en el Trabjo en el Ambito Laboral, Esp. Virtual en entornos de aprendizaje. Estamos en espera de Resolución de Registro de la Esp. en Ecología Política  
Aval en Consejo de Facutlad de la Maestría en Emprendimiento acta No. 011 del 24 de marzo de 2021
Actividad dentro del plan de trabajo correspondiente a la jornada laboral de dos profesores de planta para formular la Maestría en Economía
Acuerdo No. 070 de 2021</t>
    </r>
  </si>
  <si>
    <r>
      <rPr>
        <b/>
        <sz val="10"/>
        <rFont val="Arial"/>
        <family val="2"/>
      </rPr>
      <t>PRIMER SEGUIMIENTO</t>
    </r>
    <r>
      <rPr>
        <sz val="10"/>
        <rFont val="Arial"/>
        <family val="2"/>
      </rPr>
      <t xml:space="preserve">
Documentación narrativa de prácticas pedagógicas del Programa de Lic. Literatura y Lengua Castellana en los CAT Kennedy y Girardot.
Reconstrucción de la memoria pedagógica del IDEAD- UT (uso de las mediaciones tecnológicas).
Proyecto “IMPACTO DE LA ASOCIATIVIDAD EN LA COMPETITIVIDAD DE LAS EMPRESAS LATINOAMERICANAS”</t>
    </r>
  </si>
  <si>
    <r>
      <rPr>
        <b/>
        <sz val="10"/>
        <rFont val="Arial"/>
        <family val="2"/>
      </rPr>
      <t xml:space="preserve">PRIMER SEGUIMIENTO
</t>
    </r>
    <r>
      <rPr>
        <sz val="10"/>
        <rFont val="Arial"/>
        <family val="2"/>
      </rPr>
      <t xml:space="preserve">
Las asesorías y capacitaciones a grupos de investigación se seguirán realizando hasta que se cierre la convocatoria  </t>
    </r>
  </si>
  <si>
    <r>
      <rPr>
        <b/>
        <sz val="10"/>
        <rFont val="Arial"/>
        <family val="2"/>
      </rPr>
      <t>PRIMER SEGUIMIENTO</t>
    </r>
    <r>
      <rPr>
        <sz val="10"/>
        <rFont val="Arial"/>
        <family val="2"/>
      </rPr>
      <t xml:space="preserve">
El evento de los reconocimientos ConUTCiencia está programados para el mes de mayo de 2021</t>
    </r>
  </si>
  <si>
    <r>
      <rPr>
        <b/>
        <sz val="10"/>
        <rFont val="Arial"/>
        <family val="2"/>
      </rPr>
      <t>PRIMER SEGUIMIENTO</t>
    </r>
    <r>
      <rPr>
        <sz val="10"/>
        <rFont val="Arial"/>
        <family val="2"/>
      </rPr>
      <t xml:space="preserve">
Las asesorías y capacitaciones personalziadas a investigadores se seguirán realizando hasta que se cierre la convocatoria </t>
    </r>
  </si>
  <si>
    <r>
      <rPr>
        <b/>
        <sz val="10"/>
        <rFont val="Arial"/>
        <family val="2"/>
      </rPr>
      <t>PRIMER SEGUIMIENTO</t>
    </r>
    <r>
      <rPr>
        <sz val="10"/>
        <rFont val="Arial"/>
        <family val="2"/>
      </rPr>
      <t xml:space="preserve">
Colecciones inventariadas y organizadas, 1 colección (literatura) reubicada, 143 ejemplares ingresados para procesamiento técnico.  </t>
    </r>
  </si>
  <si>
    <r>
      <rPr>
        <b/>
        <sz val="11"/>
        <rFont val="Arial"/>
        <family val="2"/>
      </rPr>
      <t>PRIMER SEGUIMIENTO</t>
    </r>
    <r>
      <rPr>
        <sz val="11"/>
        <rFont val="Arial"/>
        <family val="2"/>
      </rPr>
      <t xml:space="preserve">
7 bases de datos en proceso de renovación y 9 productos del consorcio Colomiba. </t>
    </r>
  </si>
  <si>
    <r>
      <rPr>
        <b/>
        <sz val="11"/>
        <rFont val="Arial"/>
        <family val="2"/>
      </rPr>
      <t>PRIMER SEGUIMIENTO</t>
    </r>
    <r>
      <rPr>
        <sz val="11"/>
        <rFont val="Arial"/>
        <family val="2"/>
      </rPr>
      <t xml:space="preserve">
1 contrato suscrito para capacitación para la implementación del sistema </t>
    </r>
  </si>
  <si>
    <r>
      <rPr>
        <b/>
        <sz val="11"/>
        <rFont val="Arial"/>
        <family val="2"/>
      </rPr>
      <t>PRIMER SEGUIMIENTO</t>
    </r>
    <r>
      <rPr>
        <sz val="11"/>
        <rFont val="Arial"/>
        <family val="2"/>
      </rPr>
      <t xml:space="preserve">
Configuración de la plataforma DSpace y generación de reportes de trazabilidad. </t>
    </r>
  </si>
  <si>
    <r>
      <rPr>
        <b/>
        <sz val="11"/>
        <rFont val="Arial"/>
        <family val="2"/>
      </rPr>
      <t>PRIMER SEGUIMIENTO</t>
    </r>
    <r>
      <rPr>
        <sz val="11"/>
        <rFont val="Arial"/>
        <family val="2"/>
      </rPr>
      <t xml:space="preserve">
1 reunión de sensibilización, acuerdos y fuentes documentales con el personal de Biblitoeca</t>
    </r>
  </si>
  <si>
    <r>
      <rPr>
        <b/>
        <sz val="11"/>
        <rFont val="Arial"/>
        <family val="2"/>
      </rPr>
      <t>PRIMER SEGUIMIENTO</t>
    </r>
    <r>
      <rPr>
        <sz val="11"/>
        <rFont val="Arial"/>
        <family val="2"/>
      </rPr>
      <t xml:space="preserve">
1 oportunidad de articulación con el programa de historia para pasantías en Biblioteca. </t>
    </r>
  </si>
  <si>
    <r>
      <rPr>
        <b/>
        <sz val="11"/>
        <rFont val="Arial"/>
        <family val="2"/>
      </rPr>
      <t>PRIMER SEGUIMIENTO</t>
    </r>
    <r>
      <rPr>
        <sz val="11"/>
        <rFont val="Arial"/>
        <family val="2"/>
      </rPr>
      <t xml:space="preserve">
1 propuesta formulada para el trabajo con adultos mayores y 1 encuentro realizado con esta población. </t>
    </r>
  </si>
  <si>
    <r>
      <rPr>
        <b/>
        <sz val="11"/>
        <rFont val="Arial"/>
        <family val="2"/>
      </rPr>
      <t>PRIMER SEGUIMIENTO</t>
    </r>
    <r>
      <rPr>
        <sz val="11"/>
        <rFont val="Arial"/>
        <family val="2"/>
      </rPr>
      <t xml:space="preserve">
1 encuentro realizado con facultades de educación y ciencias humanas y artes para la identificación de fuentes. </t>
    </r>
  </si>
  <si>
    <r>
      <rPr>
        <b/>
        <sz val="10"/>
        <rFont val="Arial"/>
        <family val="2"/>
      </rPr>
      <t>PRIMER SEGUIMIENTO</t>
    </r>
    <r>
      <rPr>
        <sz val="10"/>
        <rFont val="Arial"/>
        <family val="2"/>
      </rPr>
      <t xml:space="preserve">
Visitas mediadas a través de talleres lúdico-pedagógicos sobre la importancia de la historia prehispánica y patrimonio arqueológico y etnográfico, dirigido a las instituciones educativas  de la región.  </t>
    </r>
  </si>
  <si>
    <r>
      <rPr>
        <b/>
        <sz val="11"/>
        <color theme="1"/>
        <rFont val="Calibri"/>
        <family val="2"/>
        <scheme val="minor"/>
      </rPr>
      <t>PRIMER SEGUIMIENTO</t>
    </r>
    <r>
      <rPr>
        <sz val="11"/>
        <color theme="1"/>
        <rFont val="Calibri"/>
        <family val="2"/>
        <scheme val="minor"/>
      </rPr>
      <t xml:space="preserve">
Se revisó la normatividad existente y un documento  sobre estímulos a graduados,  socializado con actores. El documentol fue entregado para revisión y corrección en el mes de marzo de 2021 a la Vicerrectoría Académica.
 </t>
    </r>
  </si>
  <si>
    <r>
      <rPr>
        <b/>
        <sz val="11"/>
        <color theme="1"/>
        <rFont val="Calibri"/>
        <family val="2"/>
        <scheme val="minor"/>
      </rPr>
      <t>PRIMER SEGUIMIENTO</t>
    </r>
    <r>
      <rPr>
        <sz val="11"/>
        <color theme="1"/>
        <rFont val="Calibri"/>
        <family val="2"/>
        <scheme val="minor"/>
      </rPr>
      <t xml:space="preserve">
Se elaboró un documento borrador de la política de internacionalización y socializado con algunos de los actores pertinentes ORI, FCE y se recibieron observaciones Correos electrónicos</t>
    </r>
  </si>
  <si>
    <r>
      <rPr>
        <b/>
        <sz val="11"/>
        <color theme="1"/>
        <rFont val="Calibri"/>
        <family val="2"/>
        <scheme val="minor"/>
      </rPr>
      <t xml:space="preserve">PRIMER SEGUIMIENTO
</t>
    </r>
    <r>
      <rPr>
        <sz val="11"/>
        <color theme="1"/>
        <rFont val="Calibri"/>
        <family val="2"/>
        <scheme val="minor"/>
      </rPr>
      <t xml:space="preserve">
Se elaboró un documento de trabajo de la política de Lengua Extranjera y socializado con la Facultad de Ciencias de la Educación</t>
    </r>
  </si>
  <si>
    <r>
      <rPr>
        <b/>
        <sz val="11"/>
        <rFont val="Arial"/>
        <family val="2"/>
      </rPr>
      <t>PRIMER SEGUIMIENTO</t>
    </r>
    <r>
      <rPr>
        <sz val="11"/>
        <rFont val="Arial"/>
        <family val="2"/>
      </rPr>
      <t xml:space="preserve">
Revisión documental y estructuración de encuesta. Actas, documento de trabajo e instrumento de encuesta
Conformación equipo interistitucional y avance en los instrumentos validadores</t>
    </r>
  </si>
  <si>
    <r>
      <rPr>
        <b/>
        <sz val="11"/>
        <rFont val="Arial"/>
        <family val="2"/>
      </rPr>
      <t>PRIMER SEGUIMIENTO</t>
    </r>
    <r>
      <rPr>
        <sz val="11"/>
        <rFont val="Arial"/>
        <family val="2"/>
      </rPr>
      <t xml:space="preserve">
No se valora por COVID - 19 - no se puede prestar el servicio</t>
    </r>
  </si>
  <si>
    <r>
      <rPr>
        <b/>
        <sz val="11"/>
        <rFont val="Arial"/>
        <family val="2"/>
      </rPr>
      <t>PRIMER SEGUIMIENTO</t>
    </r>
    <r>
      <rPr>
        <sz val="11"/>
        <rFont val="Arial"/>
        <family val="2"/>
      </rPr>
      <t xml:space="preserve">
No se valora por COVID - 19 - no se puede prestar el servicio, sin embargo se elaboró de estudios previos, analisis del sector y desarrollo de la etapa precontractual para el suministro de materias primas para el semestre B de 2021.</t>
    </r>
  </si>
  <si>
    <r>
      <rPr>
        <b/>
        <sz val="11"/>
        <rFont val="Arial"/>
        <family val="2"/>
      </rPr>
      <t>PRIMER SEGUIMIENTO</t>
    </r>
    <r>
      <rPr>
        <sz val="11"/>
        <rFont val="Arial"/>
        <family val="2"/>
      </rPr>
      <t xml:space="preserve">
MEDICINA: 164 (Individual: 44, Colectivo: 120 )
Individual: Registro de atenciones y orientaciones en formato RIPS almacenado en google drve. Colectivo: Imagenes y listas de asistencia a charlas realizadas por parte del servicio de medicina y participacion en conjunto en actividades de la PSS
ENFERMERÍA: 201  (Individual: 91, Colectivo: 110)
Individual:Registro de atención y seguimiento en formato RIPS, evidencias lista de asistencia a charlas de pyp.
Colectivo:registro de asistencia, fotos a charlas de pyp.
ODONTOLOGÍA: 145 (Individual: 78, Colectivo:  67)
Individual: registro drive,por llamada telefonica y evidencias fotograficas,fotos de video enviado por whatsApp ,registro encuesta factor de riesgo.Colectivo:registro asistencia a talleres y charlas ,fotos.
PSICOLOGÍA: 461 (Individual: 221 - Colectivo: 240)
Individual: Registro de atención Drive, Software Médico, llamadas teléfonicas, Historias Clínicas. Colectivo: Evidencia Fotográfica, Listados de asistencias a los diferentes talleres grupales, Actas de entrevistas de selección.</t>
    </r>
  </si>
  <si>
    <r>
      <rPr>
        <b/>
        <sz val="11"/>
        <rFont val="Arial"/>
        <family val="2"/>
      </rPr>
      <t>PRIMER SEGUIMIENTO</t>
    </r>
    <r>
      <rPr>
        <sz val="11"/>
        <rFont val="Arial"/>
        <family val="2"/>
      </rPr>
      <t xml:space="preserve">
Día de la Mujer: (53 docentes y Administrativas)
Feria de Servicios: Encuentro con la Caja de compensación Familiar: Registros de asistencia y evidencia fotografíca - (309 Docentes - 347 Administrativos)
1 Feria virtual de Vivienda (75 docentes de planta, catedráticos y administrativos)</t>
    </r>
  </si>
  <si>
    <r>
      <rPr>
        <b/>
        <sz val="11"/>
        <rFont val="Arial"/>
        <family val="2"/>
      </rPr>
      <t>PRIMER SEGUIMIENTO</t>
    </r>
    <r>
      <rPr>
        <sz val="11"/>
        <rFont val="Arial"/>
        <family val="2"/>
      </rPr>
      <t xml:space="preserve">
Video de Estiramiento: (319 Docente - 554 Administrativos) Envio correo electrónico 
Gestión Ambiental Laboral (24) 
Convivencia laboral (6) Registro fotografíca y listados de asistencia
Socialización Virtual Prepensionados (24) Registro fotografíco - Listado asistencia</t>
    </r>
  </si>
  <si>
    <r>
      <rPr>
        <b/>
        <sz val="11"/>
        <rFont val="Arial"/>
        <family val="2"/>
      </rPr>
      <t>PRIMER SEGUIMIENTO</t>
    </r>
    <r>
      <rPr>
        <sz val="11"/>
        <rFont val="Arial"/>
        <family val="2"/>
      </rPr>
      <t xml:space="preserve">
Resolución de aprobación No. 253 de marzo 15 de 2021</t>
    </r>
  </si>
  <si>
    <r>
      <rPr>
        <b/>
        <sz val="11"/>
        <rFont val="Arial"/>
        <family val="2"/>
      </rPr>
      <t>PRIMER SEGUIMIENTO</t>
    </r>
    <r>
      <rPr>
        <sz val="11"/>
        <rFont val="Arial"/>
        <family val="2"/>
      </rPr>
      <t xml:space="preserve">
PENDIENTE EVIDENCIAS</t>
    </r>
  </si>
  <si>
    <r>
      <rPr>
        <b/>
        <sz val="11"/>
        <rFont val="Arial"/>
        <family val="2"/>
      </rPr>
      <t>PRIMER SEGUIMIENTO</t>
    </r>
    <r>
      <rPr>
        <sz val="11"/>
        <rFont val="Arial"/>
        <family val="2"/>
      </rPr>
      <t xml:space="preserve">
Formatos correspondientes al Sistema de Gestión de Seguridad y Salud en el trabajo, ej: formatos de inspección de equipos e instalaciones, formato de entrega de elementos de protección personal y bioseguridad por COVID-19)</t>
    </r>
  </si>
  <si>
    <r>
      <rPr>
        <b/>
        <sz val="11"/>
        <rFont val="Arial"/>
        <family val="2"/>
      </rPr>
      <t>PRIMER SEGUIMIENTO</t>
    </r>
    <r>
      <rPr>
        <sz val="11"/>
        <rFont val="Arial"/>
        <family val="2"/>
      </rPr>
      <t xml:space="preserve">
Archivo digital en Word estado del arte. Documento actualizado y elaborado.
Resolución vinculación docentes de planta-equipo asesor de la VDH.
Actas mesas de trabajo funcionarios de la VDH, con profesores de la Facultad de Ciencias de la Salud.
Equipo asesor y de trabajo conformado.</t>
    </r>
  </si>
  <si>
    <r>
      <rPr>
        <b/>
        <sz val="11"/>
        <rFont val="Arial"/>
        <family val="2"/>
      </rPr>
      <t>PRIMER SEGUIMIENTO</t>
    </r>
    <r>
      <rPr>
        <sz val="11"/>
        <rFont val="Arial"/>
        <family val="2"/>
      </rPr>
      <t xml:space="preserve">
Videos, informes, correos, visitas </t>
    </r>
  </si>
  <si>
    <r>
      <rPr>
        <b/>
        <sz val="11"/>
        <rFont val="Arial"/>
        <family val="2"/>
      </rPr>
      <t>PRIMER SEGUIMIENTO</t>
    </r>
    <r>
      <rPr>
        <sz val="11"/>
        <rFont val="Arial"/>
        <family val="2"/>
      </rPr>
      <t xml:space="preserve">
Registro de los casos en Historia de Servicios Complementarios. Informe Socioeconómico de Reliquidación de Matrícula Informe Social de caso
Actividades de preparación para la convivencia, 22 beneficiados, actividades de los encuentros de padre, 9 beneficiados, actividades de futuros egresados, 11 beneficiados y prestación de servicio de consulta social, 174 beneficiados. </t>
    </r>
  </si>
  <si>
    <r>
      <rPr>
        <b/>
        <sz val="11"/>
        <rFont val="Arial"/>
        <family val="2"/>
      </rPr>
      <t>PRIMER SEGUIMIENTO</t>
    </r>
    <r>
      <rPr>
        <sz val="11"/>
        <rFont val="Arial"/>
        <family val="2"/>
      </rPr>
      <t xml:space="preserve">
Planillas monitores académicos y listado de asistencia Jornada de Inducción IDEAD el 27 de marzo de 2021
</t>
    </r>
  </si>
  <si>
    <r>
      <rPr>
        <b/>
        <sz val="11"/>
        <rFont val="Arial"/>
        <family val="2"/>
      </rPr>
      <t>PRIMER SEGUIMIENTO</t>
    </r>
    <r>
      <rPr>
        <sz val="11"/>
        <rFont val="Arial"/>
        <family val="2"/>
      </rPr>
      <t xml:space="preserve">
Con una participación de 2820 estudiantes, distribuidos de la siguiente manera: 1438 estudiantes beneficiados con el apoyo de monitores académicos en las diferentes asignaturas de los Programas Académicos de pregrado de la modalidad presencial y 1382 estudiantes asistentes en la jornada de Inducción para programas de Pregrado de la modalidad Distancia </t>
    </r>
  </si>
  <si>
    <r>
      <t xml:space="preserve">PRIMER SEGUIMIENTO
</t>
    </r>
    <r>
      <rPr>
        <sz val="10"/>
        <rFont val="Arial"/>
        <family val="2"/>
      </rPr>
      <t>Documentos maestros que reposan en la Oficina de Autoaveluación y Acreditación y en las Direcciones de Porgrama de la Facultad de Ingeniería Forestal</t>
    </r>
  </si>
  <si>
    <r>
      <rPr>
        <b/>
        <sz val="10"/>
        <rFont val="Arial"/>
        <family val="2"/>
      </rPr>
      <t>PRIMER SEGUIMIENTO</t>
    </r>
    <r>
      <rPr>
        <sz val="10"/>
        <rFont val="Arial"/>
        <family val="2"/>
      </rPr>
      <t xml:space="preserve">
Como resultado del proceso de autoevaluación y mejoramiento continuo, realizado a los programas de Maestría en Gestión Ambiental y Evaluación del Impacto Ambiental y la Maestría en Planificación y Manejo Ambiental de Cuencas Hidrográficas, se realizaron los estudios de deserción y retención de estos programas, como insumo para la renovación de registro calificado y la acreditación de alta calidad de estos programas respectivamente.</t>
    </r>
  </si>
  <si>
    <r>
      <rPr>
        <b/>
        <sz val="10"/>
        <rFont val="Arial"/>
        <family val="2"/>
      </rPr>
      <t>PRIMER SEGUIMIENTO</t>
    </r>
    <r>
      <rPr>
        <sz val="10"/>
        <rFont val="Arial"/>
        <family val="2"/>
      </rPr>
      <t xml:space="preserve">
Proyecto de Resolución.</t>
    </r>
  </si>
  <si>
    <r>
      <rPr>
        <b/>
        <sz val="11"/>
        <rFont val="Arial"/>
        <family val="2"/>
      </rPr>
      <t>PRIMER SEGUIMIENTO</t>
    </r>
    <r>
      <rPr>
        <sz val="11"/>
        <rFont val="Arial"/>
        <family val="2"/>
      </rPr>
      <t xml:space="preserve">
Informe de fecha 23 de marzo dirigido al Vicerrector de Desarrollo Humano (Informe de facturas vencidas de los años 2015-2016-2017).</t>
    </r>
  </si>
  <si>
    <t>PRIMER SEGUIMIENTO
PENDIENTE EVIDENCIA</t>
  </si>
  <si>
    <r>
      <rPr>
        <b/>
        <sz val="10"/>
        <rFont val="Arial"/>
        <family val="2"/>
      </rPr>
      <t>PRIMER SEGUIMIENTO</t>
    </r>
    <r>
      <rPr>
        <sz val="10"/>
        <rFont val="Arial"/>
        <family val="2"/>
      </rPr>
      <t xml:space="preserve">
Documento construido</t>
    </r>
  </si>
  <si>
    <r>
      <rPr>
        <b/>
        <sz val="10"/>
        <rFont val="Arial"/>
        <family val="2"/>
      </rPr>
      <t>PRIMER SEGUIMIENTO</t>
    </r>
    <r>
      <rPr>
        <sz val="10"/>
        <rFont val="Arial"/>
        <family val="2"/>
      </rPr>
      <t xml:space="preserve">
Conformación del equipo interdisciplinario</t>
    </r>
  </si>
  <si>
    <r>
      <rPr>
        <b/>
        <sz val="10"/>
        <rFont val="Arial"/>
        <family val="2"/>
      </rPr>
      <t>PRIMER SEGUIMIENTO</t>
    </r>
    <r>
      <rPr>
        <sz val="10"/>
        <rFont val="Arial"/>
        <family val="2"/>
      </rPr>
      <t xml:space="preserve">
Propuesta de documento, diseño y validación de iInstrumento tipo encuesta </t>
    </r>
  </si>
  <si>
    <t>PRIMER SEGUIMIENTO
PENDIENTE EVIDENCIA</t>
  </si>
  <si>
    <r>
      <rPr>
        <b/>
        <sz val="11"/>
        <rFont val="Arial"/>
        <family val="2"/>
      </rPr>
      <t>PRIMER SEGUIMIENTO</t>
    </r>
    <r>
      <rPr>
        <sz val="11"/>
        <rFont val="Arial"/>
        <family val="2"/>
      </rPr>
      <t xml:space="preserve">
16 febrero Realización de reunión para construcción de cronograma actividades de regionalizacion 
111 participantes Taller inaugural de Escuela Virtual de Emprendimiento: Contexto regional: inspirador para ideas de negocios con Instituciones educativas a traves de la Secretaria de Educación Departamental - Flyer y participantes en Mentimeter (24 de marzo)</t>
    </r>
  </si>
  <si>
    <r>
      <rPr>
        <b/>
        <sz val="11"/>
        <rFont val="Arial"/>
        <family val="2"/>
      </rPr>
      <t>PRIMER SEGUIMIENTO</t>
    </r>
    <r>
      <rPr>
        <sz val="11"/>
        <rFont val="Arial"/>
        <family val="2"/>
      </rPr>
      <t xml:space="preserve">
1. Convenio en tramite Centros de transformacion Digital con Camara de comercio Sur Oriente.
2. Tramites de Convenio con la Universidad de Cundinamarca. 
3. Gestion con la Comision Regional de Competitividad para Acuerdo de Voluntades.
4. Tramites Convenio con Gobernacion del Tolima. Programa de practicas profesionales y servico social Universitario. Secretaria de Desarrollo Agropecuario y Produccion Alimentaria. 
1. Correos electronicos. Tramite administativo.
2. Correo electronico 25 de Marzo. Envio de minuta para el respectivo tramite
3. reunion con director Jorge Palomino- CRC.
4. Actas de reunion. Presentacion de propuesta.</t>
    </r>
  </si>
  <si>
    <r>
      <rPr>
        <b/>
        <sz val="11"/>
        <rFont val="Arial"/>
        <family val="2"/>
      </rPr>
      <t>PRIMER SEGUIMIENTO</t>
    </r>
    <r>
      <rPr>
        <sz val="11"/>
        <rFont val="Arial"/>
        <family val="2"/>
      </rPr>
      <t xml:space="preserve">
1. 5 estudiantes.Practicas Universitarias Incluyentes.Resoluciones de vinculacion. CDP 535 RP 549 (3 Est.) y  CDP 339 (2 Est)
Actas (1 en Ecologic S.A.S., 2 Contraloría Departamental, 5 Gobernación del Tolima y 1 en Laboratorio de Mseras UT</t>
    </r>
  </si>
  <si>
    <r>
      <rPr>
        <b/>
        <sz val="9"/>
        <rFont val="Arial"/>
        <family val="2"/>
      </rPr>
      <t>PRIMER SEGUIMIENTO</t>
    </r>
    <r>
      <rPr>
        <sz val="9"/>
        <rFont val="Arial"/>
        <family val="2"/>
      </rPr>
      <t xml:space="preserve">
En el marco de este subproyecto se han vinculado para realizar el Servicio Social a 9 estudiantes, (1 en Ecologic S.A.S., 2 Contraloría Departamental, 5 Gobernación del Tolima y 1 en Laboratorio de Maderas UT).</t>
    </r>
  </si>
  <si>
    <r>
      <rPr>
        <b/>
        <sz val="10"/>
        <rFont val="Arial"/>
        <family val="2"/>
      </rPr>
      <t>PRIMER SEGUIMIENTO</t>
    </r>
    <r>
      <rPr>
        <sz val="10"/>
        <rFont val="Arial"/>
        <family val="2"/>
      </rPr>
      <t xml:space="preserve">
Documento de propuesta, diseño y validación de instrumento tipo encuesta.
</t>
    </r>
  </si>
  <si>
    <r>
      <rPr>
        <b/>
        <sz val="11"/>
        <rFont val="Arial"/>
        <family val="2"/>
      </rPr>
      <t>PRIMER SEGUIMIENTO</t>
    </r>
    <r>
      <rPr>
        <sz val="11"/>
        <rFont val="Arial"/>
        <family val="2"/>
      </rPr>
      <t xml:space="preserve">
1. 05 de marzo- Acercamiento con la Comision Regional de Competitividad (1) 
2. 05 de marzo- Mesas de trabajo con la Red de Emprendimiento del Tolima RETO para avances en el programa de CEmprende (12)
3. 19 de marzo- Mesa de trabajo con la Red Academica (7)
4. 24 de marzo- Mesa de trabajo con la Agencia de Renovacion del Territorio-ART para el eje de Reactivación Economica PDET (1)
5. 17 de febrero Plenaria Nacional con  REUNE (48)
Correos de invitacion y pantallazos de la reuniones </t>
    </r>
  </si>
  <si>
    <r>
      <rPr>
        <b/>
        <sz val="11"/>
        <rFont val="Arial"/>
        <family val="2"/>
      </rPr>
      <t>PRIMER SEGUIMIENTO</t>
    </r>
    <r>
      <rPr>
        <sz val="11"/>
        <rFont val="Arial"/>
        <family val="2"/>
      </rPr>
      <t xml:space="preserve">
1.  mesas de trabajo entre el 18 febrero y 19 marzo para elaborar la modificacion de la Politica de Emprendimiento con la oficina de Investigaciones y Desarrollo Cientifico y la Facultad de Ciencias Economicas y Administrativas -pantallazos y documento propuesta de modificacion.
2. Elaboracion de documento y en tramite para su aprobacion a traves de acto administrativo. correo electronico de envio a la ODI VICEACADEMICA (23 marzo)</t>
    </r>
  </si>
  <si>
    <r>
      <rPr>
        <b/>
        <sz val="9"/>
        <color theme="1"/>
        <rFont val="Calibri"/>
        <family val="2"/>
        <scheme val="minor"/>
      </rPr>
      <t>PRIMER SEGUIMIENTO</t>
    </r>
    <r>
      <rPr>
        <sz val="9"/>
        <color theme="1"/>
        <rFont val="Calibri"/>
        <family val="2"/>
        <scheme val="minor"/>
      </rPr>
      <t xml:space="preserve">
La política cambia de nombre de:  Política de emprendimiento de la Universidad
del Tolima”</t>
    </r>
  </si>
  <si>
    <r>
      <rPr>
        <b/>
        <sz val="11"/>
        <color rgb="FF000000"/>
        <rFont val="Arial"/>
        <family val="2"/>
      </rPr>
      <t xml:space="preserve">PRIMER SEGUIMIENTO
</t>
    </r>
    <r>
      <rPr>
        <sz val="11"/>
        <color rgb="FF000000"/>
        <rFont val="Arial"/>
        <family val="2"/>
      </rPr>
      <t xml:space="preserve">
1. Alianza internas
* Programas de Especializacion de Gerencia de Proyectos y Gerencia de Instituciones Educativas (mesas de trabajo) 
* Alianza con el programa de Ingenieria de Sistemas para seguir con el proyecto Software UT 
* Alianza con el Centro Cultural para economia naranja
* Acercamiento con el programa de Administración Financiera 
* Articulación con la Facultad de Ciencias Economicas y 
* Administrativas-Grupo investigacion ECO 
2. Diseñar la ruta de atención a emprendedores
* en tramite para vinculacion de pasantes (economia, negocios internacionales) voluntariado 
3. Acompañar a emprendedores 
* 153 emprendedores (cultura emprendedora- asesorias) record en Base de datos (enero a marzo de manera permanente)</t>
    </r>
  </si>
  <si>
    <r>
      <rPr>
        <b/>
        <sz val="11"/>
        <color theme="1"/>
        <rFont val="Arial"/>
        <family val="2"/>
      </rPr>
      <t xml:space="preserve">
PRIMER SEGUIMIENTO</t>
    </r>
    <r>
      <rPr>
        <sz val="11"/>
        <color theme="1"/>
        <rFont val="Arial"/>
        <family val="2"/>
      </rPr>
      <t xml:space="preserve">
Proyecto Apropiacion social del saber y el patrimonio ambiental en 7 municipios en el Norte del Tolima con influencia en el Parque Nacional los  Nevados. Convenio 0501 entre la Universidad del Tolima y Cortolima.
Proyecto Don Arte financiado por plan Nacional de concertación Ministerio de Cultura http://www.sinic.gov.co/SINIC/Concertacion/PaginaConcertacion.aspx?AREID=5&amp;SECID=17</t>
    </r>
    <r>
      <rPr>
        <b/>
        <sz val="11"/>
        <color theme="1"/>
        <rFont val="Arial"/>
        <family val="2"/>
      </rPr>
      <t xml:space="preserve">
</t>
    </r>
    <r>
      <rPr>
        <sz val="11"/>
        <color theme="1"/>
        <rFont val="Arial"/>
        <family val="2"/>
      </rPr>
      <t xml:space="preserve">
Gestion de alianza con la Camara de Comercio de Honda y Sur Oriente para vinculacion de pasantes en formulacion de proyectos. Correos electronicos, Oficios.</t>
    </r>
  </si>
  <si>
    <r>
      <rPr>
        <b/>
        <sz val="11"/>
        <rFont val="Arial"/>
        <family val="2"/>
      </rPr>
      <t>PRIMER SEGUIMIENTO</t>
    </r>
    <r>
      <rPr>
        <sz val="11"/>
        <rFont val="Arial"/>
        <family val="2"/>
      </rPr>
      <t xml:space="preserve">
Cuatro reuniones entre la OPS  y el Centro Cultural para acordar un cronogrma de acciones. 1.Pantallazos de reuniones: 16 de febrero, 26 de febrero, 02 de marzo, 19 de marzo.
Las actividades se inician despues del segundo periodo de las Instituciones Educativas en el mes de abril . Correos electronicos fechado con 24 de marzo Institución Educativa Fe y Alegría. 
</t>
    </r>
  </si>
  <si>
    <r>
      <rPr>
        <b/>
        <sz val="11"/>
        <color theme="1"/>
        <rFont val="Calibri"/>
        <family val="2"/>
        <scheme val="minor"/>
      </rPr>
      <t>PRIMER SEGUIMIENTO</t>
    </r>
    <r>
      <rPr>
        <sz val="11"/>
        <color theme="1"/>
        <rFont val="Calibri"/>
        <family val="2"/>
        <scheme val="minor"/>
      </rPr>
      <t xml:space="preserve">
5 de marzo firma de carta de intención para la mutua cooperación interinstitucional entre la Universidad del Tolima y la Fundación para la Reconciliacion para desarrollar la Iniciativa Pazalo Joven </t>
    </r>
  </si>
  <si>
    <r>
      <rPr>
        <b/>
        <sz val="11"/>
        <color theme="1"/>
        <rFont val="Calibri"/>
        <family val="2"/>
        <scheme val="minor"/>
      </rPr>
      <t xml:space="preserve">PRIMER SEGUIMIENTO
</t>
    </r>
    <r>
      <rPr>
        <sz val="11"/>
        <color theme="1"/>
        <rFont val="Calibri"/>
        <family val="2"/>
        <scheme val="minor"/>
      </rPr>
      <t xml:space="preserve">
1. Proceso de formación e incidencia Pazalo Joven. listado de inscritos
2. Proyecto Idearios colectivos como tenemos pasado tenemos futuro en convenio con la Alcaldia de Planadas- proyecto - presupuesto- actas de reunión 
3. Escuelas de arte y comunicación con Enfoque territorial - Planadas proyecto- informe- listado de voluntarios inscritos- vinculacion de Gabriel Avila 
4. Proyecto de opcion de grado Escuela: Espacio y Cultura de Paz en las Aulas de Clase- proyecto registro codigo BPUT- 
5. Proyecto Colectivo radial Juvenil latinoamericano por la Paz - acta de reunión 15 de marzo -listado de voluntarios inscritos </t>
    </r>
  </si>
  <si>
    <r>
      <rPr>
        <b/>
        <sz val="11"/>
        <color theme="1"/>
        <rFont val="Calibri"/>
        <family val="2"/>
        <scheme val="minor"/>
      </rPr>
      <t>PRIMER SEGUIMIENTO</t>
    </r>
    <r>
      <rPr>
        <sz val="11"/>
        <color theme="1"/>
        <rFont val="Calibri"/>
        <family val="2"/>
        <scheme val="minor"/>
      </rPr>
      <t xml:space="preserve">
15 de marzo se realizó el encuentro colectivo radial juvenil latinoamericano por la paz - flyer 34 personas - acta de reunión 15 de marzo
vinculación  de 41 de voluntarios Resolución 224 del 8 de marzo.</t>
    </r>
  </si>
  <si>
    <r>
      <rPr>
        <b/>
        <sz val="11"/>
        <rFont val="Arial"/>
        <family val="2"/>
      </rPr>
      <t>PRIMER SEGUIMIENTO</t>
    </r>
    <r>
      <rPr>
        <sz val="11"/>
        <rFont val="Arial"/>
        <family val="2"/>
      </rPr>
      <t xml:space="preserve">
El dato parcial del número de graduados matriculados de primer semestre que ingresaron a realizar Posgrado en la modalidad presencial y a distancia del semestre A -2021Listado a corte de fecha 8-4-12, suministrado por OGT
 matriculados Presencial 93
Distancia 19 
para un total de 112 matriculados a corte 8-04-21</t>
    </r>
  </si>
  <si>
    <r>
      <rPr>
        <b/>
        <sz val="12"/>
        <color theme="1"/>
        <rFont val="Arial"/>
        <family val="2"/>
      </rPr>
      <t>PRIMER SEGUIMIENTO</t>
    </r>
    <r>
      <rPr>
        <sz val="12"/>
        <color theme="1"/>
        <rFont val="Arial"/>
        <family val="2"/>
      </rPr>
      <t xml:space="preserve">
Se ha realizado la divulgación semestral de la oferta de educación continuada en educación presencial y a distancia
https://www.facebook.com/1048940458469081/photos/a.1048940525135741/4207359112627184/
https://www.facebook.com/Graduados-UT-1048940458469081/photos/pcb.4236237619739333/4236236903072738/
https://www.facebook.com/photo/?fbid=200856378488758&amp;set=a.128920675682329
https://www.facebook.com/comunicacionesuniversidaddeltolima/photos/a.454404251344801/4165868826864973/
https://www.facebook.com/CentroCulturalUT/photos/a.708665969242648/3547776501998233/
https://www.facebook.com/comunicacionesuniversidaddeltolima/photos/a.303708336414394/4174023679382821/
https://www.facebook.com/comunicacionesuniversidaddeltolima/photos/a.454404251344801/4187226761395846/
https://www.facebook.com/1048940458469081/photos/a.1048940525135741/4296792770350484/
https://www.facebook.com/idead.ut/photos/a.425150770876406/4061504400574340/
https://www.facebook.com/idead.ut/photos/a.425150770876406/4076695882388525/
https://www.facebook.com/1048940458469081/photos/a.1048940525135741/4316998511663243/
https://www.facebook.com/idead.ut/photos/a.425150770876406/4092841770773936</t>
    </r>
  </si>
  <si>
    <r>
      <rPr>
        <b/>
        <sz val="12"/>
        <color theme="1"/>
        <rFont val="Arial"/>
        <family val="2"/>
      </rPr>
      <t>PRIMER SEGUIMIENTO</t>
    </r>
    <r>
      <rPr>
        <sz val="12"/>
        <color theme="1"/>
        <rFont val="Arial"/>
        <family val="2"/>
      </rPr>
      <t xml:space="preserve">
Se entregó documento proyecto a la Vicerrectora Académica el 13 de marzo de 2021 y está pendiente de su revisión y aprobación.
Documento que reposa en medio magnetico en la oficina de graduados.
Se ha reorganizado parte de la web de la oficina de Graduados, enunciando información actualizada.https://www.ut.edu.co/graduados.html
</t>
    </r>
  </si>
  <si>
    <r>
      <rPr>
        <b/>
        <sz val="10"/>
        <color theme="1"/>
        <rFont val="Arial"/>
        <family val="2"/>
      </rPr>
      <t>PRIMER SEGUIMIENTO</t>
    </r>
    <r>
      <rPr>
        <sz val="10"/>
        <color theme="1"/>
        <rFont val="Arial"/>
        <family val="2"/>
      </rPr>
      <t xml:space="preserve">
6 documentos entregados a cada programa.
Se realizó el análisis de empleabilidad para autoevaluación con fines de Registro Calificado y Acreditaciòn:
- Especializaciòn en Gerencia de Instituciones Educativas
- Licenciatura en Matemáticas
- Regencia de Farmacia para los CAT de Barranquilla y Neiva comparado con las demás poblaciones de Colombia
- Especializaciòn Gerencia de proyectos
- Economía 
</t>
    </r>
    <r>
      <rPr>
        <sz val="10"/>
        <color rgb="FFFF0000"/>
        <rFont val="Arial"/>
        <family val="2"/>
      </rPr>
      <t xml:space="preserve">
Correo y fechas de entrega xxxxx</t>
    </r>
  </si>
  <si>
    <r>
      <t xml:space="preserve">PRIMER SEGUIMIENTO
Reunión con el Jefe de OGT para la orientación del desarrollo de las fases del desarrollo del portal
_ Grabación de Reunión por meet con el nuevo director de OGT para volver a tratar la neceidad de la oficina de graduados y los profesionales universitarios de la Oficina de Graduados  (10%)
LINK DE LA REUNIÓN
</t>
    </r>
    <r>
      <rPr>
        <u/>
        <sz val="9"/>
        <color theme="1"/>
        <rFont val="Arial"/>
        <family val="2"/>
      </rPr>
      <t>https://mail.google.com/mail/u/1/#advanced-search/from=meet-recordings-noreply%40google.com&amp;subset=all&amp;within=1d&amp;sizeoperator=s_sl&amp;sizeunit=s_smb&amp;query=from%3A(meet-recordings-noreply%40google.com)/FMfcgxwLtGhBMnhTBjZNKvtgVzFlvqSG</t>
    </r>
  </si>
  <si>
    <r>
      <rPr>
        <b/>
        <sz val="12"/>
        <color theme="1"/>
        <rFont val="Arial"/>
        <family val="2"/>
      </rPr>
      <t>PRIMER SEGUIMIENTO</t>
    </r>
    <r>
      <rPr>
        <sz val="12"/>
        <color theme="1"/>
        <rFont val="Arial"/>
        <family val="2"/>
      </rPr>
      <t xml:space="preserve">
La Dirección de la oficina de Gestión Tecnológica acordó algunos aspectos para avanzar en comprender el componente amplio que viene a ser el seguimiento de graduados a partir del patrón encuestas M0, M1 y M5
Correos electrónicos enviados a la Dirección de la Oficina de Gestión Tecnológica por parte del profesional universitario. (10%)</t>
    </r>
  </si>
  <si>
    <r>
      <rPr>
        <b/>
        <sz val="9"/>
        <rFont val="Arial"/>
        <family val="2"/>
      </rPr>
      <t>PRIMER SEGUIMIENTO</t>
    </r>
    <r>
      <rPr>
        <sz val="9"/>
        <rFont val="Arial"/>
        <family val="2"/>
      </rPr>
      <t xml:space="preserve">
Oficio - Se remite oficio de fecha marzo 25 a la oficinas de Oficina de Registro y Control  Académico (ORCA) y Oficina Gestión tecnológica (OGT) con el fin de obtener el consolidado
En los programas de Administracion Turistica y Hotelera y el Programa de Administración Financiera - IDEAD
Acta de Consejo de Facultad de Ciencias (24 de marzo) programa de Biología, Matemáticas con Énfasis en Estadística y Química.
Acta de Consejo de Facultad de Ingeniría Forestal realizado en el mes de marzo
</t>
    </r>
  </si>
  <si>
    <r>
      <rPr>
        <b/>
        <sz val="9"/>
        <rFont val="Arial"/>
        <family val="2"/>
      </rPr>
      <t>PRIMER SEGUIMIENTO</t>
    </r>
    <r>
      <rPr>
        <sz val="9"/>
        <rFont val="Arial"/>
        <family val="2"/>
      </rPr>
      <t xml:space="preserve">
Acta reunion docentes Catedra Ambiental. 23 de Marzo.</t>
    </r>
  </si>
  <si>
    <r>
      <rPr>
        <b/>
        <sz val="9"/>
        <rFont val="Arial"/>
        <family val="2"/>
      </rPr>
      <t>PRIMER SEGUIMIENTO</t>
    </r>
    <r>
      <rPr>
        <sz val="9"/>
        <rFont val="Arial"/>
        <family val="2"/>
      </rPr>
      <t xml:space="preserve">
1. Análisis de la conflictividad ambiental en el departamento del Tolima: La experiencia de Atlas de Conflictos Ambientales del Tolima. JORGE MARIO VERA, ERIKA ANDREA MORENO, MONICA ALEJANDRA AYALA, VIVIANA ANDREA MARTINEZ, PAOLA ALEXANDRA PAREJA VARGAS, MARIA CAMILA ROMERO ORTIZ, IVAN DARIO ROJAS ALMANZA.
2. Del conflicto interno armado al conflicto ambiental generalizado: Reflexiones en torno a nuevos escenarios en el postacuerdo colombiano de paz y ecos cercanos en latinoamérica. MIGUEL ANTONIO ESPINOSA RICO.
3. El caso proyecto flora del Tolima y la historia de las exploraciones botánicas para entender el estado de la deforestación y la biodiversidad en el Tolima. BORIS VILLANUEVA TAMAYO, MILTON RINCÓN GONZALEZ, LINA MARIA CORRALES BRAVO.</t>
    </r>
  </si>
  <si>
    <r>
      <rPr>
        <b/>
        <sz val="11"/>
        <color theme="1"/>
        <rFont val="Calibri"/>
        <family val="2"/>
        <scheme val="minor"/>
      </rPr>
      <t>PRIMER SEGUIMIENTO</t>
    </r>
    <r>
      <rPr>
        <sz val="11"/>
        <color theme="1"/>
        <rFont val="Calibri"/>
        <family val="2"/>
        <scheme val="minor"/>
      </rPr>
      <t xml:space="preserve">
El Programa de Ingeniería Forestal ofrece dentro del banco de electivas del plan de estudios, la Cátedra Ambiental como cátedra abierta disponible para los estudiantes del programa de 8° nivel.
En el nuevo plan de estudios quedó incluída la Cátedra Ambiental en el banco de electivas</t>
    </r>
  </si>
  <si>
    <r>
      <rPr>
        <b/>
        <sz val="10"/>
        <rFont val="Arial"/>
        <family val="2"/>
      </rPr>
      <t>PRIMER SEGUIMIENTO</t>
    </r>
    <r>
      <rPr>
        <sz val="10"/>
        <rFont val="Arial"/>
        <family val="2"/>
      </rPr>
      <t xml:space="preserve">
Código del proyecto: 70620
1. Producto: cartilla de Planta medicinales de la huerta agroecológica La Milagrosa.  
2. Convocatoria al proceso de vinculación de un estudiante voluntario. Proyecto Fundacion para la conservacion de la vida silvestre en Colombia.
3. Diplomado en Formacion Ambiental y Ciudadana. Fundacion S.O.S Ambiental. 
</t>
    </r>
  </si>
  <si>
    <r>
      <rPr>
        <b/>
        <sz val="12"/>
        <color theme="1"/>
        <rFont val="Arial"/>
        <family val="2"/>
      </rPr>
      <t xml:space="preserve">PRIMER SEGUIMIENTO
</t>
    </r>
    <r>
      <rPr>
        <sz val="12"/>
        <color theme="1"/>
        <rFont val="Arial"/>
        <family val="2"/>
      </rPr>
      <t xml:space="preserve">
Se logró cumplir con la meta propuesta con tres actividades de extensión, en dos (2) de ellas se asistió a reuniones del orden municipal y en la tercera se realizó acompañamiento para evacuación de RESPEL a la institución Diego Fallón.</t>
    </r>
  </si>
  <si>
    <r>
      <rPr>
        <b/>
        <sz val="9"/>
        <rFont val="Arial"/>
        <family val="2"/>
      </rPr>
      <t>PRIMER SEGUIMIENTO</t>
    </r>
    <r>
      <rPr>
        <sz val="9"/>
        <rFont val="Arial"/>
        <family val="2"/>
      </rPr>
      <t xml:space="preserve">
1- Actas No. 01 del 5 febrero, No. 02 del 12 de febrero, No. 03 del 19 de febrero, Nº 4 del 25 de febrero, Nº 5 del 04 de marzo, Nº 6 del 17 de marzo 2-Proyecto de Acuerdo modificatorio de la creaciòn del Comité de Gestión y Educación Ambiental -enviado a jurídica- 3- Proyecto de acuerdo para descargue de horas laborales de los docentes que van a participar en la estructuración del plan.
</t>
    </r>
  </si>
  <si>
    <r>
      <rPr>
        <b/>
        <sz val="9"/>
        <rFont val="Arial"/>
        <family val="2"/>
      </rPr>
      <t>PRIMER SEGUIMIENTO</t>
    </r>
    <r>
      <rPr>
        <sz val="9"/>
        <rFont val="Arial"/>
        <family val="2"/>
      </rPr>
      <t xml:space="preserve">
Proyecto de Acuerdo modificatorio de la creaciòn del Comité de Gestión y Educación Ambiental</t>
    </r>
  </si>
  <si>
    <r>
      <rPr>
        <b/>
        <sz val="9"/>
        <rFont val="Arial"/>
        <family val="2"/>
      </rPr>
      <t>PRIMER SEGUIMIENTO</t>
    </r>
    <r>
      <rPr>
        <sz val="9"/>
        <rFont val="Arial"/>
        <family val="2"/>
      </rPr>
      <t xml:space="preserve">
1- Actas:  Nº1 del 10 de marzo, . 
2-Fotos. 
3- Informe de inspección de la ARL Colmena. 
4-Declaración de resiudos del laboratorio GIZ firmada</t>
    </r>
  </si>
  <si>
    <r>
      <rPr>
        <b/>
        <sz val="9"/>
        <rFont val="Arial"/>
        <family val="2"/>
      </rPr>
      <t>PRIMER SEGUIMIENTO</t>
    </r>
    <r>
      <rPr>
        <sz val="9"/>
        <rFont val="Arial"/>
        <family val="2"/>
      </rPr>
      <t xml:space="preserve">
1. Actas: Anfiteatro Medicina -Acta Nº1 12 de febrero-; Prestadora de Servicios de Salud -Acta Nº1 de febrero 
2. Biología -acta Nº 1 del 26 de febrero- documento matriz, correos.
3. Se realiza una matriz de actualización de los PGIRS. 
4. Se sensibilizan a los auxiliares de los laboratorios de: Biología, Anfiteatro -salud-, Prestadora de Servicios de Salud, Laserex, Química</t>
    </r>
  </si>
  <si>
    <r>
      <rPr>
        <b/>
        <sz val="9"/>
        <rFont val="Arial"/>
        <family val="2"/>
      </rPr>
      <t>PRIMER SEGUIMIENTO</t>
    </r>
    <r>
      <rPr>
        <sz val="9"/>
        <rFont val="Arial"/>
        <family val="2"/>
      </rPr>
      <t xml:space="preserve">
Se realiza solicitud mediante Oficio No. 1.3-11 de fecha 24 de marzo al grupo de investigación en quimica aplicada a procesos ecologicos QUAPE  para el apoyo en la elaboración del estudio de calidad del aire. </t>
    </r>
  </si>
  <si>
    <r>
      <rPr>
        <b/>
        <sz val="9"/>
        <rFont val="Arial"/>
        <family val="2"/>
      </rPr>
      <t xml:space="preserve">PRIMER SEGUIMIENTO
</t>
    </r>
    <r>
      <rPr>
        <sz val="9"/>
        <rFont val="Arial"/>
        <family val="2"/>
      </rPr>
      <t xml:space="preserve">
1- plan de estudios, correos 26 de enero, 04 febrero, 
2- Acercamiento con la Secretaria de Salud Dptal, el grupo QUAPE y la Oficina de Investigaciones para llevar a cabo al curso de plaguicidas
</t>
    </r>
  </si>
  <si>
    <r>
      <rPr>
        <b/>
        <sz val="9"/>
        <rFont val="Arial"/>
        <family val="2"/>
      </rPr>
      <t>PRIMER SEGUIMIENTO</t>
    </r>
    <r>
      <rPr>
        <sz val="9"/>
        <rFont val="Arial"/>
        <family val="2"/>
      </rPr>
      <t xml:space="preserve">
Documento: Atlas de Conflictos Ambientales del Tolima, elaborado por el profesor Jorge Mario Vera Rodriguez.</t>
    </r>
  </si>
  <si>
    <r>
      <rPr>
        <b/>
        <sz val="9"/>
        <rFont val="Arial"/>
        <family val="2"/>
      </rPr>
      <t>PRIMER SEGUIMIENTO</t>
    </r>
    <r>
      <rPr>
        <sz val="9"/>
        <rFont val="Arial"/>
        <family val="2"/>
      </rPr>
      <t xml:space="preserve">
Se está realizando ajustes al documento Atlas de conflictos ambientales del Tolima, como proceso de un ejercicio académico centrado en una intención académica de aportar insumos de discusión y reflexión acerca de las dinámicas de conflictividad ambiental en el departamento del Tolima.</t>
    </r>
  </si>
  <si>
    <r>
      <rPr>
        <b/>
        <sz val="9"/>
        <rFont val="Arial"/>
        <family val="2"/>
      </rPr>
      <t>PRIMER SEGUIMIENTO</t>
    </r>
    <r>
      <rPr>
        <sz val="9"/>
        <rFont val="Arial"/>
        <family val="2"/>
      </rPr>
      <t xml:space="preserve">
Invitacion a reunion del CIDEA en el mes febrero; Inscripciones y flayer del Diplomado en Formacion Ambiental Ciudadana
 Actas: Nº 1 del 06 de marzo, Nº 2 del 13 de marzo y fotos</t>
    </r>
  </si>
  <si>
    <r>
      <rPr>
        <b/>
        <sz val="9"/>
        <rFont val="Arial"/>
        <family val="2"/>
      </rPr>
      <t>PRIMER SEGUIMIENTO</t>
    </r>
    <r>
      <rPr>
        <sz val="9"/>
        <rFont val="Arial"/>
        <family val="2"/>
      </rPr>
      <t xml:space="preserve">
Se construyó un plan de mejoramiento, fruto del informe pormenorizado de la Oficina de Control Gestión</t>
    </r>
  </si>
  <si>
    <r>
      <rPr>
        <b/>
        <sz val="9"/>
        <rFont val="Arial"/>
        <family val="2"/>
      </rPr>
      <t>PRIMER SEGUIMIENTO</t>
    </r>
    <r>
      <rPr>
        <sz val="9"/>
        <rFont val="Arial"/>
        <family val="2"/>
      </rPr>
      <t xml:space="preserve">
Proceso de implementación de la dimensión del Talento Humano en la capacitación a los empleados públicos</t>
    </r>
  </si>
  <si>
    <r>
      <rPr>
        <b/>
        <sz val="9"/>
        <rFont val="Arial"/>
        <family val="2"/>
      </rPr>
      <t xml:space="preserve">PRIMER SEGUIMIENTO
</t>
    </r>
    <r>
      <rPr>
        <sz val="9"/>
        <rFont val="Arial"/>
        <family val="2"/>
      </rPr>
      <t xml:space="preserve">
En cuanto a la dimensión de Direccionamiento Estratégico y Planeación, se construyó un plan de mejoramiento del Modelo Estándar de Control Interno – MECI.  Se realizó el acompañamiento a la construcción de 26 Planes Operativos de las unidades académicos – administrativas, se publicaron los 12 planes del Decreto 612 de 2018 y el Plan de Acción Institucional 2021.</t>
    </r>
  </si>
  <si>
    <r>
      <rPr>
        <b/>
        <sz val="12"/>
        <rFont val="Arial"/>
        <family val="2"/>
      </rPr>
      <t>PRIMER SEGUIMIENTO</t>
    </r>
    <r>
      <rPr>
        <sz val="12"/>
        <rFont val="Arial"/>
        <family val="2"/>
      </rPr>
      <t xml:space="preserve">
Actos administrativos cargados en la pagína de la Universidad, para la consulta de la ciudadanía.
http://administrativos.ut.edu.co/normativad-ut.html
Documentos enviados y como se puede evidenciar en los correos enviados a las unidades académico - administrativos desde correspondencia@ut.edu.co</t>
    </r>
  </si>
  <si>
    <t>PRIMER SEGUIMIENTO
No hay evidencias</t>
  </si>
  <si>
    <r>
      <rPr>
        <b/>
        <sz val="9"/>
        <rFont val="Calibri"/>
        <family val="2"/>
        <scheme val="minor"/>
      </rPr>
      <t>PRIMER SEGUIMIENTO</t>
    </r>
    <r>
      <rPr>
        <sz val="9"/>
        <rFont val="Calibri"/>
        <family val="2"/>
        <scheme val="minor"/>
      </rPr>
      <t xml:space="preserve">
Manual de Redes Sociales  de la Universidad. </t>
    </r>
  </si>
  <si>
    <t>PRIMER SEGUIMIENTO
Documento que reposa en la OGT</t>
  </si>
  <si>
    <r>
      <rPr>
        <b/>
        <sz val="9"/>
        <rFont val="Calibri"/>
        <family val="2"/>
        <scheme val="minor"/>
      </rPr>
      <t>PRIMER SEGUIMIENTO</t>
    </r>
    <r>
      <rPr>
        <sz val="9"/>
        <rFont val="Calibri"/>
        <family val="2"/>
        <scheme val="minor"/>
      </rPr>
      <t xml:space="preserve">
Se está en la construcción del  documento de trabajo con equipo de la Oficina de Gestión Tecnológica - OGT</t>
    </r>
  </si>
  <si>
    <r>
      <rPr>
        <b/>
        <sz val="9"/>
        <rFont val="Calibri"/>
        <family val="2"/>
        <scheme val="minor"/>
      </rPr>
      <t>PRIMER SEGUIMIENTO</t>
    </r>
    <r>
      <rPr>
        <sz val="9"/>
        <rFont val="Calibri"/>
        <family val="2"/>
        <scheme val="minor"/>
      </rPr>
      <t xml:space="preserve">
Con módulo de consulta se logró disminuir en un 70% las solicitudes de datos por parte de los admitidos. 
Desarrollo y adecuacion modulo de matrículas de materias por estudiante, separacion de banco de electivas con materias del pensum. 
Actilizacion y liberacion en producción, monitoreo en proceso de matrículas
Cierre de notas, ubicacicón semestral, actualización situacion del estudiante.
Adecuación parametrizacion fecha y hora limite de pagos, liquidación trabajador UT
Proceso contractula y certificacion de soporte por periodo 
1. Programación de pruebas preliminares de adecuación tecnologica bloque 33 2. Disponibilidad presupuestal destinada para la adecuación integral del bloque 33, adecuaciones de infraestructura y mejoramiento de condiciones tecnologica
Presupuesto asignado en recursos del balance para la modernización de la infraestructura tecnológica
</t>
    </r>
  </si>
  <si>
    <r>
      <rPr>
        <b/>
        <sz val="9"/>
        <rFont val="Arial"/>
        <family val="2"/>
      </rPr>
      <t>PRIMER SEGUIMIENTO</t>
    </r>
    <r>
      <rPr>
        <sz val="9"/>
        <rFont val="Arial"/>
        <family val="2"/>
      </rPr>
      <t xml:space="preserve">
Documento en primera instancia den el Consejo Superior</t>
    </r>
  </si>
  <si>
    <r>
      <rPr>
        <b/>
        <sz val="10"/>
        <rFont val="Arial"/>
        <family val="2"/>
      </rPr>
      <t>PRIMER SEGUIMIENTO</t>
    </r>
    <r>
      <rPr>
        <sz val="10"/>
        <rFont val="Arial"/>
        <family val="2"/>
      </rPr>
      <t xml:space="preserve">
Comparativo Universidades / Documento de trabajo de estatutos de las Universidad de Pereira, Antoquia, Caldas, SurColombiana, Pedagógica, Valle, reporsa en la Vicerrectoría Administrativa y fue enviado a través del correo electrónico de fecha*** a la División de Relalciones Laborales y Prestacionales</t>
    </r>
  </si>
  <si>
    <r>
      <rPr>
        <b/>
        <sz val="9"/>
        <rFont val="Arial"/>
        <family val="2"/>
      </rPr>
      <t>PRIMER SEGUIMIENTO</t>
    </r>
    <r>
      <rPr>
        <sz val="9"/>
        <rFont val="Arial"/>
        <family val="2"/>
      </rPr>
      <t xml:space="preserve">
PENDIENTE EVIDENCIAS CON FECHAS, LINK, ACTAS???</t>
    </r>
  </si>
  <si>
    <r>
      <rPr>
        <b/>
        <sz val="10"/>
        <rFont val="Arial"/>
        <family val="2"/>
      </rPr>
      <t>PRIMER SEGUIMIENTO</t>
    </r>
    <r>
      <rPr>
        <sz val="10"/>
        <rFont val="Arial"/>
        <family val="2"/>
      </rPr>
      <t xml:space="preserve">
Se realizaroon reuniones con los Vicerrectores y el secretario general para la ejecución de los recursos de balance</t>
    </r>
  </si>
  <si>
    <r>
      <rPr>
        <b/>
        <sz val="9"/>
        <rFont val="Calibri"/>
        <family val="2"/>
        <scheme val="minor"/>
      </rPr>
      <t>PRIMER SEGUIMIENTO</t>
    </r>
    <r>
      <rPr>
        <sz val="9"/>
        <rFont val="Calibri"/>
        <family val="2"/>
        <scheme val="minor"/>
      </rPr>
      <t xml:space="preserve">
Citación mediante correo electrónico del 25 de marzo de 2021 al Consejo Superior</t>
    </r>
  </si>
  <si>
    <r>
      <rPr>
        <b/>
        <sz val="9"/>
        <rFont val="Arial"/>
        <family val="2"/>
      </rPr>
      <t>PRIMER SEGUIMIENTO</t>
    </r>
    <r>
      <rPr>
        <sz val="9"/>
        <rFont val="Arial"/>
        <family val="2"/>
      </rPr>
      <t xml:space="preserve">
Se realizó una sesión con el Consejo Superior, donde se trabajó la propuesta de  cronograma para la aprobación e implementación del proyecto académico - administrativo, citación realizada el 30 de marzo de 2021.
Ajuste: al  modelo de operación por procesos, propuesta de estructura, modelación financiera de la planta de cargos</t>
    </r>
  </si>
  <si>
    <r>
      <rPr>
        <b/>
        <sz val="9"/>
        <rFont val="Calibri"/>
        <family val="2"/>
        <scheme val="minor"/>
      </rPr>
      <t>PRIMER SEGUIMIENTO</t>
    </r>
    <r>
      <rPr>
        <sz val="9"/>
        <rFont val="Calibri"/>
        <family val="2"/>
        <scheme val="minor"/>
      </rPr>
      <t xml:space="preserve">
Obras 1, 2, 3 (ver observaciones), proyecto de  Resolución con feecha de elaboración 17 de marzo de 2021
4. Documento técnico proyecto consultoría técnica que respoa en la ODI
5.CDP No. 770  de residencias
7 y 8 Evidencia Fotográfica y presentación al CIGD 17 de marzo de 2021
</t>
    </r>
  </si>
  <si>
    <r>
      <rPr>
        <b/>
        <sz val="9"/>
        <rFont val="Arial"/>
        <family val="2"/>
      </rPr>
      <t>PRIMER SEGUIMIENTO</t>
    </r>
    <r>
      <rPr>
        <sz val="9"/>
        <rFont val="Arial"/>
        <family val="2"/>
      </rPr>
      <t xml:space="preserve">
1.Adecuaciones salos 15,16,17 - baños torre de medicina: Se adelanto la parte precontractual y resolución de contracrédito.
2. Facultad de Tecnología (Mag. Urbanismo - sala interactivo - biocáncer): Se adelanto la parte precontractual y resolución de contracrédito para agilizar la ejecución.
3.Oficina proyecto calle 10 (dotación mobiliario): se realizó la parte precontractual y asignación de recursos
4.Presentación pavimentación sede Santa Helena eje vial: se elaboró el diagnóstico técnico
5.Unidades sanitarias y residencias sede Santa Helena: se adelanta el traslado presupuestal para el proceso contractual que incluye de continuar la recuperación de unidades sanitarias, se ejecutó una unidad sanitaria del coliseo.  En cuanto a las residencias, se tiene el CDP, cuya obra inicará en el mes de abril.
7.Adecuación bloque contiguo al coliseo: se inició el proceso de ejecución el primero de marzo de 2021
8.Remodelación bloque de Rectoría: Se adelanta el proyecto de acuerdo para la incorporación de recursos estampilla ProUnal.
</t>
    </r>
  </si>
  <si>
    <r>
      <rPr>
        <b/>
        <sz val="9"/>
        <rFont val="Calibri"/>
        <family val="2"/>
        <scheme val="minor"/>
      </rPr>
      <t>PRIMER SEGUIMIENTO</t>
    </r>
    <r>
      <rPr>
        <sz val="9"/>
        <rFont val="Calibri"/>
        <family val="2"/>
        <scheme val="minor"/>
      </rPr>
      <t xml:space="preserve">
Diseños que reposan en la Facultad de Tecnologías</t>
    </r>
  </si>
  <si>
    <r>
      <rPr>
        <b/>
        <sz val="9"/>
        <rFont val="Arial"/>
        <family val="2"/>
      </rPr>
      <t>PRIMER SEGUIMIENTO</t>
    </r>
    <r>
      <rPr>
        <sz val="9"/>
        <rFont val="Arial"/>
        <family val="2"/>
      </rPr>
      <t xml:space="preserve">
Se elaboraron los diseños arquictectónicos por parte de la Facultad de Tecnologías en apoyo con la Oficina de Desarrollo Institucional</t>
    </r>
  </si>
  <si>
    <r>
      <rPr>
        <b/>
        <sz val="9"/>
        <rFont val="Calibri"/>
        <family val="2"/>
        <scheme val="minor"/>
      </rPr>
      <t>PRIMER SEGUIMIENTO</t>
    </r>
    <r>
      <rPr>
        <sz val="9"/>
        <rFont val="Calibri"/>
        <family val="2"/>
        <scheme val="minor"/>
      </rPr>
      <t xml:space="preserve">
Reunión con Gobernación del Tolima con el Secretario del Tolima en el mes de marzo -  boletín UT (buscar correo julio)</t>
    </r>
  </si>
  <si>
    <r>
      <rPr>
        <b/>
        <sz val="9"/>
        <rFont val="Arial"/>
        <family val="2"/>
      </rPr>
      <t>PRIMER SEGUIMIENTO</t>
    </r>
    <r>
      <rPr>
        <sz val="9"/>
        <rFont val="Arial"/>
        <family val="2"/>
      </rPr>
      <t xml:space="preserve">
La Gobernación del Tolima inicio el proceso precontractual el cual será adjudicado en el mes de junio.</t>
    </r>
  </si>
  <si>
    <r>
      <rPr>
        <b/>
        <sz val="9"/>
        <rFont val="Calibri"/>
        <family val="2"/>
        <scheme val="minor"/>
      </rPr>
      <t xml:space="preserve">PRIMER SEGUIMIENTO
</t>
    </r>
    <r>
      <rPr>
        <sz val="9"/>
        <rFont val="Calibri"/>
        <family val="2"/>
        <scheme val="minor"/>
      </rPr>
      <t xml:space="preserve">
Evidencia fotográfica e informe de avance de obra con fecha de corte a 30 de marzo que resposa en los archivos de la ODI</t>
    </r>
  </si>
  <si>
    <r>
      <rPr>
        <b/>
        <sz val="9"/>
        <rFont val="Calibri"/>
        <family val="2"/>
        <scheme val="minor"/>
      </rPr>
      <t>PRIMER SEGUIMIENTO</t>
    </r>
    <r>
      <rPr>
        <sz val="9"/>
        <rFont val="Calibri"/>
        <family val="2"/>
        <scheme val="minor"/>
      </rPr>
      <t xml:space="preserve">
Documento técnico elaborado en el mes de marzo que reposa en la ODI</t>
    </r>
  </si>
  <si>
    <r>
      <rPr>
        <b/>
        <sz val="10"/>
        <rFont val="Arial"/>
        <family val="2"/>
      </rPr>
      <t xml:space="preserve">
PRIMER SEGUIMIENTO</t>
    </r>
    <r>
      <rPr>
        <sz val="10"/>
        <rFont val="Arial"/>
        <family val="2"/>
      </rPr>
      <t xml:space="preserve">
Proceso que inicia en el segundo trimestre</t>
    </r>
  </si>
  <si>
    <r>
      <rPr>
        <b/>
        <sz val="10"/>
        <rFont val="Arial"/>
        <family val="2"/>
      </rPr>
      <t xml:space="preserve">PRIMER SEGUIMIENTO
</t>
    </r>
    <r>
      <rPr>
        <sz val="10"/>
        <rFont val="Arial"/>
        <family val="2"/>
      </rPr>
      <t xml:space="preserve">
Proceso que inicia en el segundo trimestre</t>
    </r>
  </si>
  <si>
    <r>
      <rPr>
        <b/>
        <sz val="10"/>
        <rFont val="Arial"/>
        <family val="2"/>
      </rPr>
      <t>PRIMER SEGUIMIENTO</t>
    </r>
    <r>
      <rPr>
        <sz val="10"/>
        <rFont val="Arial"/>
        <family val="2"/>
      </rPr>
      <t xml:space="preserve">
4. Documento técnico proyecto consultoría técnica</t>
    </r>
  </si>
  <si>
    <r>
      <rPr>
        <b/>
        <sz val="10"/>
        <rFont val="Arial"/>
        <family val="2"/>
      </rPr>
      <t>PRIMER SEGUIMIENTO</t>
    </r>
    <r>
      <rPr>
        <sz val="10"/>
        <rFont val="Arial"/>
        <family val="2"/>
      </rPr>
      <t xml:space="preserve">
Presentación pavimentación sede Santa Helena eje vial: se elaboró el diagnóstico técnico</t>
    </r>
  </si>
  <si>
    <r>
      <rPr>
        <b/>
        <sz val="9"/>
        <rFont val="Arial"/>
        <family val="2"/>
      </rPr>
      <t>PRIMER SEGUIMIENTO
PENDIENTE COMPLETAR EVIDENCIA</t>
    </r>
    <r>
      <rPr>
        <sz val="9"/>
        <rFont val="Arial"/>
        <family val="2"/>
      </rPr>
      <t xml:space="preserve">
Dos informes de cobro coactivo que se remitieron a la Rectoría e informe de gestión
Dos suscripciones de acuerdos de pago suscritos el 17 de marzo y el 05 de abril -dos declaración de deudores el 17 de marzo y el 05 de abril -7 mesas de trabajo con asesoría jurídica realizadas el 02 de febrero, el 04 de febrero, el 03 de marzo, el 17 de marzo, el 05 de abril, el 16 de abril y el 19 de abril - dos mesas de trabajo con división contable y financiera 15 de abril y 19 de abril.
Levantamiento de medidas cautelares para los procesos de cobro 005-2020. 044-2020 y 002-2018. Archivo de tres procesos de cobros por cumplimiento de pago.</t>
    </r>
  </si>
  <si>
    <r>
      <rPr>
        <b/>
        <sz val="10"/>
        <rFont val="Arial"/>
        <family val="2"/>
      </rPr>
      <t>PRIMER SEGUIMIENTO</t>
    </r>
    <r>
      <rPr>
        <sz val="10"/>
        <rFont val="Arial"/>
        <family val="2"/>
      </rPr>
      <t xml:space="preserve">
Diplomado en Inglés del IDEAD
LOS DEMÁS DIPLOMADOS DEL IDEAD NO SON DE INGLES</t>
    </r>
  </si>
  <si>
    <r>
      <t>PRIMER SEGUIMIENTO</t>
    </r>
    <r>
      <rPr>
        <sz val="11"/>
        <rFont val="Arial"/>
        <family val="2"/>
      </rPr>
      <t xml:space="preserve">
Actas No. 001, No. 002 y No. 003 de fechas 10,17 y 24 de marzo/2021. https://drive.google.com/drive/folders/1UgWAM-9cvG4og-C_HQOcwrhMH3reiAiN</t>
    </r>
  </si>
  <si>
    <r>
      <rPr>
        <b/>
        <sz val="11"/>
        <rFont val="Arial"/>
        <family val="2"/>
      </rPr>
      <t>PRIMER SEGUIMIENTO</t>
    </r>
    <r>
      <rPr>
        <sz val="11"/>
        <rFont val="Arial"/>
        <family val="2"/>
      </rPr>
      <t xml:space="preserve">
- Elaboracion y actualizacion de documentos conforme al sistema de calidad entre ellos procedimientos ,protocolos ,formatos relacionados en el formato GD-P07-F03,publicado ubicado en el linkhttp://administrativos.ut.edu.co/sistemas-gestion-de-la-calidad/gestion-de-desarrollo-humano.html 
- Documento excel Matriz legal actualizada ,incluidas en el formato Código: DH-P14- F01
- Base de datos en formulario Google Drive
-Documentos Protocolo de bioseguridad de medidas preventivas para evitar el contagio del covid- 19 - plan retorno de trabajo seguro, formatos DH-PT02- DH-PT51; actualización documento protocolo general  plan retorno gradual progresivo y seguro, código: DH-PR01 VERSIÓN 2; formatos de entrega de elementos de protección personal e insumos DH-P09-F04, DH-P09-F05.; capacitaciones listado en drive ,imagenes 
-Documento disponibles en fisico de Formatos de entrega de elementos individuales, colectivos e insumos DH-P09-F04, DH-P09-F05
-Acta 001 de la vista del proveedor del Plan Estratégico de Seguridad Vial realizada el día 12 de febrero de 2021. Formato Acta de Reunión código GD-P07-F04.
-Actos NO. 774488 - Universidad del Tolima . fecha de la visita 10 de marzo de 2021</t>
    </r>
  </si>
  <si>
    <r>
      <rPr>
        <b/>
        <sz val="11"/>
        <rFont val="Arial"/>
        <family val="2"/>
      </rPr>
      <t>PRIMER SEGUIMIENTO</t>
    </r>
    <r>
      <rPr>
        <sz val="11"/>
        <rFont val="Arial"/>
        <family val="2"/>
      </rPr>
      <t xml:space="preserve">
- Acta 01 y 02 de fecha 4/02/021 
- Resolución No. 229/2021 “Por medio de la cual se asigna a docentes de planta la condición y funciones de asesoría de la Vicerrectoría de Desarrollo Humano”
-  Acta de reunión No. 01 de fecha 17/03/2021 mesa de trabajo.
- Resolución No. 287 /2021 “Por la cual se reconoce la labor a una conferencista, en el marco del proceso de construcción de la Política Institucional para el abordaje del Fenómeno de Sustancias Psicoactivas-SPA en la Universidad del Tolima.”</t>
    </r>
  </si>
  <si>
    <r>
      <rPr>
        <b/>
        <sz val="11"/>
        <rFont val="Arial"/>
        <family val="2"/>
      </rPr>
      <t>PRIMER SEGUIMIENTO</t>
    </r>
    <r>
      <rPr>
        <sz val="11"/>
        <rFont val="Arial"/>
        <family val="2"/>
      </rPr>
      <t xml:space="preserve">
Evidencias fotográficas y videos. Link: https://drive.google.com/drive/folders/1tTaX6VfIKLqDDvEeRVljuDB_z8CpsXfi</t>
    </r>
  </si>
  <si>
    <r>
      <rPr>
        <b/>
        <sz val="11"/>
        <rFont val="Arial"/>
        <family val="2"/>
      </rPr>
      <t>PRIMER SEGUIMIENTO</t>
    </r>
    <r>
      <rPr>
        <sz val="11"/>
        <rFont val="Arial"/>
        <family val="2"/>
      </rPr>
      <t xml:space="preserve">
Historias clínicas que reposan en sección asistencial</t>
    </r>
  </si>
  <si>
    <r>
      <rPr>
        <b/>
        <sz val="11"/>
        <rFont val="Arial"/>
        <family val="2"/>
      </rPr>
      <t>PRIMER SEGUIMIENTO</t>
    </r>
    <r>
      <rPr>
        <sz val="11"/>
        <rFont val="Arial"/>
        <family val="2"/>
      </rPr>
      <t xml:space="preserve">
Correo electrónico de reunión de revisión de documento de fecha 6 de marzo/2021</t>
    </r>
  </si>
  <si>
    <r>
      <t xml:space="preserve">PRIMER SEGUIMIENTO
</t>
    </r>
    <r>
      <rPr>
        <sz val="10"/>
        <rFont val="Arial"/>
        <family val="2"/>
      </rPr>
      <t xml:space="preserve">
- Certificado de Viabilidad técnica de la Polítca expedida por ODI.
- Correo solicitud de  concepto jurídico a la oficina de Asesoría Jurídica
- Oficio No. 1.1. CA -074  donde se avala el documento de política para presentación del C.A.</t>
    </r>
  </si>
  <si>
    <r>
      <t xml:space="preserve">PRIMER SEGUIMIENTO
</t>
    </r>
    <r>
      <rPr>
        <sz val="10"/>
        <rFont val="Arial"/>
        <family val="2"/>
      </rPr>
      <t>Acta N° 1 Sesión del 9/02/2021
Acta N° 2 Sesión extraordinaria del 16/02/2021
Acta N° 3 Sesión del 2/03/2021
Acta N° 4 Sesión extraordinaria del 18/03/2021</t>
    </r>
  </si>
  <si>
    <r>
      <rPr>
        <b/>
        <sz val="10"/>
        <rFont val="Arial"/>
        <family val="2"/>
      </rPr>
      <t>PRIMER SEGUIMIENTO</t>
    </r>
    <r>
      <rPr>
        <sz val="10"/>
        <rFont val="Arial"/>
        <family val="2"/>
      </rPr>
      <t xml:space="preserve">
</t>
    </r>
  </si>
  <si>
    <r>
      <t xml:space="preserve">PRIMER SEGUIMIENTO
</t>
    </r>
    <r>
      <rPr>
        <sz val="11"/>
        <rFont val="Arial"/>
        <family val="2"/>
      </rPr>
      <t>ODS 3 _ Salud y bienestar. Convenio en proceso: Implementación de innovación, desarrollo, transferencia de tecnología y conocimiento en huertas agroecológicas como mecanismo de seguridad alimentaria y reactivación económica en el marco de la emergencia económica, social y ecológica causada por el covid-19 en el Departamento del Tolima.
ODS 4 _ Educación de calidad.  Convenio en proceso
Fortalecimiento de capacidades de CTeI para la innovación educativa en educación básica y media, mediante uso de TICs en instituciones oficiales del departamento de Tolima.
Reposan en investigaciones y Desarrollo Científico</t>
    </r>
  </si>
  <si>
    <r>
      <rPr>
        <b/>
        <sz val="9"/>
        <rFont val="Calibri"/>
        <family val="2"/>
        <scheme val="minor"/>
      </rPr>
      <t>PRIMER SEGUIMIENTO</t>
    </r>
    <r>
      <rPr>
        <sz val="9"/>
        <rFont val="Calibri"/>
        <family val="2"/>
        <scheme val="minor"/>
      </rPr>
      <t xml:space="preserve">
Plan de mejoramiento, acta número 02 del 17 de marzo de 2021  de Comité Institucional de Control Interno</t>
    </r>
  </si>
  <si>
    <r>
      <rPr>
        <b/>
        <sz val="11"/>
        <rFont val="Calibri"/>
        <family val="2"/>
        <scheme val="minor"/>
      </rPr>
      <t>PRIMER SEGUIMIENTO</t>
    </r>
    <r>
      <rPr>
        <u/>
        <sz val="11"/>
        <rFont val="Calibri"/>
        <family val="2"/>
        <scheme val="minor"/>
      </rPr>
      <t xml:space="preserve">
http://administrativos.ut.edu.co/images/VICEADMINISTRATIVA/Div_relaciones_laborales/Informes/planes/2021/PLAN_ANUAL_DE_VACANTES_2021.pdf. http://administrativos.ut.edu.co/images/VICEADMINISTRATIVA/Div_relaciones_laborales/Informes/planes/2021/PLAN_DE_PREVISI%C3%93N_DE_TALENTO_HUMANO_2021.pdf
https://drive.google.com/drive/folders/1LrlxpyiDndaZS5pk4a31g-ii3vDRUF3J?usp=sharing
http://administrativos.ut.edu.co/images/VICEADMINISTRATIVA/Div_relaciones_laborales/Informes/planes/2021/PLAN_INSTITUCIONAL_DE_CAPACITACI%C3%93N_2021.pdf
https://drive.google.com/drive/folders/1k_Kal00nI77uaCWPs5OFTr0TXrYqJJu8?usp=sharing</t>
    </r>
  </si>
  <si>
    <r>
      <rPr>
        <b/>
        <sz val="9"/>
        <rFont val="Calibri"/>
        <family val="2"/>
        <scheme val="minor"/>
      </rPr>
      <t>PRIMER SEGUIMIENTO</t>
    </r>
    <r>
      <rPr>
        <sz val="9"/>
        <rFont val="Calibri"/>
        <family val="2"/>
        <scheme val="minor"/>
      </rPr>
      <t xml:space="preserve">
Actas de reunión de la 01 a la  15  y fechas del 19 de enero hata el 30 de marzo de 2021:eguimiento a la planeación estratégica, en las cuales está consignadas las actividades desarrollados de formulación y aprobación del Plan de Acción Institucional 2021, - 12 planes del  Decreto 612 y el acompañamiento de la construcción de los planes académico - Administrativos.
https://drive.google.com/drive/u/1/folders/1KvcezXr71Jm8SKqV6qkj-qVMm8zO66br</t>
    </r>
  </si>
  <si>
    <r>
      <rPr>
        <b/>
        <sz val="9"/>
        <rFont val="Calibri"/>
        <family val="2"/>
        <scheme val="minor"/>
      </rPr>
      <t>PRIMER SEGUIMIENTO</t>
    </r>
    <r>
      <rPr>
        <sz val="9"/>
        <rFont val="Calibri"/>
        <family val="2"/>
        <scheme val="minor"/>
      </rPr>
      <t xml:space="preserve">
http://administrativos.ut.edu.co/sistema-de-gestion-integrado.html</t>
    </r>
  </si>
  <si>
    <r>
      <rPr>
        <b/>
        <sz val="9"/>
        <rFont val="Calibri"/>
        <family val="2"/>
        <scheme val="minor"/>
      </rPr>
      <t>PRIMER SEGUIMIENTO</t>
    </r>
    <r>
      <rPr>
        <sz val="9"/>
        <rFont val="Calibri"/>
        <family val="2"/>
        <scheme val="minor"/>
      </rPr>
      <t xml:space="preserve">
Procedimiento actualizados y publicado en el sitio web de acuerdo a las necesidades de actualización envíadas por los lideres de los proceso 
compañamiento mediado a los procesos de Gestión del Desarrollo Humano, Biblioteca y la Facultad de Ciencias (reuniones con meet), cronograma y los correos de solicitud.</t>
    </r>
  </si>
  <si>
    <r>
      <rPr>
        <b/>
        <sz val="9"/>
        <rFont val="Calibri"/>
        <family val="2"/>
        <scheme val="minor"/>
      </rPr>
      <t xml:space="preserve">PRIMER SEGUIMIENTO
</t>
    </r>
    <r>
      <rPr>
        <sz val="9"/>
        <rFont val="Calibri"/>
        <family val="2"/>
        <scheme val="minor"/>
      </rPr>
      <t xml:space="preserve">
Proceso que inicia en el segundo trimestre</t>
    </r>
  </si>
  <si>
    <r>
      <rPr>
        <b/>
        <sz val="9"/>
        <rFont val="Calibri"/>
        <family val="2"/>
        <scheme val="minor"/>
      </rPr>
      <t>PRIMER SEGUIMIENTO</t>
    </r>
    <r>
      <rPr>
        <sz val="9"/>
        <rFont val="Calibri"/>
        <family val="2"/>
        <scheme val="minor"/>
      </rPr>
      <t xml:space="preserve">
Reunión 12 de marzo de 2021 con el equipo de plataforma estreatégica de la ODI (meet.google.com/jqr-nukq-eew)</t>
    </r>
  </si>
  <si>
    <r>
      <rPr>
        <b/>
        <sz val="9"/>
        <rFont val="Calibri"/>
        <family val="2"/>
        <scheme val="minor"/>
      </rPr>
      <t>PRIMER SEGUIMIENTO</t>
    </r>
    <r>
      <rPr>
        <sz val="9"/>
        <rFont val="Calibri"/>
        <family val="2"/>
        <scheme val="minor"/>
      </rPr>
      <t xml:space="preserve">
Se tiene el documento preliminar de Plan de Desarrollo Institucional y propuesta de cronograma</t>
    </r>
  </si>
  <si>
    <r>
      <rPr>
        <b/>
        <sz val="9"/>
        <rFont val="Arial"/>
        <family val="2"/>
      </rPr>
      <t>PRIMER SEGUIMIENTO</t>
    </r>
    <r>
      <rPr>
        <sz val="9"/>
        <rFont val="Arial"/>
        <family val="2"/>
      </rPr>
      <t xml:space="preserve">
PENDIENTE COMPLETAR EVIDENCIA</t>
    </r>
  </si>
  <si>
    <r>
      <rPr>
        <b/>
        <sz val="12"/>
        <rFont val="Arial"/>
        <family val="2"/>
      </rPr>
      <t>PRIMER SEGUIMIENTO</t>
    </r>
    <r>
      <rPr>
        <sz val="12"/>
        <rFont val="Arial"/>
        <family val="2"/>
      </rPr>
      <t xml:space="preserve">
Actos administrativos elegidos, piezas publicitarias, debate y transmisión en vivo en las redes sociales oficiales.</t>
    </r>
  </si>
  <si>
    <r>
      <rPr>
        <b/>
        <sz val="9"/>
        <rFont val="Arial"/>
        <family val="2"/>
      </rPr>
      <t>PRIMER SEGUIMIENTO
PENDIENTE COMPLETAR EVIDENCIA</t>
    </r>
    <r>
      <rPr>
        <sz val="9"/>
        <rFont val="Arial"/>
        <family val="2"/>
      </rPr>
      <t xml:space="preserve">
Informe del primer seguimiento presentado al CONFIS el 29 de marzo.
Informe del primer seguimiento presentado al Consejo Superior el 30 de marzo.
 A la fecha se han realizado tres reuniones Consejo Universitario de Política Fiscal - CONFIS y se realizara monitoreo y control al Plan Anual mensualizado de Caja - PAC y Flujo de Caja y estados financieros.
Se incorporaron recursos de balance en el Consejo Superior del 24 de febrero de 2021.</t>
    </r>
  </si>
  <si>
    <r>
      <rPr>
        <b/>
        <sz val="9"/>
        <rFont val="Calibri"/>
        <family val="2"/>
        <scheme val="minor"/>
      </rPr>
      <t>PRIMER SEGUIMIENTO</t>
    </r>
    <r>
      <rPr>
        <sz val="9"/>
        <rFont val="Calibri"/>
        <family val="2"/>
        <scheme val="minor"/>
      </rPr>
      <t xml:space="preserve">
El informe de avance de interventoria refleja un avance del 84,7%</t>
    </r>
  </si>
  <si>
    <r>
      <rPr>
        <b/>
        <sz val="9"/>
        <rFont val="Calibri"/>
        <family val="2"/>
        <scheme val="minor"/>
      </rPr>
      <t>PRIMER SEGUIMIENTO</t>
    </r>
    <r>
      <rPr>
        <sz val="9"/>
        <rFont val="Calibri"/>
        <family val="2"/>
        <scheme val="minor"/>
      </rPr>
      <t xml:space="preserve">
CDP Número 460 del 6 de marzo de 2021</t>
    </r>
  </si>
  <si>
    <r>
      <rPr>
        <b/>
        <sz val="9"/>
        <rFont val="Calibri"/>
        <family val="2"/>
        <scheme val="minor"/>
      </rPr>
      <t>PRIMER SEGUIMIENTO</t>
    </r>
    <r>
      <rPr>
        <sz val="9"/>
        <rFont val="Calibri"/>
        <family val="2"/>
        <scheme val="minor"/>
      </rPr>
      <t xml:space="preserve">
Se elaboraron los estudios previos, el análisis del sector, presupuesto de obra; obra que cuenta con CDP</t>
    </r>
  </si>
  <si>
    <r>
      <rPr>
        <b/>
        <sz val="9"/>
        <rFont val="Calibri"/>
        <family val="2"/>
        <scheme val="minor"/>
      </rPr>
      <t>PRIMER SEGUIMIENTO</t>
    </r>
    <r>
      <rPr>
        <sz val="9"/>
        <rFont val="Calibri"/>
        <family val="2"/>
        <scheme val="minor"/>
      </rPr>
      <t xml:space="preserve">
Rgistro fotográfico que reposa en la ODI</t>
    </r>
  </si>
  <si>
    <r>
      <rPr>
        <b/>
        <sz val="9"/>
        <rFont val="Calibri"/>
        <family val="2"/>
        <scheme val="minor"/>
      </rPr>
      <t>PRIMER SEGUIMIENTO</t>
    </r>
    <r>
      <rPr>
        <sz val="9"/>
        <rFont val="Calibri"/>
        <family val="2"/>
        <scheme val="minor"/>
      </rPr>
      <t xml:space="preserve">
Se entrego la modernización física del Coliseo Cubierto en enero 30 de 2021, obra por valor de 400 millones de pesos.</t>
    </r>
  </si>
  <si>
    <r>
      <rPr>
        <b/>
        <sz val="9"/>
        <rFont val="Calibri"/>
        <family val="2"/>
        <scheme val="minor"/>
      </rPr>
      <t>PRIMER SEGUIMIENTO</t>
    </r>
    <r>
      <rPr>
        <sz val="9"/>
        <rFont val="Calibri"/>
        <family val="2"/>
        <scheme val="minor"/>
      </rPr>
      <t xml:space="preserve">
Evidencia Fotográfica y presentación al CIGD 17 de marzo de 2021</t>
    </r>
  </si>
  <si>
    <r>
      <rPr>
        <b/>
        <sz val="9"/>
        <rFont val="Calibri"/>
        <family val="2"/>
        <scheme val="minor"/>
      </rPr>
      <t>PRIMER SEGUIMIENTO</t>
    </r>
    <r>
      <rPr>
        <sz val="9"/>
        <rFont val="Calibri"/>
        <family val="2"/>
        <scheme val="minor"/>
      </rPr>
      <t xml:space="preserve">
Adecuación bloque 33 (Placa cuarto piso auditorios y mantenimiento auditorios): Se dió a la ejecución de las obras. quitar y bajar</t>
    </r>
  </si>
  <si>
    <r>
      <rPr>
        <b/>
        <sz val="9"/>
        <rFont val="Calibri"/>
        <family val="2"/>
        <scheme val="minor"/>
      </rPr>
      <t xml:space="preserve">PRIMER SEGUIMIENTO
</t>
    </r>
    <r>
      <rPr>
        <sz val="9"/>
        <rFont val="Calibri"/>
        <family val="2"/>
        <scheme val="minor"/>
      </rPr>
      <t xml:space="preserve">
Se realizó gestión con EGETSA para concecusión de recursos.
Se adelantó la gestión para la consecución del laboratorio para el CAT Chaparral dentro del proyecto de electrificación del orden nacional con la empresa Latín American Capital. 
Con recursos gestionados por valor de 30 millones de pesos inicialmente, se está proyectando a la consecución par un total de 50 millones de pesos.  La obra está programada terminar 
Se radicó en la Gobernación estudio técnico y diseños.</t>
    </r>
  </si>
  <si>
    <r>
      <rPr>
        <b/>
        <sz val="9"/>
        <rFont val="Calibri"/>
        <family val="2"/>
        <scheme val="minor"/>
      </rPr>
      <t xml:space="preserve">PRIMER SEGUIMIENTO
</t>
    </r>
    <r>
      <rPr>
        <sz val="9"/>
        <rFont val="Calibri"/>
        <family val="2"/>
        <scheme val="minor"/>
      </rPr>
      <t xml:space="preserve">
Disponibilidad presupuestal 603 del 23 de marzo de 2021</t>
    </r>
  </si>
  <si>
    <r>
      <rPr>
        <b/>
        <sz val="9"/>
        <rFont val="Calibri"/>
        <family val="2"/>
        <scheme val="minor"/>
      </rPr>
      <t>PRIMER SEGUIMIENTO</t>
    </r>
    <r>
      <rPr>
        <sz val="9"/>
        <rFont val="Calibri"/>
        <family val="2"/>
        <scheme val="minor"/>
      </rPr>
      <t xml:space="preserve">
Se elaboró estudios previos, del sector, solicitud disponibilidad presupuestal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</si>
</sst>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 #,##0.00_-;\-* #,##0.00_-;_-* &quot;-&quot;??_-;_-@_-"/>
    <numFmt numFmtId="167" formatCode="_(&quot;$&quot;\ * #,##0_);_(&quot;$&quot;\ * \(#,##0\);_(&quot;$&quot;\ * &quot;-&quot;??_);_(@_)"/>
    <numFmt numFmtId="168" formatCode="_(* #,##0_);_(* \(#,##0\);_(* &quot;-&quot;??_);_(@_)"/>
    <numFmt numFmtId="169" formatCode="_-* #,##0_-;\-* #,##0_-;_-* &quot;-&quot;??_-;_-@_-"/>
    <numFmt numFmtId="170" formatCode="#,##0.0"/>
  </numFmts>
  <fonts count="8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indexed="17"/>
      <name val="Arial"/>
      <family val="2"/>
    </font>
    <font>
      <sz val="11"/>
      <color indexed="8"/>
      <name val="Helvetica Neue"/>
      <charset val="1"/>
    </font>
    <font>
      <sz val="12"/>
      <name val="Arial"/>
      <family val="2"/>
      <charset val="1"/>
    </font>
    <font>
      <b/>
      <sz val="12"/>
      <color indexed="10"/>
      <name val="Arial"/>
      <family val="2"/>
    </font>
    <font>
      <sz val="10"/>
      <name val="Calibri"/>
      <family val="2"/>
      <scheme val="minor"/>
    </font>
    <font>
      <b/>
      <sz val="10"/>
      <name val="Arial"/>
      <family val="2"/>
      <charset val="1"/>
    </font>
    <font>
      <b/>
      <sz val="12"/>
      <name val="Arial"/>
      <family val="2"/>
    </font>
    <font>
      <sz val="10"/>
      <color theme="1"/>
      <name val="Calibri"/>
      <family val="2"/>
      <scheme val="minor"/>
    </font>
    <font>
      <b/>
      <sz val="11"/>
      <name val="Arial"/>
      <family val="2"/>
    </font>
    <font>
      <sz val="48"/>
      <name val="Arial"/>
      <family val="2"/>
    </font>
    <font>
      <b/>
      <sz val="16"/>
      <name val="Arial"/>
      <family val="2"/>
    </font>
    <font>
      <b/>
      <sz val="10"/>
      <name val="Arial"/>
      <family val="2"/>
    </font>
    <font>
      <b/>
      <sz val="11"/>
      <name val="Arial"/>
      <family val="2"/>
      <charset val="1"/>
    </font>
    <font>
      <sz val="10"/>
      <color rgb="FFFF0000"/>
      <name val="Arial"/>
      <family val="2"/>
    </font>
    <font>
      <sz val="11"/>
      <name val="Arial"/>
      <family val="2"/>
    </font>
    <font>
      <b/>
      <sz val="20"/>
      <name val="Arial"/>
      <family val="2"/>
    </font>
    <font>
      <sz val="10"/>
      <color indexed="8"/>
      <name val="Arial"/>
      <family val="2"/>
      <charset val="1"/>
    </font>
    <font>
      <b/>
      <sz val="10"/>
      <color indexed="8"/>
      <name val="Arial"/>
      <family val="2"/>
    </font>
    <font>
      <b/>
      <sz val="10"/>
      <color indexed="8"/>
      <name val="Arial"/>
      <family val="2"/>
      <charset val="1"/>
    </font>
    <font>
      <sz val="10"/>
      <name val="Arial"/>
      <family val="2"/>
      <charset val="1"/>
    </font>
    <font>
      <sz val="11"/>
      <color indexed="8"/>
      <name val="Arial"/>
      <family val="2"/>
      <charset val="1"/>
    </font>
    <font>
      <b/>
      <sz val="24"/>
      <name val="Arial"/>
      <family val="2"/>
      <charset val="1"/>
    </font>
    <font>
      <b/>
      <sz val="16"/>
      <name val="Arial"/>
      <family val="2"/>
      <charset val="1"/>
    </font>
    <font>
      <sz val="11"/>
      <name val="Arial"/>
      <family val="2"/>
      <charset val="1"/>
    </font>
    <font>
      <b/>
      <sz val="12"/>
      <name val="Arial"/>
      <family val="2"/>
      <charset val="1"/>
    </font>
    <font>
      <b/>
      <sz val="11"/>
      <color indexed="8"/>
      <name val="Arial"/>
      <family val="2"/>
      <charset val="1"/>
    </font>
    <font>
      <b/>
      <sz val="11"/>
      <color indexed="8"/>
      <name val="Arial"/>
      <family val="2"/>
    </font>
    <font>
      <sz val="10"/>
      <color rgb="FFFFFF00"/>
      <name val="Arial"/>
      <family val="2"/>
    </font>
    <font>
      <b/>
      <sz val="36"/>
      <name val="Arial"/>
      <family val="2"/>
      <charset val="1"/>
    </font>
    <font>
      <b/>
      <sz val="20"/>
      <name val="Arial"/>
      <family val="2"/>
      <charset val="1"/>
    </font>
    <font>
      <sz val="9"/>
      <color theme="1"/>
      <name val="Calibri"/>
      <family val="2"/>
      <scheme val="minor"/>
    </font>
    <font>
      <sz val="10"/>
      <color theme="1"/>
      <name val="Arial"/>
      <family val="2"/>
    </font>
    <font>
      <sz val="9"/>
      <name val="Arial"/>
      <family val="2"/>
    </font>
    <font>
      <sz val="8"/>
      <name val="Arial"/>
      <family val="2"/>
    </font>
    <font>
      <b/>
      <sz val="11"/>
      <color theme="0"/>
      <name val="Arial"/>
      <family val="2"/>
    </font>
    <font>
      <sz val="11"/>
      <name val="Calibri"/>
      <family val="2"/>
      <scheme val="minor"/>
    </font>
    <font>
      <b/>
      <sz val="12"/>
      <color rgb="FFFF0000"/>
      <name val="Arial"/>
      <family val="2"/>
    </font>
    <font>
      <b/>
      <sz val="20"/>
      <color indexed="8"/>
      <name val="Arial"/>
      <family val="2"/>
    </font>
    <font>
      <sz val="18"/>
      <color indexed="8"/>
      <name val="Arial"/>
      <family val="2"/>
    </font>
    <font>
      <sz val="11"/>
      <color indexed="8"/>
      <name val="Arial"/>
      <family val="2"/>
    </font>
    <font>
      <b/>
      <sz val="11"/>
      <color theme="0"/>
      <name val="Calibri"/>
      <family val="2"/>
      <scheme val="minor"/>
    </font>
    <font>
      <sz val="16"/>
      <name val="Arial"/>
      <family val="2"/>
    </font>
    <font>
      <sz val="9"/>
      <color indexed="81"/>
      <name val="Tahoma"/>
      <family val="2"/>
    </font>
    <font>
      <b/>
      <sz val="9"/>
      <color indexed="81"/>
      <name val="Tahoma"/>
      <family val="2"/>
    </font>
    <font>
      <sz val="11"/>
      <color theme="1"/>
      <name val="Arial"/>
      <family val="2"/>
    </font>
    <font>
      <sz val="10"/>
      <color theme="0"/>
      <name val="Arial"/>
      <family val="2"/>
    </font>
    <font>
      <b/>
      <sz val="10"/>
      <name val="Calibri"/>
      <family val="2"/>
      <scheme val="minor"/>
    </font>
    <font>
      <b/>
      <sz val="9"/>
      <color theme="1"/>
      <name val="Calibri"/>
      <family val="2"/>
      <scheme val="minor"/>
    </font>
    <font>
      <sz val="10"/>
      <color rgb="FF000000"/>
      <name val="Arial"/>
      <family val="2"/>
    </font>
    <font>
      <b/>
      <sz val="11"/>
      <color theme="0"/>
      <name val="Calibri"/>
      <family val="2"/>
    </font>
    <font>
      <b/>
      <sz val="11"/>
      <color theme="1"/>
      <name val="Arial"/>
      <family val="2"/>
    </font>
    <font>
      <b/>
      <sz val="9"/>
      <name val="Arial"/>
      <family val="2"/>
    </font>
    <font>
      <sz val="9"/>
      <name val="Arial"/>
      <family val="2"/>
      <charset val="1"/>
    </font>
    <font>
      <sz val="9"/>
      <color theme="1"/>
      <name val="Arial"/>
      <family val="2"/>
    </font>
    <font>
      <b/>
      <sz val="12"/>
      <color theme="1"/>
      <name val="Arial"/>
      <family val="2"/>
    </font>
    <font>
      <b/>
      <sz val="9"/>
      <color theme="1"/>
      <name val="Arial"/>
      <family val="2"/>
    </font>
    <font>
      <sz val="9"/>
      <name val="Calibri"/>
      <family val="2"/>
      <scheme val="minor"/>
    </font>
    <font>
      <b/>
      <sz val="9"/>
      <name val="Calibri"/>
      <family val="2"/>
      <scheme val="minor"/>
    </font>
    <font>
      <sz val="10"/>
      <color indexed="8"/>
      <name val="Arial"/>
      <family val="2"/>
    </font>
    <font>
      <b/>
      <sz val="10"/>
      <color theme="1"/>
      <name val="Calibri"/>
      <family val="2"/>
      <scheme val="minor"/>
    </font>
    <font>
      <sz val="12"/>
      <color theme="1"/>
      <name val="Times New Roman"/>
      <family val="1"/>
    </font>
    <font>
      <u/>
      <sz val="10"/>
      <color rgb="FFFF0000"/>
      <name val="Arial"/>
      <family val="2"/>
    </font>
    <font>
      <sz val="10"/>
      <color rgb="FF263238"/>
      <name val="Arial"/>
      <family val="2"/>
    </font>
    <font>
      <b/>
      <i/>
      <sz val="12"/>
      <color indexed="10"/>
      <name val="Arial"/>
      <family val="2"/>
    </font>
    <font>
      <sz val="11"/>
      <color indexed="8"/>
      <name val="Helvetica Neue"/>
      <family val="2"/>
    </font>
    <font>
      <b/>
      <sz val="10"/>
      <color theme="1"/>
      <name val="Arial"/>
      <family val="2"/>
    </font>
    <font>
      <u/>
      <sz val="10"/>
      <color rgb="FF0000FF"/>
      <name val="Arial"/>
      <family val="2"/>
    </font>
    <font>
      <u/>
      <sz val="10"/>
      <color rgb="FF1155CC"/>
      <name val="Arial"/>
      <family val="2"/>
    </font>
    <font>
      <sz val="8"/>
      <color indexed="8"/>
      <name val="Arial"/>
      <family val="2"/>
      <charset val="1"/>
    </font>
    <font>
      <u/>
      <sz val="11"/>
      <color theme="10"/>
      <name val="Calibri"/>
      <family val="2"/>
      <scheme val="minor"/>
    </font>
    <font>
      <sz val="11"/>
      <color rgb="FF000000"/>
      <name val="Arial"/>
      <family val="2"/>
    </font>
    <font>
      <sz val="12"/>
      <color theme="1"/>
      <name val="Arial"/>
      <family val="2"/>
    </font>
    <font>
      <u/>
      <sz val="9"/>
      <color theme="1"/>
      <name val="Arial"/>
      <family val="2"/>
    </font>
    <font>
      <sz val="12"/>
      <name val="Arial"/>
      <family val="2"/>
    </font>
    <font>
      <b/>
      <sz val="11"/>
      <color rgb="FFFF0000"/>
      <name val="Arial"/>
      <family val="2"/>
      <charset val="1"/>
    </font>
    <font>
      <b/>
      <sz val="10"/>
      <color rgb="FF000000"/>
      <name val="Arial"/>
      <family val="2"/>
    </font>
    <font>
      <b/>
      <sz val="8"/>
      <name val="Arial"/>
      <family val="2"/>
    </font>
    <font>
      <b/>
      <u/>
      <sz val="10"/>
      <name val="Arial"/>
      <family val="2"/>
    </font>
    <font>
      <b/>
      <sz val="11"/>
      <color rgb="FF000000"/>
      <name val="Arial"/>
      <family val="2"/>
    </font>
    <font>
      <b/>
      <sz val="11"/>
      <name val="Calibri"/>
      <family val="2"/>
      <scheme val="minor"/>
    </font>
    <font>
      <u/>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499984740745262"/>
        <bgColor indexed="64"/>
      </patternFill>
    </fill>
    <fill>
      <patternFill patternType="solid">
        <fgColor rgb="FFFF0000"/>
        <bgColor indexed="64"/>
      </patternFill>
    </fill>
    <fill>
      <patternFill patternType="solid">
        <fgColor rgb="FF006600"/>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style="thin">
        <color indexed="64"/>
      </left>
      <right style="thin">
        <color indexed="64"/>
      </right>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rgb="FF000000"/>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medium">
        <color rgb="FF000000"/>
      </left>
      <right style="medium">
        <color rgb="FF000000"/>
      </right>
      <top style="medium">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medium">
        <color indexed="64"/>
      </top>
      <bottom style="medium">
        <color indexed="64"/>
      </bottom>
      <diagonal/>
    </border>
    <border>
      <left/>
      <right style="medium">
        <color indexed="64"/>
      </right>
      <top/>
      <bottom style="thin">
        <color indexed="64"/>
      </bottom>
      <diagonal/>
    </border>
  </borders>
  <cellStyleXfs count="1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lignment vertical="top"/>
    </xf>
    <xf numFmtId="9" fontId="3" fillId="0" borderId="0" applyFont="0" applyFill="0" applyBorder="0" applyAlignment="0" applyProtection="0"/>
    <xf numFmtId="0" fontId="3" fillId="0" borderId="0"/>
    <xf numFmtId="0" fontId="49" fillId="6" borderId="16" applyFont="0">
      <alignment horizontal="center" vertical="center" wrapText="1"/>
    </xf>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8" fillId="0" borderId="0">
      <alignment vertical="top"/>
    </xf>
    <xf numFmtId="0" fontId="73" fillId="0" borderId="0" applyNumberFormat="0" applyFill="0" applyBorder="0" applyAlignment="0" applyProtection="0"/>
  </cellStyleXfs>
  <cellXfs count="538">
    <xf numFmtId="0" fontId="0" fillId="0" borderId="0" xfId="0"/>
    <xf numFmtId="0" fontId="11" fillId="0" borderId="0" xfId="0" applyFont="1"/>
    <xf numFmtId="0" fontId="20" fillId="0" borderId="0" xfId="6" applyNumberFormat="1" applyFont="1" applyFill="1" applyAlignment="1"/>
    <xf numFmtId="0" fontId="21" fillId="0" borderId="0" xfId="6" applyNumberFormat="1" applyFont="1" applyFill="1" applyAlignment="1">
      <alignment horizontal="center" vertical="center"/>
    </xf>
    <xf numFmtId="0" fontId="22" fillId="0" borderId="0" xfId="6" applyNumberFormat="1" applyFont="1" applyFill="1" applyAlignment="1">
      <alignment horizontal="center" vertical="center"/>
    </xf>
    <xf numFmtId="0" fontId="20" fillId="0" borderId="0" xfId="6" applyNumberFormat="1" applyFont="1" applyFill="1" applyAlignment="1">
      <alignment horizontal="center" vertical="center"/>
    </xf>
    <xf numFmtId="0" fontId="20" fillId="0" borderId="0" xfId="6" applyNumberFormat="1" applyFont="1" applyFill="1" applyBorder="1" applyAlignment="1">
      <alignment horizontal="center" vertical="center"/>
    </xf>
    <xf numFmtId="0" fontId="20" fillId="0" borderId="0" xfId="6" applyNumberFormat="1" applyFont="1" applyFill="1" applyBorder="1" applyAlignment="1"/>
    <xf numFmtId="0" fontId="22" fillId="0" borderId="0" xfId="6" applyNumberFormat="1" applyFont="1" applyFill="1" applyAlignment="1">
      <alignment horizontal="left" vertical="center"/>
    </xf>
    <xf numFmtId="0" fontId="23" fillId="0" borderId="0" xfId="6" applyNumberFormat="1" applyFont="1" applyFill="1" applyAlignment="1"/>
    <xf numFmtId="0" fontId="24" fillId="0" borderId="0" xfId="6" applyNumberFormat="1" applyFont="1" applyFill="1" applyAlignment="1"/>
    <xf numFmtId="0" fontId="27" fillId="0" borderId="11" xfId="6" applyNumberFormat="1" applyFont="1" applyFill="1" applyBorder="1" applyAlignment="1">
      <alignment vertical="center" wrapText="1"/>
    </xf>
    <xf numFmtId="14" fontId="23" fillId="0" borderId="11" xfId="6" applyNumberFormat="1" applyFont="1" applyFill="1" applyBorder="1" applyAlignment="1">
      <alignment vertical="center" wrapText="1"/>
    </xf>
    <xf numFmtId="167" fontId="16" fillId="0" borderId="11" xfId="3" applyNumberFormat="1" applyFont="1" applyFill="1" applyBorder="1" applyAlignment="1">
      <alignment vertical="center" wrapText="1"/>
    </xf>
    <xf numFmtId="0" fontId="16" fillId="0" borderId="11" xfId="6" applyNumberFormat="1" applyFont="1" applyFill="1" applyBorder="1" applyAlignment="1">
      <alignment vertical="center" wrapText="1"/>
    </xf>
    <xf numFmtId="0" fontId="29" fillId="0" borderId="0" xfId="6" applyNumberFormat="1" applyFont="1" applyFill="1" applyAlignment="1">
      <alignment horizontal="center" vertical="center"/>
    </xf>
    <xf numFmtId="0" fontId="24" fillId="0" borderId="0" xfId="6" applyNumberFormat="1" applyFont="1" applyFill="1" applyAlignment="1">
      <alignment horizontal="center" vertical="center"/>
    </xf>
    <xf numFmtId="0" fontId="24" fillId="0" borderId="0" xfId="6" applyNumberFormat="1" applyFont="1" applyFill="1" applyBorder="1" applyAlignment="1">
      <alignment horizontal="center" vertical="center"/>
    </xf>
    <xf numFmtId="167" fontId="24" fillId="0" borderId="0" xfId="3" applyNumberFormat="1" applyFont="1" applyFill="1" applyAlignment="1"/>
    <xf numFmtId="0" fontId="30" fillId="0" borderId="0" xfId="6" applyNumberFormat="1" applyFont="1" applyFill="1" applyAlignment="1">
      <alignment horizontal="center"/>
    </xf>
    <xf numFmtId="0" fontId="29" fillId="0" borderId="0" xfId="6" applyNumberFormat="1" applyFont="1" applyFill="1" applyAlignment="1">
      <alignment horizontal="left" vertical="center"/>
    </xf>
    <xf numFmtId="0" fontId="27" fillId="0" borderId="0" xfId="6" applyNumberFormat="1" applyFont="1" applyFill="1" applyAlignment="1"/>
    <xf numFmtId="0" fontId="0" fillId="0" borderId="15" xfId="0" applyBorder="1" applyAlignment="1">
      <alignment horizontal="center" vertical="center"/>
    </xf>
    <xf numFmtId="0" fontId="23" fillId="0" borderId="11" xfId="6" applyFont="1" applyFill="1" applyBorder="1" applyAlignment="1">
      <alignment horizontal="center" vertical="center" wrapText="1"/>
    </xf>
    <xf numFmtId="168" fontId="27" fillId="0" borderId="11" xfId="1" applyNumberFormat="1" applyFont="1" applyFill="1" applyBorder="1" applyAlignment="1">
      <alignment horizontal="center" vertical="center" wrapText="1"/>
    </xf>
    <xf numFmtId="0" fontId="27" fillId="0" borderId="11" xfId="6" applyNumberFormat="1" applyFont="1" applyFill="1" applyBorder="1" applyAlignment="1">
      <alignment horizontal="center" wrapText="1"/>
    </xf>
    <xf numFmtId="0" fontId="2" fillId="0" borderId="0" xfId="0" applyFont="1"/>
    <xf numFmtId="0" fontId="0" fillId="0" borderId="0" xfId="0" applyFill="1" applyBorder="1" applyAlignment="1">
      <alignment horizontal="center"/>
    </xf>
    <xf numFmtId="0" fontId="0" fillId="0" borderId="0" xfId="0" applyFill="1" applyAlignment="1">
      <alignment horizontal="center" vertical="center"/>
    </xf>
    <xf numFmtId="0" fontId="11" fillId="0" borderId="0" xfId="0" applyFont="1" applyFill="1"/>
    <xf numFmtId="0" fontId="3" fillId="0" borderId="11" xfId="5" applyBorder="1" applyAlignment="1">
      <alignment horizontal="center"/>
    </xf>
    <xf numFmtId="0" fontId="3" fillId="0" borderId="0" xfId="5"/>
    <xf numFmtId="0" fontId="3" fillId="0" borderId="11" xfId="5" applyBorder="1"/>
    <xf numFmtId="9" fontId="3" fillId="0" borderId="11" xfId="5" applyNumberFormat="1" applyBorder="1" applyAlignment="1">
      <alignment horizontal="center"/>
    </xf>
    <xf numFmtId="9" fontId="0" fillId="0" borderId="11" xfId="7" applyFont="1" applyBorder="1" applyAlignment="1">
      <alignment horizontal="center"/>
    </xf>
    <xf numFmtId="0" fontId="3" fillId="0" borderId="0" xfId="5" applyBorder="1"/>
    <xf numFmtId="0" fontId="15" fillId="0" borderId="11" xfId="5" applyFont="1" applyBorder="1" applyAlignment="1">
      <alignment horizontal="center"/>
    </xf>
    <xf numFmtId="9" fontId="15" fillId="0" borderId="11" xfId="5" applyNumberFormat="1" applyFont="1" applyBorder="1" applyAlignment="1">
      <alignment horizontal="center"/>
    </xf>
    <xf numFmtId="0" fontId="37" fillId="0" borderId="13" xfId="5" applyFont="1" applyFill="1" applyBorder="1"/>
    <xf numFmtId="9" fontId="3" fillId="0" borderId="0" xfId="5" applyNumberFormat="1"/>
    <xf numFmtId="0" fontId="36" fillId="0" borderId="0" xfId="5" applyFont="1"/>
    <xf numFmtId="0" fontId="38" fillId="4" borderId="11" xfId="6" applyNumberFormat="1" applyFont="1" applyFill="1" applyBorder="1" applyAlignment="1">
      <alignment horizontal="center" vertical="center" wrapText="1"/>
    </xf>
    <xf numFmtId="0" fontId="38" fillId="4" borderId="11" xfId="6" applyNumberFormat="1" applyFont="1" applyFill="1" applyBorder="1" applyAlignment="1">
      <alignment horizontal="center"/>
    </xf>
    <xf numFmtId="3" fontId="12" fillId="0" borderId="0" xfId="6" applyNumberFormat="1" applyFont="1" applyFill="1" applyBorder="1" applyAlignment="1"/>
    <xf numFmtId="168" fontId="18" fillId="0" borderId="11" xfId="1" applyNumberFormat="1" applyFont="1" applyFill="1" applyBorder="1" applyAlignment="1">
      <alignment horizontal="center" vertical="center" wrapText="1"/>
    </xf>
    <xf numFmtId="3" fontId="43" fillId="0" borderId="0" xfId="6" applyNumberFormat="1" applyFont="1" applyFill="1" applyAlignment="1"/>
    <xf numFmtId="0" fontId="43" fillId="0" borderId="0" xfId="6" applyNumberFormat="1" applyFont="1" applyFill="1" applyAlignment="1"/>
    <xf numFmtId="167" fontId="16" fillId="0" borderId="11" xfId="3" applyNumberFormat="1" applyFont="1" applyFill="1" applyBorder="1" applyAlignment="1">
      <alignment horizontal="center" vertical="center" wrapText="1"/>
    </xf>
    <xf numFmtId="167" fontId="27" fillId="0" borderId="11" xfId="3" applyNumberFormat="1" applyFont="1" applyFill="1" applyBorder="1" applyAlignment="1"/>
    <xf numFmtId="0" fontId="0" fillId="5" borderId="0" xfId="0" applyFill="1"/>
    <xf numFmtId="0" fontId="0" fillId="0" borderId="0" xfId="0" applyFill="1" applyBorder="1" applyAlignment="1">
      <alignment horizontal="center" vertical="center"/>
    </xf>
    <xf numFmtId="0" fontId="0" fillId="3" borderId="0" xfId="0" applyFill="1" applyBorder="1" applyAlignment="1">
      <alignment horizontal="center"/>
    </xf>
    <xf numFmtId="0" fontId="0" fillId="0" borderId="19" xfId="0"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Border="1" applyAlignment="1">
      <alignment vertical="center"/>
    </xf>
    <xf numFmtId="0" fontId="27" fillId="0" borderId="11" xfId="6" applyNumberFormat="1" applyFont="1" applyFill="1" applyBorder="1" applyAlignment="1">
      <alignment horizontal="left" vertical="center" wrapText="1"/>
    </xf>
    <xf numFmtId="3" fontId="16" fillId="0" borderId="11" xfId="6" applyNumberFormat="1" applyFont="1" applyFill="1" applyBorder="1" applyAlignment="1">
      <alignment horizontal="center" vertical="center" wrapText="1"/>
    </xf>
    <xf numFmtId="9" fontId="27" fillId="0" borderId="11" xfId="6" applyNumberFormat="1" applyFont="1" applyFill="1" applyBorder="1" applyAlignment="1">
      <alignment vertical="center" wrapText="1"/>
    </xf>
    <xf numFmtId="0" fontId="27" fillId="0" borderId="11" xfId="6" applyNumberFormat="1" applyFont="1" applyFill="1" applyBorder="1" applyAlignment="1"/>
    <xf numFmtId="0" fontId="2"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2" fillId="0" borderId="16" xfId="0" applyFont="1" applyBorder="1" applyAlignment="1">
      <alignment horizontal="center" vertical="center"/>
    </xf>
    <xf numFmtId="14" fontId="23" fillId="0" borderId="11" xfId="0" applyNumberFormat="1" applyFont="1" applyFill="1" applyBorder="1" applyAlignment="1">
      <alignment horizontal="center" vertical="center" wrapText="1"/>
    </xf>
    <xf numFmtId="0" fontId="18" fillId="0" borderId="11" xfId="6" applyNumberFormat="1" applyFont="1" applyFill="1" applyBorder="1" applyAlignment="1">
      <alignment horizontal="left" vertical="center" wrapText="1"/>
    </xf>
    <xf numFmtId="0" fontId="18" fillId="0" borderId="11" xfId="6" applyNumberFormat="1" applyFont="1" applyFill="1" applyBorder="1" applyAlignment="1">
      <alignment vertical="center" wrapText="1"/>
    </xf>
    <xf numFmtId="0" fontId="12" fillId="0" borderId="11" xfId="6" applyNumberFormat="1" applyFont="1" applyFill="1" applyBorder="1" applyAlignment="1">
      <alignment horizontal="center" vertical="center" wrapText="1"/>
    </xf>
    <xf numFmtId="0" fontId="48" fillId="0" borderId="0" xfId="0" applyFont="1" applyBorder="1" applyAlignment="1">
      <alignment horizontal="center" vertical="center" wrapText="1"/>
    </xf>
    <xf numFmtId="0" fontId="18" fillId="0" borderId="0" xfId="6" applyNumberFormat="1" applyFont="1" applyFill="1" applyBorder="1" applyAlignment="1">
      <alignment horizontal="center" vertical="center" wrapText="1"/>
    </xf>
    <xf numFmtId="14" fontId="23" fillId="0" borderId="0" xfId="6" applyNumberFormat="1" applyFont="1" applyFill="1" applyBorder="1" applyAlignment="1">
      <alignment vertical="center" wrapText="1"/>
    </xf>
    <xf numFmtId="168" fontId="42" fillId="0" borderId="0" xfId="1" applyNumberFormat="1" applyFont="1" applyFill="1" applyAlignment="1"/>
    <xf numFmtId="168" fontId="3" fillId="0" borderId="0" xfId="1" applyNumberFormat="1" applyFont="1" applyFill="1" applyBorder="1" applyAlignment="1">
      <alignment horizontal="center" vertical="center" wrapText="1"/>
    </xf>
    <xf numFmtId="168" fontId="41" fillId="0" borderId="0" xfId="1" applyNumberFormat="1" applyFont="1" applyFill="1" applyAlignment="1"/>
    <xf numFmtId="168" fontId="24" fillId="0" borderId="0" xfId="1" applyNumberFormat="1" applyFont="1" applyFill="1" applyAlignment="1"/>
    <xf numFmtId="4" fontId="23" fillId="0" borderId="22" xfId="0" applyNumberFormat="1" applyFont="1" applyFill="1" applyBorder="1" applyAlignment="1">
      <alignment vertical="center" wrapText="1"/>
    </xf>
    <xf numFmtId="3" fontId="23" fillId="0" borderId="22" xfId="0" applyNumberFormat="1" applyFont="1" applyFill="1" applyBorder="1" applyAlignment="1">
      <alignment vertical="center" wrapText="1"/>
    </xf>
    <xf numFmtId="41" fontId="2" fillId="0" borderId="12" xfId="2" applyFont="1" applyBorder="1" applyAlignment="1">
      <alignment vertical="center"/>
    </xf>
    <xf numFmtId="41" fontId="2" fillId="0" borderId="30" xfId="2" applyFont="1" applyBorder="1" applyAlignment="1">
      <alignment vertical="center"/>
    </xf>
    <xf numFmtId="168" fontId="0" fillId="0" borderId="11" xfId="1" applyNumberFormat="1" applyFont="1" applyBorder="1"/>
    <xf numFmtId="168" fontId="0" fillId="0" borderId="11" xfId="0" applyNumberFormat="1" applyBorder="1"/>
    <xf numFmtId="168" fontId="52" fillId="0" borderId="11" xfId="1" applyNumberFormat="1" applyFont="1" applyBorder="1" applyAlignment="1"/>
    <xf numFmtId="0" fontId="53" fillId="4" borderId="23" xfId="0" applyFont="1" applyFill="1" applyBorder="1" applyAlignment="1">
      <alignment horizontal="center"/>
    </xf>
    <xf numFmtId="168" fontId="44" fillId="4" borderId="11" xfId="1" applyNumberFormat="1" applyFont="1" applyFill="1" applyBorder="1" applyAlignment="1">
      <alignment horizontal="center" vertical="center"/>
    </xf>
    <xf numFmtId="168" fontId="35" fillId="0" borderId="22" xfId="1" applyNumberFormat="1" applyFont="1" applyFill="1" applyBorder="1" applyAlignment="1">
      <alignment horizontal="center" vertical="center" wrapText="1"/>
    </xf>
    <xf numFmtId="0" fontId="24" fillId="0" borderId="0" xfId="6" applyNumberFormat="1" applyFont="1" applyFill="1" applyAlignment="1">
      <alignment horizontal="center"/>
    </xf>
    <xf numFmtId="0" fontId="56" fillId="0" borderId="11" xfId="6" applyNumberFormat="1" applyFont="1" applyFill="1" applyBorder="1" applyAlignment="1">
      <alignment horizontal="center" vertical="center" wrapText="1"/>
    </xf>
    <xf numFmtId="9" fontId="10" fillId="0" borderId="11" xfId="4" applyFont="1" applyFill="1" applyBorder="1" applyAlignment="1">
      <alignment horizontal="center" vertical="center" wrapText="1"/>
    </xf>
    <xf numFmtId="9" fontId="10" fillId="0" borderId="11" xfId="6" applyNumberFormat="1" applyFont="1" applyFill="1" applyBorder="1" applyAlignment="1">
      <alignment horizontal="center" vertical="center" wrapText="1"/>
    </xf>
    <xf numFmtId="9" fontId="20" fillId="0" borderId="0" xfId="6" applyNumberFormat="1" applyFont="1" applyFill="1" applyAlignment="1"/>
    <xf numFmtId="0" fontId="18" fillId="0" borderId="22" xfId="0" applyFont="1" applyFill="1" applyBorder="1" applyAlignment="1">
      <alignment horizontal="center" vertical="center"/>
    </xf>
    <xf numFmtId="9" fontId="30" fillId="0" borderId="0" xfId="6" applyNumberFormat="1" applyFont="1" applyFill="1" applyAlignment="1">
      <alignment horizontal="center"/>
    </xf>
    <xf numFmtId="9" fontId="58" fillId="0" borderId="22" xfId="0" applyNumberFormat="1" applyFont="1" applyFill="1" applyBorder="1" applyAlignment="1">
      <alignment horizontal="center" vertical="center" wrapText="1"/>
    </xf>
    <xf numFmtId="0" fontId="36" fillId="0" borderId="29" xfId="0" applyFont="1" applyFill="1" applyBorder="1" applyAlignment="1">
      <alignment horizontal="left" vertical="top" wrapText="1"/>
    </xf>
    <xf numFmtId="9" fontId="57"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9" fontId="10" fillId="0" borderId="29" xfId="0" applyNumberFormat="1" applyFont="1" applyFill="1" applyBorder="1" applyAlignment="1">
      <alignment horizontal="center" vertical="center"/>
    </xf>
    <xf numFmtId="0" fontId="34" fillId="0" borderId="22" xfId="0" applyFont="1" applyFill="1" applyBorder="1" applyAlignment="1">
      <alignment horizontal="center" vertical="center" wrapText="1"/>
    </xf>
    <xf numFmtId="0" fontId="60" fillId="0" borderId="22" xfId="0" applyFont="1" applyFill="1" applyBorder="1" applyAlignment="1">
      <alignment vertical="center" wrapText="1"/>
    </xf>
    <xf numFmtId="0" fontId="3" fillId="0" borderId="32" xfId="0" applyFont="1" applyFill="1" applyBorder="1" applyAlignment="1">
      <alignment horizontal="center" vertical="center" wrapText="1"/>
    </xf>
    <xf numFmtId="9" fontId="56" fillId="0" borderId="11" xfId="6"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61" fillId="0" borderId="22" xfId="0" applyFont="1" applyFill="1" applyBorder="1" applyAlignment="1">
      <alignment vertical="center" wrapText="1"/>
    </xf>
    <xf numFmtId="0" fontId="18" fillId="0" borderId="29" xfId="0" applyFont="1" applyFill="1" applyBorder="1" applyAlignment="1">
      <alignment horizontal="left" vertical="center" wrapText="1"/>
    </xf>
    <xf numFmtId="4" fontId="23" fillId="0" borderId="36" xfId="0" applyNumberFormat="1" applyFont="1" applyFill="1" applyBorder="1" applyAlignment="1">
      <alignment vertical="center" wrapText="1"/>
    </xf>
    <xf numFmtId="0" fontId="16" fillId="0" borderId="20" xfId="6" applyNumberFormat="1" applyFont="1" applyFill="1" applyBorder="1" applyAlignment="1">
      <alignment vertical="center" wrapText="1"/>
    </xf>
    <xf numFmtId="0" fontId="24" fillId="0" borderId="11" xfId="6" applyNumberFormat="1" applyFont="1" applyFill="1" applyBorder="1" applyAlignment="1">
      <alignment horizontal="center" vertical="center" wrapText="1"/>
    </xf>
    <xf numFmtId="0" fontId="0" fillId="0" borderId="0" xfId="0" applyBorder="1"/>
    <xf numFmtId="0" fontId="32" fillId="0" borderId="0" xfId="6" applyNumberFormat="1" applyFont="1" applyFill="1" applyBorder="1" applyAlignment="1">
      <alignment horizontal="center" vertical="center" textRotation="90" wrapText="1"/>
    </xf>
    <xf numFmtId="0" fontId="28" fillId="0" borderId="0" xfId="6" applyNumberFormat="1" applyFont="1" applyFill="1" applyBorder="1" applyAlignment="1">
      <alignment horizontal="center" vertical="center" wrapText="1"/>
    </xf>
    <xf numFmtId="0" fontId="16" fillId="0" borderId="0" xfId="6" applyNumberFormat="1" applyFont="1" applyFill="1" applyBorder="1" applyAlignment="1">
      <alignment horizontal="center" vertical="center" wrapText="1"/>
    </xf>
    <xf numFmtId="0" fontId="27" fillId="0" borderId="0" xfId="6" applyNumberFormat="1" applyFont="1" applyFill="1" applyBorder="1" applyAlignment="1">
      <alignment vertical="center" wrapText="1"/>
    </xf>
    <xf numFmtId="0" fontId="27" fillId="0" borderId="0" xfId="6" applyNumberFormat="1" applyFont="1" applyFill="1" applyBorder="1" applyAlignment="1">
      <alignment horizontal="center" vertical="center" wrapText="1"/>
    </xf>
    <xf numFmtId="0" fontId="27" fillId="0" borderId="0" xfId="6" applyNumberFormat="1" applyFont="1" applyFill="1" applyBorder="1" applyAlignment="1">
      <alignment horizontal="center" wrapText="1"/>
    </xf>
    <xf numFmtId="0" fontId="60" fillId="0" borderId="0" xfId="0" applyFont="1" applyFill="1" applyBorder="1" applyAlignment="1">
      <alignment vertical="center" wrapText="1"/>
    </xf>
    <xf numFmtId="0" fontId="36" fillId="0" borderId="0" xfId="0" applyFont="1" applyBorder="1" applyAlignment="1">
      <alignment vertical="center" wrapText="1"/>
    </xf>
    <xf numFmtId="9" fontId="54" fillId="0" borderId="0" xfId="0" applyNumberFormat="1" applyFont="1" applyBorder="1" applyAlignment="1">
      <alignment vertical="center" wrapText="1"/>
    </xf>
    <xf numFmtId="0" fontId="31" fillId="0" borderId="0" xfId="0" applyFont="1" applyFill="1" applyBorder="1" applyAlignment="1">
      <alignment horizontal="center" vertical="center" wrapText="1"/>
    </xf>
    <xf numFmtId="168" fontId="27" fillId="0" borderId="0" xfId="1" applyNumberFormat="1" applyFont="1" applyFill="1" applyBorder="1" applyAlignment="1">
      <alignment horizontal="center" vertical="center" wrapText="1"/>
    </xf>
    <xf numFmtId="0" fontId="35" fillId="0" borderId="0" xfId="0" applyFont="1" applyAlignment="1">
      <alignment vertical="center"/>
    </xf>
    <xf numFmtId="0" fontId="64" fillId="0" borderId="0" xfId="0" applyFont="1" applyAlignment="1">
      <alignment vertical="center"/>
    </xf>
    <xf numFmtId="0" fontId="17" fillId="0" borderId="37" xfId="0" applyFont="1" applyFill="1" applyBorder="1" applyAlignment="1">
      <alignment horizontal="center" vertical="center" wrapText="1"/>
    </xf>
    <xf numFmtId="0" fontId="27" fillId="0" borderId="37" xfId="6" applyNumberFormat="1" applyFont="1" applyFill="1" applyBorder="1" applyAlignment="1">
      <alignment vertical="center" wrapText="1"/>
    </xf>
    <xf numFmtId="168" fontId="27" fillId="0" borderId="37" xfId="1" applyNumberFormat="1" applyFont="1" applyFill="1" applyBorder="1" applyAlignment="1">
      <alignment horizontal="center" vertical="center" wrapText="1"/>
    </xf>
    <xf numFmtId="167" fontId="16" fillId="0" borderId="37" xfId="3" applyNumberFormat="1" applyFont="1" applyFill="1" applyBorder="1" applyAlignment="1">
      <alignment horizontal="center" vertical="center" wrapText="1"/>
    </xf>
    <xf numFmtId="0" fontId="16" fillId="0" borderId="37" xfId="6" applyNumberFormat="1" applyFont="1" applyFill="1" applyBorder="1" applyAlignment="1">
      <alignment vertical="center" wrapText="1"/>
    </xf>
    <xf numFmtId="9" fontId="10" fillId="0" borderId="37" xfId="4" applyFont="1" applyFill="1" applyBorder="1" applyAlignment="1">
      <alignment horizontal="center" vertical="center" wrapText="1"/>
    </xf>
    <xf numFmtId="0" fontId="27" fillId="0" borderId="37" xfId="6" applyNumberFormat="1" applyFont="1" applyFill="1" applyBorder="1" applyAlignment="1">
      <alignment horizontal="left" vertical="center" wrapText="1"/>
    </xf>
    <xf numFmtId="0" fontId="12" fillId="0" borderId="37" xfId="6" applyNumberFormat="1" applyFont="1" applyFill="1" applyBorder="1" applyAlignment="1">
      <alignment horizontal="center" vertical="center" wrapText="1"/>
    </xf>
    <xf numFmtId="14" fontId="3" fillId="0" borderId="37" xfId="6" applyNumberFormat="1" applyFont="1" applyFill="1" applyBorder="1" applyAlignment="1">
      <alignment vertical="center" wrapText="1"/>
    </xf>
    <xf numFmtId="168" fontId="3" fillId="0" borderId="37" xfId="1" applyNumberFormat="1" applyFont="1" applyFill="1" applyBorder="1" applyAlignment="1">
      <alignment horizontal="center" vertical="center" wrapText="1"/>
    </xf>
    <xf numFmtId="164" fontId="15" fillId="0" borderId="37" xfId="10" applyFont="1" applyFill="1" applyBorder="1" applyAlignment="1">
      <alignment vertical="center" wrapText="1"/>
    </xf>
    <xf numFmtId="0" fontId="3" fillId="0" borderId="37" xfId="6" applyNumberFormat="1" applyFont="1" applyFill="1" applyBorder="1" applyAlignment="1">
      <alignment vertical="center" wrapText="1"/>
    </xf>
    <xf numFmtId="0" fontId="3" fillId="0" borderId="37" xfId="6" applyNumberFormat="1" applyFont="1" applyFill="1" applyBorder="1" applyAlignment="1">
      <alignment horizontal="justify" vertical="justify" wrapText="1"/>
    </xf>
    <xf numFmtId="9" fontId="16" fillId="0" borderId="37" xfId="4" applyFont="1" applyFill="1" applyBorder="1" applyAlignment="1">
      <alignment horizontal="center" vertical="center" wrapText="1"/>
    </xf>
    <xf numFmtId="0" fontId="15" fillId="0" borderId="37" xfId="6" applyNumberFormat="1" applyFont="1" applyFill="1" applyBorder="1" applyAlignment="1">
      <alignment vertical="center" wrapText="1"/>
    </xf>
    <xf numFmtId="0" fontId="20" fillId="0" borderId="37" xfId="6" applyNumberFormat="1" applyFont="1" applyFill="1" applyBorder="1" applyAlignment="1">
      <alignment horizontal="center" vertical="center"/>
    </xf>
    <xf numFmtId="0" fontId="62" fillId="0" borderId="37" xfId="6" applyNumberFormat="1" applyFont="1" applyFill="1" applyBorder="1" applyAlignment="1">
      <alignment horizontal="left" vertical="center" wrapText="1"/>
    </xf>
    <xf numFmtId="168" fontId="35" fillId="0" borderId="0" xfId="1" applyNumberFormat="1" applyFont="1" applyFill="1" applyBorder="1" applyAlignment="1">
      <alignment horizontal="center" vertical="center" wrapText="1"/>
    </xf>
    <xf numFmtId="0" fontId="18" fillId="0" borderId="37" xfId="6" applyNumberFormat="1" applyFont="1" applyFill="1" applyBorder="1" applyAlignment="1">
      <alignment vertical="center" wrapText="1"/>
    </xf>
    <xf numFmtId="0" fontId="63" fillId="0" borderId="37" xfId="0" applyFont="1" applyFill="1" applyBorder="1" applyAlignment="1">
      <alignment horizontal="center" vertical="center" wrapText="1"/>
    </xf>
    <xf numFmtId="0" fontId="11" fillId="0" borderId="37" xfId="0" applyFont="1" applyFill="1" applyBorder="1" applyAlignment="1">
      <alignment vertical="center"/>
    </xf>
    <xf numFmtId="0" fontId="11" fillId="0" borderId="37" xfId="0" applyFont="1" applyFill="1" applyBorder="1" applyAlignment="1">
      <alignment vertical="center" wrapText="1"/>
    </xf>
    <xf numFmtId="0" fontId="11" fillId="0" borderId="37" xfId="0" applyFont="1" applyFill="1" applyBorder="1" applyAlignment="1">
      <alignment horizontal="center" vertical="center" wrapText="1"/>
    </xf>
    <xf numFmtId="0" fontId="35" fillId="0" borderId="37" xfId="6" applyNumberFormat="1" applyFont="1" applyFill="1" applyBorder="1" applyAlignment="1">
      <alignment horizontal="center" vertical="center" wrapText="1"/>
    </xf>
    <xf numFmtId="0" fontId="10" fillId="0" borderId="37" xfId="6" applyNumberFormat="1" applyFont="1" applyFill="1" applyBorder="1" applyAlignment="1">
      <alignment horizontal="center" vertical="center" wrapText="1"/>
    </xf>
    <xf numFmtId="0" fontId="20" fillId="0" borderId="37" xfId="6" applyNumberFormat="1" applyFont="1" applyFill="1" applyBorder="1" applyAlignment="1">
      <alignment horizontal="left" vertical="center" wrapText="1"/>
    </xf>
    <xf numFmtId="0" fontId="20" fillId="0" borderId="37" xfId="6" applyNumberFormat="1" applyFont="1" applyFill="1" applyBorder="1" applyAlignment="1">
      <alignment horizontal="center" vertical="center" wrapText="1"/>
    </xf>
    <xf numFmtId="9" fontId="3" fillId="0" borderId="37" xfId="6"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9"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6" applyNumberFormat="1" applyFont="1" applyFill="1" applyBorder="1" applyAlignment="1">
      <alignment vertical="center" wrapText="1"/>
    </xf>
    <xf numFmtId="0" fontId="8" fillId="0" borderId="37" xfId="0" applyFont="1" applyFill="1" applyBorder="1" applyAlignment="1">
      <alignment horizontal="center" vertical="center"/>
    </xf>
    <xf numFmtId="0" fontId="3" fillId="0" borderId="20" xfId="6" applyNumberFormat="1" applyFont="1" applyFill="1" applyBorder="1" applyAlignment="1">
      <alignment horizontal="left" vertical="center" wrapText="1"/>
    </xf>
    <xf numFmtId="0" fontId="15" fillId="0" borderId="0" xfId="6" applyNumberFormat="1" applyFont="1" applyFill="1" applyBorder="1" applyAlignment="1">
      <alignment vertical="center" wrapText="1"/>
    </xf>
    <xf numFmtId="0" fontId="21" fillId="0" borderId="0" xfId="6" applyNumberFormat="1" applyFont="1" applyFill="1" applyBorder="1" applyAlignment="1">
      <alignment horizontal="center" vertical="center"/>
    </xf>
    <xf numFmtId="0" fontId="12" fillId="0" borderId="24" xfId="0" applyFont="1" applyFill="1" applyBorder="1" applyAlignment="1">
      <alignment horizontal="center" vertical="center"/>
    </xf>
    <xf numFmtId="0" fontId="18" fillId="0" borderId="24" xfId="0" applyFont="1" applyFill="1" applyBorder="1" applyAlignment="1">
      <alignment horizontal="right" vertical="center"/>
    </xf>
    <xf numFmtId="0" fontId="18" fillId="0" borderId="22" xfId="0" applyFont="1" applyFill="1" applyBorder="1" applyAlignment="1">
      <alignment horizontal="right" vertical="center" wrapText="1"/>
    </xf>
    <xf numFmtId="9" fontId="18" fillId="0" borderId="24" xfId="0" applyNumberFormat="1" applyFont="1" applyFill="1" applyBorder="1" applyAlignment="1">
      <alignment horizontal="left" vertical="center"/>
    </xf>
    <xf numFmtId="0" fontId="27" fillId="0" borderId="11" xfId="6" applyNumberFormat="1" applyFont="1" applyFill="1" applyBorder="1" applyAlignment="1">
      <alignment horizontal="left" wrapText="1"/>
    </xf>
    <xf numFmtId="0" fontId="18" fillId="0" borderId="29" xfId="0" applyFont="1" applyFill="1" applyBorder="1" applyAlignment="1">
      <alignment wrapText="1"/>
    </xf>
    <xf numFmtId="0" fontId="36" fillId="0" borderId="22" xfId="0" applyFont="1" applyFill="1" applyBorder="1" applyAlignment="1">
      <alignment horizontal="center" vertical="center" wrapText="1"/>
    </xf>
    <xf numFmtId="0" fontId="36" fillId="0" borderId="22"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56" fillId="0" borderId="37" xfId="6" applyNumberFormat="1" applyFont="1" applyFill="1" applyBorder="1" applyAlignment="1">
      <alignment horizontal="center" vertical="center" wrapText="1"/>
    </xf>
    <xf numFmtId="0" fontId="51" fillId="0" borderId="39" xfId="0" applyFont="1" applyBorder="1" applyAlignment="1">
      <alignment horizontal="center" vertical="center" wrapText="1"/>
    </xf>
    <xf numFmtId="0" fontId="16" fillId="0" borderId="37" xfId="6" applyNumberFormat="1" applyFont="1" applyFill="1" applyBorder="1" applyAlignment="1">
      <alignment horizontal="center" vertical="center" wrapText="1"/>
    </xf>
    <xf numFmtId="0" fontId="18" fillId="0" borderId="11" xfId="6" applyNumberFormat="1" applyFont="1" applyFill="1" applyBorder="1" applyAlignment="1">
      <alignment horizontal="center" vertical="center" wrapText="1"/>
    </xf>
    <xf numFmtId="168" fontId="32" fillId="0" borderId="37" xfId="1" applyNumberFormat="1" applyFont="1" applyFill="1" applyBorder="1" applyAlignment="1">
      <alignment vertical="center" wrapText="1"/>
    </xf>
    <xf numFmtId="0" fontId="0" fillId="0" borderId="37" xfId="0" applyBorder="1"/>
    <xf numFmtId="9" fontId="27" fillId="0" borderId="11" xfId="6" applyNumberFormat="1" applyFont="1" applyFill="1" applyBorder="1" applyAlignment="1">
      <alignment horizontal="center" vertical="center" wrapText="1"/>
    </xf>
    <xf numFmtId="9" fontId="27" fillId="0" borderId="37" xfId="6" applyNumberFormat="1" applyFont="1" applyFill="1" applyBorder="1" applyAlignment="1">
      <alignment horizontal="center" vertical="center" wrapText="1"/>
    </xf>
    <xf numFmtId="14" fontId="23" fillId="0" borderId="37" xfId="6" applyNumberFormat="1" applyFont="1" applyFill="1" applyBorder="1" applyAlignment="1">
      <alignment vertical="center" wrapText="1"/>
    </xf>
    <xf numFmtId="0" fontId="36" fillId="0" borderId="22" xfId="0" applyFont="1" applyFill="1" applyBorder="1" applyAlignment="1">
      <alignment vertical="center" wrapText="1"/>
    </xf>
    <xf numFmtId="0" fontId="18" fillId="0" borderId="37" xfId="6" applyNumberFormat="1" applyFont="1" applyFill="1" applyBorder="1" applyAlignment="1">
      <alignment horizontal="left" vertical="center" wrapText="1"/>
    </xf>
    <xf numFmtId="3" fontId="12" fillId="0" borderId="11" xfId="6" applyNumberFormat="1" applyFont="1" applyFill="1" applyBorder="1" applyAlignment="1"/>
    <xf numFmtId="168" fontId="18" fillId="0" borderId="0" xfId="1" applyNumberFormat="1" applyFont="1" applyFill="1" applyBorder="1" applyAlignment="1">
      <alignment horizontal="center" vertical="center" wrapText="1"/>
    </xf>
    <xf numFmtId="168" fontId="18" fillId="0" borderId="37" xfId="1" applyNumberFormat="1" applyFont="1" applyFill="1" applyBorder="1" applyAlignment="1">
      <alignment horizontal="center" vertical="center" wrapText="1"/>
    </xf>
    <xf numFmtId="9" fontId="27" fillId="0" borderId="37" xfId="6" applyNumberFormat="1" applyFont="1" applyFill="1" applyBorder="1" applyAlignment="1">
      <alignment vertical="center" wrapText="1"/>
    </xf>
    <xf numFmtId="168" fontId="27" fillId="0" borderId="14" xfId="1" applyNumberFormat="1" applyFont="1" applyFill="1" applyBorder="1" applyAlignment="1">
      <alignment vertical="center" wrapText="1"/>
    </xf>
    <xf numFmtId="168" fontId="27" fillId="0" borderId="37" xfId="1" applyNumberFormat="1" applyFont="1" applyFill="1" applyBorder="1" applyAlignment="1">
      <alignment vertical="center" wrapText="1"/>
    </xf>
    <xf numFmtId="168" fontId="27" fillId="0" borderId="40" xfId="1" applyNumberFormat="1" applyFont="1" applyFill="1" applyBorder="1" applyAlignment="1">
      <alignment vertical="center" wrapText="1"/>
    </xf>
    <xf numFmtId="0" fontId="18" fillId="0" borderId="29" xfId="0" applyFont="1" applyFill="1" applyBorder="1" applyAlignment="1">
      <alignment horizontal="center" vertical="center"/>
    </xf>
    <xf numFmtId="169" fontId="0" fillId="0" borderId="37" xfId="0" applyNumberFormat="1" applyBorder="1"/>
    <xf numFmtId="0" fontId="18" fillId="0" borderId="33" xfId="0" applyFont="1" applyFill="1" applyBorder="1" applyAlignment="1">
      <alignment horizontal="left" vertical="center" wrapText="1"/>
    </xf>
    <xf numFmtId="0" fontId="12" fillId="0" borderId="37" xfId="14" applyNumberFormat="1" applyFont="1" applyFill="1" applyBorder="1" applyAlignment="1">
      <alignment horizontal="center" vertical="center" wrapText="1"/>
    </xf>
    <xf numFmtId="14" fontId="23" fillId="0" borderId="37" xfId="14" applyNumberFormat="1" applyFont="1" applyFill="1" applyBorder="1" applyAlignment="1">
      <alignment vertical="center" wrapText="1"/>
    </xf>
    <xf numFmtId="0" fontId="16" fillId="0" borderId="37" xfId="14" applyNumberFormat="1" applyFont="1" applyFill="1" applyBorder="1" applyAlignment="1">
      <alignment vertical="center" wrapText="1"/>
    </xf>
    <xf numFmtId="0" fontId="18" fillId="0" borderId="37" xfId="14" applyNumberFormat="1" applyFont="1" applyFill="1" applyBorder="1" applyAlignment="1">
      <alignment horizontal="center" vertical="center" wrapText="1"/>
    </xf>
    <xf numFmtId="2" fontId="16" fillId="0" borderId="37" xfId="3" applyNumberFormat="1" applyFont="1" applyFill="1" applyBorder="1" applyAlignment="1">
      <alignment vertical="center" wrapText="1"/>
    </xf>
    <xf numFmtId="2" fontId="16" fillId="0" borderId="37" xfId="3" applyNumberFormat="1" applyFont="1" applyFill="1" applyBorder="1" applyAlignment="1">
      <alignment horizontal="center" vertical="center" wrapText="1"/>
    </xf>
    <xf numFmtId="168" fontId="32" fillId="0" borderId="37" xfId="1" applyNumberFormat="1"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7" xfId="14" applyNumberFormat="1" applyFont="1" applyFill="1" applyBorder="1" applyAlignment="1"/>
    <xf numFmtId="0" fontId="10" fillId="0" borderId="0" xfId="14" applyNumberFormat="1" applyFont="1" applyFill="1" applyBorder="1" applyAlignment="1">
      <alignment horizontal="center" vertical="center" textRotation="90" wrapText="1"/>
    </xf>
    <xf numFmtId="0" fontId="16" fillId="0" borderId="0" xfId="14" applyFont="1" applyFill="1" applyBorder="1" applyAlignment="1">
      <alignment horizontal="center" vertical="center" wrapText="1"/>
    </xf>
    <xf numFmtId="0" fontId="16" fillId="0" borderId="0" xfId="14" applyFont="1" applyBorder="1" applyAlignment="1">
      <alignment horizontal="center" vertical="center" wrapText="1"/>
    </xf>
    <xf numFmtId="0" fontId="43" fillId="0" borderId="0" xfId="14" applyNumberFormat="1"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4" fillId="0" borderId="0" xfId="14" applyNumberFormat="1" applyFont="1" applyFill="1" applyBorder="1" applyAlignment="1">
      <alignment horizontal="center" vertical="center" wrapText="1"/>
    </xf>
    <xf numFmtId="0" fontId="20" fillId="0" borderId="0" xfId="14" applyNumberFormat="1" applyFont="1" applyFill="1" applyBorder="1" applyAlignment="1">
      <alignment horizontal="center" vertical="center"/>
    </xf>
    <xf numFmtId="0" fontId="18" fillId="0" borderId="0" xfId="14" applyNumberFormat="1" applyFont="1" applyFill="1" applyBorder="1" applyAlignment="1">
      <alignment horizontal="center" vertical="center" wrapText="1"/>
    </xf>
    <xf numFmtId="14" fontId="23" fillId="0" borderId="0" xfId="14" applyNumberFormat="1" applyFont="1" applyFill="1" applyBorder="1" applyAlignment="1">
      <alignment vertical="center" wrapText="1"/>
    </xf>
    <xf numFmtId="4" fontId="24" fillId="0" borderId="0" xfId="14" applyNumberFormat="1" applyFont="1" applyFill="1" applyBorder="1" applyAlignment="1"/>
    <xf numFmtId="0" fontId="24" fillId="0" borderId="0" xfId="14" applyNumberFormat="1" applyFont="1" applyFill="1" applyBorder="1" applyAlignment="1"/>
    <xf numFmtId="9" fontId="24" fillId="0" borderId="0" xfId="14" applyNumberFormat="1" applyFont="1" applyFill="1" applyBorder="1" applyAlignment="1"/>
    <xf numFmtId="0" fontId="24" fillId="0" borderId="0" xfId="14" applyNumberFormat="1" applyFont="1" applyFill="1" applyAlignment="1"/>
    <xf numFmtId="0" fontId="27" fillId="0" borderId="0" xfId="14" applyNumberFormat="1" applyFont="1" applyFill="1" applyAlignment="1"/>
    <xf numFmtId="0" fontId="29" fillId="0" borderId="0" xfId="14" applyNumberFormat="1" applyFont="1" applyFill="1" applyAlignment="1">
      <alignment horizontal="center" vertical="center"/>
    </xf>
    <xf numFmtId="0" fontId="24" fillId="0" borderId="0" xfId="14" applyNumberFormat="1" applyFont="1" applyFill="1" applyAlignment="1">
      <alignment horizontal="center" vertical="center"/>
    </xf>
    <xf numFmtId="0" fontId="24" fillId="0" borderId="0" xfId="14" applyNumberFormat="1" applyFont="1" applyFill="1" applyBorder="1" applyAlignment="1">
      <alignment horizontal="center" vertical="center"/>
    </xf>
    <xf numFmtId="9" fontId="24" fillId="0" borderId="0" xfId="14" applyNumberFormat="1" applyFont="1" applyFill="1" applyAlignment="1"/>
    <xf numFmtId="0" fontId="20" fillId="0" borderId="0" xfId="14" applyNumberFormat="1" applyFont="1" applyFill="1" applyAlignment="1"/>
    <xf numFmtId="0" fontId="21" fillId="0" borderId="0" xfId="14" applyNumberFormat="1" applyFont="1" applyFill="1" applyAlignment="1">
      <alignment horizontal="center" vertical="center"/>
    </xf>
    <xf numFmtId="0" fontId="22" fillId="0" borderId="0" xfId="14" applyNumberFormat="1" applyFont="1" applyFill="1" applyAlignment="1">
      <alignment horizontal="center" vertical="center"/>
    </xf>
    <xf numFmtId="0" fontId="27" fillId="0" borderId="37" xfId="14" applyNumberFormat="1" applyFont="1" applyFill="1" applyBorder="1" applyAlignment="1">
      <alignment horizontal="left" vertical="center" wrapText="1"/>
    </xf>
    <xf numFmtId="0" fontId="27" fillId="0" borderId="14" xfId="14" applyNumberFormat="1" applyFont="1" applyFill="1" applyBorder="1" applyAlignment="1">
      <alignment horizontal="center" vertical="center" wrapText="1"/>
    </xf>
    <xf numFmtId="0" fontId="23" fillId="0" borderId="37" xfId="14" applyNumberFormat="1" applyFont="1" applyFill="1" applyBorder="1" applyAlignment="1">
      <alignment horizontal="center" vertical="center" wrapText="1"/>
    </xf>
    <xf numFmtId="0" fontId="23" fillId="0" borderId="37" xfId="14" applyNumberFormat="1" applyFont="1" applyFill="1" applyBorder="1" applyAlignment="1">
      <alignment horizontal="center" vertical="center"/>
    </xf>
    <xf numFmtId="0" fontId="12" fillId="0" borderId="11" xfId="6" applyNumberFormat="1" applyFont="1" applyFill="1" applyBorder="1" applyAlignment="1">
      <alignment vertical="center"/>
    </xf>
    <xf numFmtId="0" fontId="30" fillId="0" borderId="11" xfId="6" applyNumberFormat="1" applyFont="1" applyFill="1" applyBorder="1" applyAlignment="1">
      <alignment horizontal="center" vertical="center" wrapText="1"/>
    </xf>
    <xf numFmtId="0" fontId="16" fillId="0" borderId="0" xfId="6" applyNumberFormat="1" applyFont="1" applyFill="1" applyAlignment="1">
      <alignment horizontal="center" vertical="center"/>
    </xf>
    <xf numFmtId="0" fontId="27" fillId="0" borderId="0" xfId="6" applyNumberFormat="1" applyFont="1" applyFill="1" applyAlignment="1">
      <alignment horizontal="center" vertical="center"/>
    </xf>
    <xf numFmtId="0" fontId="23" fillId="0" borderId="0" xfId="6" applyNumberFormat="1" applyFont="1" applyFill="1" applyBorder="1" applyAlignment="1">
      <alignment vertical="center" wrapText="1"/>
    </xf>
    <xf numFmtId="0" fontId="27" fillId="0" borderId="14" xfId="0" applyFont="1" applyFill="1" applyBorder="1" applyAlignment="1">
      <alignment horizontal="center" vertical="center" wrapText="1"/>
    </xf>
    <xf numFmtId="14" fontId="23" fillId="0" borderId="14" xfId="14" applyNumberFormat="1" applyFont="1" applyFill="1" applyBorder="1" applyAlignment="1">
      <alignment vertical="center" wrapText="1"/>
    </xf>
    <xf numFmtId="0" fontId="16" fillId="0" borderId="14" xfId="14" applyNumberFormat="1" applyFont="1" applyFill="1" applyBorder="1" applyAlignment="1">
      <alignment vertical="center" wrapText="1"/>
    </xf>
    <xf numFmtId="0" fontId="18" fillId="0" borderId="14" xfId="14" applyNumberFormat="1" applyFont="1" applyFill="1" applyBorder="1" applyAlignment="1">
      <alignment horizontal="center" vertical="center" wrapText="1"/>
    </xf>
    <xf numFmtId="0" fontId="36" fillId="0" borderId="33" xfId="0" applyFont="1" applyFill="1" applyBorder="1" applyAlignment="1">
      <alignment horizontal="left" vertical="top" wrapText="1"/>
    </xf>
    <xf numFmtId="9" fontId="59" fillId="0" borderId="24" xfId="0" applyNumberFormat="1" applyFont="1" applyFill="1" applyBorder="1" applyAlignment="1">
      <alignment horizontal="center" vertical="center" wrapText="1"/>
    </xf>
    <xf numFmtId="0" fontId="36" fillId="0" borderId="37" xfId="0" applyFont="1" applyFill="1" applyBorder="1" applyAlignment="1">
      <alignment horizontal="center" vertical="center"/>
    </xf>
    <xf numFmtId="0" fontId="36" fillId="0" borderId="37" xfId="0" applyFont="1" applyFill="1" applyBorder="1" applyAlignment="1">
      <alignment vertical="center" wrapText="1"/>
    </xf>
    <xf numFmtId="0" fontId="36" fillId="0" borderId="37" xfId="0" applyFont="1" applyFill="1" applyBorder="1" applyAlignment="1">
      <alignment horizontal="left" vertical="top" wrapText="1"/>
    </xf>
    <xf numFmtId="9" fontId="55" fillId="0" borderId="37" xfId="0" applyNumberFormat="1" applyFont="1" applyFill="1" applyBorder="1" applyAlignment="1">
      <alignment horizontal="center" vertical="center"/>
    </xf>
    <xf numFmtId="0" fontId="36" fillId="0" borderId="37" xfId="0" applyFont="1" applyFill="1" applyBorder="1" applyAlignment="1">
      <alignment horizontal="center" vertical="center" wrapText="1"/>
    </xf>
    <xf numFmtId="0" fontId="37" fillId="0" borderId="37" xfId="5" applyFont="1" applyFill="1" applyBorder="1" applyAlignment="1">
      <alignment horizontal="left" vertical="center" wrapText="1"/>
    </xf>
    <xf numFmtId="0" fontId="3" fillId="0" borderId="37" xfId="14" applyNumberFormat="1" applyFont="1" applyFill="1" applyBorder="1" applyAlignment="1">
      <alignment horizontal="center" vertical="center" wrapText="1"/>
    </xf>
    <xf numFmtId="0" fontId="3" fillId="0" borderId="37" xfId="14" applyNumberFormat="1" applyFont="1" applyFill="1" applyBorder="1" applyAlignment="1">
      <alignment horizontal="justify" vertical="center" wrapText="1"/>
    </xf>
    <xf numFmtId="0" fontId="34" fillId="0" borderId="23"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 fillId="0" borderId="37" xfId="5" applyFont="1" applyFill="1" applyBorder="1" applyAlignment="1">
      <alignment horizontal="left" wrapText="1"/>
    </xf>
    <xf numFmtId="0" fontId="3" fillId="0" borderId="37" xfId="5" applyFont="1" applyFill="1" applyBorder="1" applyAlignment="1">
      <alignment horizontal="left" vertical="top" wrapText="1"/>
    </xf>
    <xf numFmtId="0" fontId="72" fillId="0" borderId="0" xfId="6" applyNumberFormat="1" applyFont="1" applyFill="1" applyAlignment="1"/>
    <xf numFmtId="0" fontId="2" fillId="0" borderId="18" xfId="0" applyFont="1" applyBorder="1" applyAlignment="1">
      <alignment horizontal="center" vertical="center" wrapText="1"/>
    </xf>
    <xf numFmtId="9" fontId="18" fillId="0" borderId="0" xfId="6" applyNumberFormat="1" applyFont="1" applyFill="1" applyBorder="1" applyAlignment="1">
      <alignment horizontal="center" vertical="center" wrapText="1"/>
    </xf>
    <xf numFmtId="9" fontId="18" fillId="0" borderId="37" xfId="4" applyFont="1" applyFill="1" applyBorder="1" applyAlignment="1">
      <alignment horizontal="center" vertical="center" wrapText="1"/>
    </xf>
    <xf numFmtId="0" fontId="34" fillId="0" borderId="29" xfId="0" applyFont="1" applyFill="1" applyBorder="1" applyAlignment="1">
      <alignment horizontal="left" vertical="center" wrapText="1"/>
    </xf>
    <xf numFmtId="0" fontId="34" fillId="0" borderId="45" xfId="0" applyFont="1" applyFill="1" applyBorder="1" applyAlignment="1">
      <alignment horizontal="center" vertical="center" wrapText="1"/>
    </xf>
    <xf numFmtId="0" fontId="15" fillId="0" borderId="20" xfId="6" applyNumberFormat="1" applyFont="1" applyFill="1" applyBorder="1" applyAlignment="1">
      <alignment vertical="center" wrapText="1"/>
    </xf>
    <xf numFmtId="0" fontId="60" fillId="0" borderId="23" xfId="0" applyFont="1" applyFill="1" applyBorder="1" applyAlignment="1">
      <alignment vertical="center" wrapText="1"/>
    </xf>
    <xf numFmtId="9" fontId="27" fillId="0" borderId="20" xfId="6" applyNumberFormat="1" applyFont="1" applyFill="1" applyBorder="1" applyAlignment="1">
      <alignment vertical="center" wrapText="1"/>
    </xf>
    <xf numFmtId="0" fontId="27" fillId="0" borderId="14" xfId="6" applyNumberFormat="1" applyFont="1" applyFill="1" applyBorder="1" applyAlignment="1">
      <alignment vertical="center" wrapText="1"/>
    </xf>
    <xf numFmtId="0" fontId="60" fillId="0" borderId="37"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center" vertical="center" wrapText="1"/>
    </xf>
    <xf numFmtId="0" fontId="2" fillId="0" borderId="18" xfId="0" applyFont="1" applyBorder="1" applyAlignment="1">
      <alignment horizontal="center" vertical="center"/>
    </xf>
    <xf numFmtId="0" fontId="0" fillId="0" borderId="37" xfId="0" applyFill="1" applyBorder="1" applyAlignment="1">
      <alignment horizontal="center" vertical="center"/>
    </xf>
    <xf numFmtId="0" fontId="0" fillId="0" borderId="37" xfId="0" applyFill="1" applyBorder="1" applyAlignment="1">
      <alignment horizontal="center" vertical="center" wrapText="1"/>
    </xf>
    <xf numFmtId="9" fontId="0" fillId="0" borderId="37" xfId="4" applyFont="1" applyFill="1" applyBorder="1" applyAlignment="1">
      <alignment horizontal="center" vertical="center"/>
    </xf>
    <xf numFmtId="0" fontId="44" fillId="4" borderId="37" xfId="0" applyFont="1" applyFill="1" applyBorder="1" applyAlignment="1">
      <alignment horizontal="center" vertical="center" wrapText="1"/>
    </xf>
    <xf numFmtId="0" fontId="44" fillId="4" borderId="37" xfId="0" applyFont="1" applyFill="1" applyBorder="1" applyAlignment="1">
      <alignment horizontal="center" vertical="center"/>
    </xf>
    <xf numFmtId="9" fontId="44" fillId="4" borderId="37" xfId="0" applyNumberFormat="1" applyFont="1" applyFill="1" applyBorder="1" applyAlignment="1">
      <alignment horizontal="center" vertical="center"/>
    </xf>
    <xf numFmtId="0" fontId="18" fillId="0" borderId="37"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6" fillId="0" borderId="20" xfId="6" applyNumberFormat="1" applyFont="1" applyFill="1" applyBorder="1" applyAlignment="1" applyProtection="1">
      <alignment vertical="center" wrapText="1"/>
      <protection locked="0"/>
    </xf>
    <xf numFmtId="10" fontId="27" fillId="0" borderId="37" xfId="6" applyNumberFormat="1" applyFont="1" applyFill="1" applyBorder="1" applyAlignment="1">
      <alignment horizontal="center" vertical="center"/>
    </xf>
    <xf numFmtId="0" fontId="36" fillId="0" borderId="37" xfId="6" applyNumberFormat="1" applyFont="1" applyFill="1" applyBorder="1" applyAlignment="1" applyProtection="1">
      <alignment vertical="center" wrapText="1"/>
      <protection locked="0"/>
    </xf>
    <xf numFmtId="4" fontId="23" fillId="0" borderId="23" xfId="0" applyNumberFormat="1" applyFont="1" applyFill="1" applyBorder="1" applyAlignment="1">
      <alignment vertical="center" wrapText="1"/>
    </xf>
    <xf numFmtId="167" fontId="16" fillId="0" borderId="20" xfId="3" applyNumberFormat="1" applyFont="1" applyFill="1" applyBorder="1" applyAlignment="1">
      <alignment vertical="center" wrapText="1"/>
    </xf>
    <xf numFmtId="4" fontId="23" fillId="0" borderId="37" xfId="0" applyNumberFormat="1" applyFont="1" applyFill="1" applyBorder="1" applyAlignment="1">
      <alignment vertical="center" wrapText="1"/>
    </xf>
    <xf numFmtId="9" fontId="78" fillId="0" borderId="37" xfId="4" applyFont="1" applyFill="1" applyBorder="1" applyAlignment="1">
      <alignment horizontal="center" vertical="center" wrapText="1"/>
    </xf>
    <xf numFmtId="0" fontId="27" fillId="0" borderId="37" xfId="6" applyNumberFormat="1" applyFont="1" applyFill="1" applyBorder="1" applyAlignment="1">
      <alignment horizontal="center" vertical="center"/>
    </xf>
    <xf numFmtId="0" fontId="15" fillId="0" borderId="37" xfId="6" applyNumberFormat="1" applyFont="1" applyFill="1" applyBorder="1" applyAlignment="1">
      <alignment horizontal="center" vertical="center" wrapText="1"/>
    </xf>
    <xf numFmtId="0" fontId="15" fillId="0" borderId="20" xfId="6" applyNumberFormat="1" applyFont="1" applyFill="1" applyBorder="1" applyAlignment="1">
      <alignment horizontal="center" vertical="center" wrapText="1"/>
    </xf>
    <xf numFmtId="0" fontId="3" fillId="0" borderId="37" xfId="6" applyNumberFormat="1" applyFont="1" applyFill="1" applyBorder="1" applyAlignment="1">
      <alignment horizontal="center" vertical="center" wrapText="1"/>
    </xf>
    <xf numFmtId="0" fontId="3" fillId="0" borderId="20" xfId="6" applyNumberFormat="1" applyFont="1" applyFill="1" applyBorder="1" applyAlignment="1">
      <alignment horizontal="center" vertical="center" wrapText="1"/>
    </xf>
    <xf numFmtId="0" fontId="3" fillId="0" borderId="37" xfId="6" applyNumberFormat="1" applyFont="1" applyFill="1" applyBorder="1" applyAlignment="1">
      <alignment horizontal="left" vertical="center" wrapText="1"/>
    </xf>
    <xf numFmtId="0" fontId="3" fillId="0" borderId="21" xfId="6" applyNumberFormat="1" applyFont="1" applyFill="1" applyBorder="1" applyAlignment="1">
      <alignment horizontal="left" vertical="center" wrapText="1"/>
    </xf>
    <xf numFmtId="0" fontId="15" fillId="0" borderId="14" xfId="0" applyFont="1" applyFill="1" applyBorder="1" applyAlignment="1">
      <alignment horizontal="center" vertical="center" wrapText="1"/>
    </xf>
    <xf numFmtId="168" fontId="9" fillId="0" borderId="37" xfId="1" applyNumberFormat="1" applyFont="1" applyFill="1" applyBorder="1" applyAlignment="1">
      <alignment horizontal="center" vertical="center" wrapText="1"/>
    </xf>
    <xf numFmtId="0" fontId="9" fillId="0" borderId="37" xfId="6" applyNumberFormat="1" applyFont="1" applyFill="1" applyBorder="1" applyAlignment="1">
      <alignment horizontal="center" vertical="center" wrapText="1"/>
    </xf>
    <xf numFmtId="0" fontId="16" fillId="0" borderId="11" xfId="6" applyNumberFormat="1" applyFont="1" applyFill="1" applyBorder="1" applyAlignment="1">
      <alignment horizontal="center" vertical="center" wrapText="1"/>
    </xf>
    <xf numFmtId="0" fontId="27" fillId="0" borderId="14" xfId="6" applyNumberFormat="1" applyFont="1" applyFill="1" applyBorder="1" applyAlignment="1">
      <alignment horizontal="center" vertical="center" wrapText="1"/>
    </xf>
    <xf numFmtId="0" fontId="12" fillId="0" borderId="11" xfId="6" applyNumberFormat="1" applyFont="1" applyFill="1" applyBorder="1" applyAlignment="1">
      <alignment horizontal="center" vertical="center" wrapText="1"/>
    </xf>
    <xf numFmtId="0" fontId="26" fillId="0" borderId="21" xfId="6" applyNumberFormat="1" applyFont="1" applyFill="1" applyBorder="1" applyAlignment="1">
      <alignment horizontal="center" vertical="center" textRotation="90" wrapText="1"/>
    </xf>
    <xf numFmtId="0" fontId="27" fillId="0" borderId="11"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wrapText="1"/>
    </xf>
    <xf numFmtId="0" fontId="12" fillId="0" borderId="37" xfId="6" applyNumberFormat="1" applyFont="1" applyFill="1" applyBorder="1" applyAlignment="1">
      <alignment horizontal="center" vertical="center" wrapText="1"/>
    </xf>
    <xf numFmtId="0" fontId="27" fillId="0" borderId="21" xfId="6" applyNumberFormat="1" applyFont="1" applyFill="1" applyBorder="1" applyAlignment="1">
      <alignment horizontal="center" vertical="center" wrapText="1"/>
    </xf>
    <xf numFmtId="0" fontId="16" fillId="0" borderId="37" xfId="14" applyNumberFormat="1" applyFont="1" applyFill="1" applyBorder="1" applyAlignment="1">
      <alignment horizontal="center" vertical="center" wrapText="1"/>
    </xf>
    <xf numFmtId="0" fontId="27" fillId="0" borderId="37" xfId="14" applyNumberFormat="1" applyFont="1" applyFill="1" applyBorder="1" applyAlignment="1">
      <alignment horizontal="center" vertical="center" wrapText="1"/>
    </xf>
    <xf numFmtId="0" fontId="16" fillId="0" borderId="14" xfId="14" applyFont="1" applyFill="1" applyBorder="1" applyAlignment="1">
      <alignment horizontal="center" vertical="center" wrapText="1"/>
    </xf>
    <xf numFmtId="0" fontId="16" fillId="0" borderId="37" xfId="14" applyFont="1" applyFill="1" applyBorder="1" applyAlignment="1">
      <alignment horizontal="center" vertical="center" wrapText="1"/>
    </xf>
    <xf numFmtId="0" fontId="18" fillId="0" borderId="37" xfId="6" applyNumberFormat="1" applyFont="1" applyFill="1" applyBorder="1" applyAlignment="1">
      <alignment horizontal="center" vertical="center" wrapText="1"/>
    </xf>
    <xf numFmtId="0" fontId="15" fillId="0" borderId="11" xfId="6" applyNumberFormat="1" applyFont="1" applyFill="1" applyBorder="1" applyAlignment="1">
      <alignment horizontal="center" vertical="center" wrapText="1"/>
    </xf>
    <xf numFmtId="0" fontId="27" fillId="0" borderId="37" xfId="6" applyNumberFormat="1" applyFont="1" applyFill="1" applyBorder="1" applyAlignment="1">
      <alignment horizontal="center" vertical="center" wrapText="1"/>
    </xf>
    <xf numFmtId="0" fontId="12" fillId="0" borderId="37" xfId="6" applyNumberFormat="1" applyFont="1" applyFill="1" applyBorder="1" applyAlignment="1">
      <alignment vertical="center" wrapText="1"/>
    </xf>
    <xf numFmtId="0" fontId="15" fillId="0" borderId="37" xfId="14" applyNumberFormat="1" applyFont="1" applyFill="1" applyBorder="1" applyAlignment="1">
      <alignment vertical="center" wrapText="1"/>
    </xf>
    <xf numFmtId="0" fontId="12" fillId="0" borderId="33"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22" xfId="0" applyFont="1" applyFill="1" applyBorder="1" applyAlignment="1">
      <alignment horizontal="left" wrapText="1"/>
    </xf>
    <xf numFmtId="0" fontId="51" fillId="0" borderId="29" xfId="0" applyFont="1" applyFill="1" applyBorder="1" applyAlignment="1">
      <alignment horizontal="left" wrapText="1"/>
    </xf>
    <xf numFmtId="0" fontId="55" fillId="0" borderId="11" xfId="6" applyNumberFormat="1" applyFont="1" applyFill="1" applyBorder="1" applyAlignment="1">
      <alignment horizontal="left" vertical="top" wrapText="1"/>
    </xf>
    <xf numFmtId="0" fontId="55" fillId="0" borderId="37" xfId="0" applyFont="1" applyFill="1" applyBorder="1" applyAlignment="1">
      <alignment horizontal="left" vertical="top" wrapText="1"/>
    </xf>
    <xf numFmtId="9" fontId="55" fillId="0" borderId="37" xfId="0" applyNumberFormat="1" applyFont="1" applyFill="1" applyBorder="1" applyAlignment="1">
      <alignment horizontal="left" vertical="top" wrapText="1"/>
    </xf>
    <xf numFmtId="9" fontId="55" fillId="0" borderId="33" xfId="0" applyNumberFormat="1" applyFont="1" applyFill="1" applyBorder="1" applyAlignment="1">
      <alignment horizontal="left" vertical="top" wrapText="1"/>
    </xf>
    <xf numFmtId="0" fontId="55" fillId="0" borderId="29" xfId="0" applyFont="1" applyFill="1" applyBorder="1" applyAlignment="1">
      <alignment horizontal="left" vertical="top" wrapText="1"/>
    </xf>
    <xf numFmtId="0" fontId="61" fillId="0" borderId="22" xfId="0" applyFont="1" applyFill="1" applyBorder="1" applyAlignment="1">
      <alignment horizontal="center" vertical="center" wrapText="1"/>
    </xf>
    <xf numFmtId="0" fontId="12" fillId="0" borderId="43" xfId="0" applyFont="1" applyFill="1" applyBorder="1" applyAlignment="1">
      <alignment horizontal="center" vertical="center" wrapText="1"/>
    </xf>
    <xf numFmtId="9" fontId="12" fillId="0" borderId="24" xfId="0" applyNumberFormat="1" applyFont="1" applyFill="1" applyBorder="1" applyAlignment="1">
      <alignment vertical="center" wrapText="1"/>
    </xf>
    <xf numFmtId="0"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9" fontId="52" fillId="0" borderId="41" xfId="0" applyNumberFormat="1" applyFont="1" applyFill="1" applyBorder="1" applyAlignment="1">
      <alignment horizontal="justify" vertical="justify" wrapText="1"/>
    </xf>
    <xf numFmtId="0" fontId="35" fillId="0" borderId="22" xfId="0" applyFont="1" applyFill="1" applyBorder="1" applyAlignment="1">
      <alignment horizontal="left" vertical="center" wrapText="1"/>
    </xf>
    <xf numFmtId="0" fontId="35" fillId="0" borderId="37" xfId="0" applyFont="1" applyFill="1" applyBorder="1" applyAlignment="1">
      <alignment horizontal="justify" vertical="center" wrapText="1"/>
    </xf>
    <xf numFmtId="0" fontId="69" fillId="0" borderId="37" xfId="0" applyFont="1" applyFill="1" applyBorder="1" applyAlignment="1">
      <alignment horizontal="justify" vertical="center" wrapText="1"/>
    </xf>
    <xf numFmtId="0" fontId="3" fillId="0" borderId="20" xfId="6" applyNumberFormat="1" applyFont="1" applyFill="1" applyBorder="1" applyAlignment="1">
      <alignment vertical="center" wrapText="1"/>
    </xf>
    <xf numFmtId="0" fontId="3" fillId="0" borderId="37" xfId="5" applyFill="1" applyBorder="1" applyAlignment="1">
      <alignment horizontal="left" vertical="center" wrapText="1"/>
    </xf>
    <xf numFmtId="9" fontId="15" fillId="0" borderId="37" xfId="5" applyNumberFormat="1" applyFont="1" applyFill="1" applyBorder="1" applyAlignment="1">
      <alignment horizontal="center" vertical="center" wrapText="1"/>
    </xf>
    <xf numFmtId="9" fontId="3" fillId="0" borderId="37" xfId="5" applyNumberFormat="1" applyFill="1" applyBorder="1" applyAlignment="1">
      <alignment horizontal="center" vertical="center" wrapText="1"/>
    </xf>
    <xf numFmtId="0" fontId="3" fillId="0" borderId="37" xfId="5" applyFill="1" applyBorder="1" applyAlignment="1">
      <alignment horizontal="center" vertical="center" wrapText="1"/>
    </xf>
    <xf numFmtId="0" fontId="70" fillId="0"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70" fillId="0" borderId="22"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52" fillId="0" borderId="22" xfId="0" applyFont="1" applyFill="1" applyBorder="1" applyAlignment="1">
      <alignment horizontal="center" vertical="center" wrapText="1"/>
    </xf>
    <xf numFmtId="0" fontId="15" fillId="0" borderId="37" xfId="5" applyFont="1" applyFill="1" applyBorder="1" applyAlignment="1">
      <alignment horizontal="left" vertical="top" wrapText="1"/>
    </xf>
    <xf numFmtId="0" fontId="3" fillId="0" borderId="42" xfId="0" applyFont="1" applyFill="1" applyBorder="1" applyAlignment="1">
      <alignment horizontal="left" vertical="center" wrapText="1"/>
    </xf>
    <xf numFmtId="9" fontId="15" fillId="0" borderId="42" xfId="0" applyNumberFormat="1" applyFont="1" applyFill="1" applyBorder="1" applyAlignment="1">
      <alignment horizontal="center" vertical="center" wrapText="1"/>
    </xf>
    <xf numFmtId="0" fontId="0" fillId="0" borderId="0" xfId="0" applyFill="1" applyAlignment="1">
      <alignment horizontal="justify" vertical="center" wrapText="1"/>
    </xf>
    <xf numFmtId="0" fontId="0" fillId="0" borderId="0" xfId="0" applyFill="1" applyAlignment="1">
      <alignment vertical="center" wrapText="1"/>
    </xf>
    <xf numFmtId="0" fontId="0" fillId="0" borderId="0" xfId="0" applyFill="1" applyAlignment="1">
      <alignment wrapText="1"/>
    </xf>
    <xf numFmtId="9" fontId="10" fillId="0" borderId="33" xfId="0" applyNumberFormat="1" applyFont="1" applyFill="1" applyBorder="1" applyAlignment="1">
      <alignment horizontal="center" vertical="center"/>
    </xf>
    <xf numFmtId="0" fontId="18" fillId="0" borderId="44" xfId="0" applyFont="1" applyFill="1" applyBorder="1" applyAlignment="1">
      <alignment vertical="center" wrapText="1"/>
    </xf>
    <xf numFmtId="0" fontId="18" fillId="0" borderId="37" xfId="0" applyFont="1" applyFill="1" applyBorder="1" applyAlignment="1">
      <alignment vertical="top" wrapText="1"/>
    </xf>
    <xf numFmtId="0" fontId="74" fillId="0" borderId="37" xfId="0" applyFont="1" applyFill="1" applyBorder="1" applyAlignment="1">
      <alignment horizontal="left" vertical="center" wrapText="1"/>
    </xf>
    <xf numFmtId="0" fontId="48" fillId="0" borderId="44" xfId="0" applyFont="1" applyFill="1" applyBorder="1" applyAlignment="1">
      <alignment vertical="top" wrapText="1"/>
    </xf>
    <xf numFmtId="0" fontId="0" fillId="0" borderId="44" xfId="0" applyFont="1" applyFill="1" applyBorder="1" applyAlignment="1">
      <alignment wrapText="1"/>
    </xf>
    <xf numFmtId="9" fontId="3" fillId="0" borderId="37" xfId="5" applyNumberFormat="1" applyFill="1" applyBorder="1" applyAlignment="1">
      <alignment horizontal="left" vertical="center" wrapText="1"/>
    </xf>
    <xf numFmtId="0" fontId="75" fillId="0" borderId="29" xfId="0" applyFont="1" applyFill="1" applyBorder="1" applyAlignment="1">
      <alignment horizontal="left" vertical="center" wrapText="1" shrinkToFit="1"/>
    </xf>
    <xf numFmtId="0" fontId="75" fillId="0" borderId="22" xfId="0" applyFont="1" applyFill="1" applyBorder="1" applyAlignment="1">
      <alignment horizontal="left" vertical="center" wrapText="1" shrinkToFit="1"/>
    </xf>
    <xf numFmtId="0" fontId="35" fillId="0" borderId="22" xfId="0" applyFont="1" applyFill="1" applyBorder="1" applyAlignment="1">
      <alignment horizontal="left" vertical="center" wrapText="1" shrinkToFit="1"/>
    </xf>
    <xf numFmtId="0" fontId="57" fillId="0" borderId="22" xfId="0" applyFont="1" applyFill="1" applyBorder="1" applyAlignment="1">
      <alignment horizontal="center" vertical="center" wrapText="1" shrinkToFit="1"/>
    </xf>
    <xf numFmtId="0" fontId="75" fillId="0" borderId="0" xfId="0" applyFont="1" applyFill="1" applyAlignment="1">
      <alignment horizontal="justify" vertical="center" wrapText="1"/>
    </xf>
    <xf numFmtId="0" fontId="36" fillId="0" borderId="24" xfId="0" applyFont="1" applyFill="1" applyBorder="1" applyAlignment="1">
      <alignment horizontal="center" vertical="center"/>
    </xf>
    <xf numFmtId="0" fontId="77" fillId="0" borderId="46" xfId="0" applyFont="1" applyFill="1" applyBorder="1" applyAlignment="1">
      <alignment horizontal="left" vertical="center" wrapText="1"/>
    </xf>
    <xf numFmtId="0" fontId="3" fillId="0" borderId="20" xfId="5" applyFont="1" applyFill="1" applyBorder="1" applyAlignment="1">
      <alignment horizontal="center" vertical="center" wrapText="1"/>
    </xf>
    <xf numFmtId="0" fontId="3" fillId="0" borderId="42" xfId="5" applyFont="1" applyFill="1" applyBorder="1" applyAlignment="1">
      <alignment horizontal="center" vertical="center" wrapText="1"/>
    </xf>
    <xf numFmtId="0" fontId="15" fillId="0" borderId="37" xfId="5" applyFont="1" applyFill="1" applyBorder="1" applyAlignment="1">
      <alignment horizontal="center" vertical="center" wrapText="1"/>
    </xf>
    <xf numFmtId="9" fontId="12" fillId="0" borderId="22" xfId="0" applyNumberFormat="1" applyFont="1" applyFill="1" applyBorder="1" applyAlignment="1">
      <alignment vertical="center" wrapText="1"/>
    </xf>
    <xf numFmtId="0" fontId="84" fillId="0" borderId="22" xfId="15" applyFont="1" applyFill="1" applyBorder="1" applyAlignment="1">
      <alignment wrapText="1"/>
    </xf>
    <xf numFmtId="0" fontId="39" fillId="0" borderId="11" xfId="0" applyFont="1" applyFill="1" applyBorder="1"/>
    <xf numFmtId="0" fontId="39" fillId="0" borderId="37" xfId="0" applyFont="1" applyFill="1" applyBorder="1"/>
    <xf numFmtId="3" fontId="3" fillId="0" borderId="22" xfId="0" applyNumberFormat="1" applyFont="1" applyFill="1" applyBorder="1" applyAlignment="1">
      <alignment horizontal="right" vertical="center" wrapText="1"/>
    </xf>
    <xf numFmtId="9" fontId="12" fillId="0" borderId="23" xfId="0" applyNumberFormat="1" applyFont="1" applyFill="1" applyBorder="1" applyAlignment="1">
      <alignment vertical="center" wrapText="1"/>
    </xf>
    <xf numFmtId="9" fontId="12" fillId="0" borderId="37" xfId="0" applyNumberFormat="1" applyFont="1" applyFill="1" applyBorder="1" applyAlignment="1">
      <alignment vertical="center" wrapText="1"/>
    </xf>
    <xf numFmtId="3" fontId="3" fillId="0" borderId="22"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wrapText="1"/>
    </xf>
    <xf numFmtId="0" fontId="39" fillId="0" borderId="0" xfId="0" applyFont="1" applyFill="1" applyAlignment="1">
      <alignment horizontal="center" vertical="center"/>
    </xf>
    <xf numFmtId="9" fontId="12" fillId="0" borderId="29" xfId="0" applyNumberFormat="1" applyFont="1" applyFill="1" applyBorder="1" applyAlignment="1">
      <alignment vertical="center" wrapText="1"/>
    </xf>
    <xf numFmtId="0" fontId="15" fillId="0" borderId="0" xfId="5" applyFont="1" applyAlignment="1">
      <alignment horizontal="center"/>
    </xf>
    <xf numFmtId="0" fontId="14" fillId="0" borderId="20" xfId="6" applyNumberFormat="1" applyFont="1" applyFill="1" applyBorder="1" applyAlignment="1">
      <alignment horizontal="center" vertical="center" textRotation="90" wrapText="1"/>
    </xf>
    <xf numFmtId="0" fontId="14" fillId="0" borderId="21" xfId="6" applyNumberFormat="1" applyFont="1" applyFill="1" applyBorder="1" applyAlignment="1">
      <alignment horizontal="center" vertical="center" textRotation="90" wrapText="1"/>
    </xf>
    <xf numFmtId="0" fontId="14" fillId="0" borderId="14" xfId="6" applyNumberFormat="1" applyFont="1" applyFill="1" applyBorder="1" applyAlignment="1">
      <alignment horizontal="center" vertical="center" textRotation="90" wrapText="1"/>
    </xf>
    <xf numFmtId="0" fontId="21" fillId="0" borderId="20" xfId="6" applyNumberFormat="1" applyFont="1" applyFill="1" applyBorder="1" applyAlignment="1">
      <alignment horizontal="center" vertical="center" wrapText="1"/>
    </xf>
    <xf numFmtId="0" fontId="21" fillId="0" borderId="21" xfId="6" applyNumberFormat="1" applyFont="1" applyFill="1" applyBorder="1" applyAlignment="1">
      <alignment horizontal="center" vertical="center" wrapText="1"/>
    </xf>
    <xf numFmtId="0" fontId="21" fillId="0" borderId="14" xfId="6" applyNumberFormat="1" applyFont="1" applyFill="1" applyBorder="1" applyAlignment="1">
      <alignment horizontal="center" vertical="center" wrapText="1"/>
    </xf>
    <xf numFmtId="0" fontId="15" fillId="0" borderId="37" xfId="6" applyNumberFormat="1" applyFont="1" applyFill="1" applyBorder="1" applyAlignment="1">
      <alignment horizontal="center" vertical="center" wrapText="1"/>
    </xf>
    <xf numFmtId="0" fontId="15" fillId="0" borderId="20" xfId="6" applyNumberFormat="1" applyFont="1" applyFill="1" applyBorder="1" applyAlignment="1">
      <alignment horizontal="center" vertical="center" wrapText="1"/>
    </xf>
    <xf numFmtId="0" fontId="15" fillId="0" borderId="14" xfId="6" applyNumberFormat="1" applyFont="1" applyFill="1" applyBorder="1" applyAlignment="1">
      <alignment horizontal="center" vertical="center" wrapText="1"/>
    </xf>
    <xf numFmtId="0" fontId="16" fillId="0" borderId="20" xfId="6" applyNumberFormat="1" applyFont="1" applyFill="1" applyBorder="1" applyAlignment="1">
      <alignment horizontal="center" vertical="center" wrapText="1"/>
    </xf>
    <xf numFmtId="0" fontId="16" fillId="0" borderId="14" xfId="6" applyNumberFormat="1" applyFont="1" applyFill="1" applyBorder="1" applyAlignment="1">
      <alignment horizontal="center" vertical="center" wrapText="1"/>
    </xf>
    <xf numFmtId="0" fontId="15" fillId="0" borderId="21" xfId="6" applyNumberFormat="1" applyFont="1" applyFill="1" applyBorder="1" applyAlignment="1">
      <alignment horizontal="center" vertical="center" wrapText="1"/>
    </xf>
    <xf numFmtId="0" fontId="3" fillId="0" borderId="37" xfId="6" applyNumberFormat="1" applyFont="1" applyFill="1" applyBorder="1" applyAlignment="1">
      <alignment horizontal="center" vertical="center" wrapText="1"/>
    </xf>
    <xf numFmtId="0" fontId="3" fillId="0" borderId="20" xfId="6" applyNumberFormat="1" applyFont="1" applyFill="1" applyBorder="1" applyAlignment="1">
      <alignment horizontal="center" vertical="center" wrapText="1"/>
    </xf>
    <xf numFmtId="0" fontId="3" fillId="0" borderId="14" xfId="6" applyNumberFormat="1" applyFont="1" applyFill="1" applyBorder="1" applyAlignment="1">
      <alignment horizontal="center" vertical="center" wrapText="1"/>
    </xf>
    <xf numFmtId="0" fontId="3" fillId="0" borderId="37" xfId="6" applyNumberFormat="1" applyFont="1" applyFill="1" applyBorder="1" applyAlignment="1">
      <alignment horizontal="left" vertical="center" wrapText="1"/>
    </xf>
    <xf numFmtId="0" fontId="14" fillId="0" borderId="37" xfId="6" applyNumberFormat="1" applyFont="1" applyFill="1" applyBorder="1" applyAlignment="1">
      <alignment horizontal="center" vertical="center" textRotation="90" wrapText="1"/>
    </xf>
    <xf numFmtId="0" fontId="3" fillId="0" borderId="21" xfId="6" applyNumberFormat="1" applyFont="1" applyFill="1" applyBorder="1" applyAlignment="1">
      <alignment horizontal="left" vertical="center" wrapText="1"/>
    </xf>
    <xf numFmtId="0" fontId="14" fillId="0" borderId="34" xfId="6" applyNumberFormat="1" applyFont="1" applyFill="1" applyBorder="1" applyAlignment="1">
      <alignment horizontal="center" vertical="center" textRotation="90" wrapText="1"/>
    </xf>
    <xf numFmtId="0" fontId="14" fillId="0" borderId="13" xfId="6" applyNumberFormat="1" applyFont="1" applyFill="1" applyBorder="1" applyAlignment="1">
      <alignment horizontal="center" vertical="center" textRotation="90" wrapText="1"/>
    </xf>
    <xf numFmtId="0" fontId="19" fillId="0" borderId="20" xfId="6" applyNumberFormat="1" applyFont="1" applyFill="1" applyBorder="1" applyAlignment="1">
      <alignment horizontal="center" vertical="center" textRotation="90" wrapText="1"/>
    </xf>
    <xf numFmtId="0" fontId="19" fillId="0" borderId="21" xfId="6" applyNumberFormat="1" applyFont="1" applyFill="1" applyBorder="1" applyAlignment="1">
      <alignment horizontal="center" vertical="center" textRotation="90" wrapText="1"/>
    </xf>
    <xf numFmtId="0" fontId="19" fillId="0" borderId="14" xfId="6" applyNumberFormat="1" applyFont="1" applyFill="1" applyBorder="1" applyAlignment="1">
      <alignment horizontal="center" vertical="center" textRotation="90"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9" fillId="0" borderId="37" xfId="6" applyNumberFormat="1" applyFont="1" applyFill="1" applyBorder="1" applyAlignment="1">
      <alignment horizontal="center" vertical="center" textRotation="90" wrapText="1"/>
    </xf>
    <xf numFmtId="0" fontId="27" fillId="0" borderId="20" xfId="6" applyNumberFormat="1" applyFont="1" applyFill="1" applyBorder="1" applyAlignment="1">
      <alignment horizontal="left" vertical="center" wrapText="1"/>
    </xf>
    <xf numFmtId="0" fontId="27" fillId="0" borderId="14" xfId="6" applyNumberFormat="1" applyFont="1" applyFill="1" applyBorder="1" applyAlignment="1">
      <alignment horizontal="left" vertical="center" wrapText="1"/>
    </xf>
    <xf numFmtId="168" fontId="9" fillId="0" borderId="37" xfId="1" applyNumberFormat="1" applyFont="1" applyFill="1" applyBorder="1" applyAlignment="1">
      <alignment horizontal="center" vertical="center" wrapText="1"/>
    </xf>
    <xf numFmtId="0" fontId="9" fillId="0" borderId="37" xfId="6" applyNumberFormat="1" applyFont="1" applyFill="1" applyBorder="1" applyAlignment="1">
      <alignment horizontal="center" vertical="center" wrapText="1"/>
    </xf>
    <xf numFmtId="0" fontId="40" fillId="3" borderId="37" xfId="5" applyFont="1" applyFill="1" applyBorder="1" applyAlignment="1">
      <alignment horizontal="center" vertical="center" wrapText="1"/>
    </xf>
    <xf numFmtId="0" fontId="13" fillId="0" borderId="37" xfId="6" applyNumberFormat="1" applyFont="1" applyFill="1" applyBorder="1" applyAlignment="1">
      <alignment horizontal="center" vertical="center" textRotation="90" wrapText="1"/>
    </xf>
    <xf numFmtId="0" fontId="13" fillId="0" borderId="15" xfId="6" applyNumberFormat="1" applyFont="1" applyFill="1" applyBorder="1" applyAlignment="1">
      <alignment horizontal="center" vertical="center" textRotation="90" wrapText="1"/>
    </xf>
    <xf numFmtId="0" fontId="66" fillId="0" borderId="2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27" xfId="0" applyFont="1" applyFill="1" applyBorder="1" applyAlignment="1">
      <alignment horizontal="center" vertical="center"/>
    </xf>
    <xf numFmtId="0" fontId="3" fillId="0" borderId="1" xfId="5" applyFill="1" applyBorder="1" applyAlignment="1">
      <alignment horizontal="center"/>
    </xf>
    <xf numFmtId="0" fontId="3" fillId="0" borderId="6" xfId="5" applyFill="1" applyBorder="1" applyAlignment="1">
      <alignment horizontal="center"/>
    </xf>
    <xf numFmtId="0" fontId="4" fillId="0" borderId="2" xfId="5" applyFont="1" applyBorder="1" applyAlignment="1">
      <alignment horizontal="center" vertical="center" wrapText="1"/>
    </xf>
    <xf numFmtId="0" fontId="4" fillId="0" borderId="0" xfId="5" applyFont="1" applyBorder="1" applyAlignment="1">
      <alignment horizontal="center" vertical="center" wrapText="1"/>
    </xf>
    <xf numFmtId="0" fontId="4" fillId="0" borderId="3" xfId="5" applyFont="1" applyBorder="1" applyAlignment="1">
      <alignment horizontal="center" vertical="center" wrapText="1"/>
    </xf>
    <xf numFmtId="0" fontId="6" fillId="0" borderId="4" xfId="6" applyNumberFormat="1" applyFont="1" applyFill="1" applyBorder="1" applyAlignment="1">
      <alignment horizontal="center" vertical="center"/>
    </xf>
    <xf numFmtId="0" fontId="6" fillId="0" borderId="5" xfId="6" applyNumberFormat="1" applyFont="1" applyFill="1" applyBorder="1" applyAlignment="1">
      <alignment horizontal="center" vertical="center"/>
    </xf>
    <xf numFmtId="0" fontId="6" fillId="0" borderId="7" xfId="5" applyFont="1" applyBorder="1" applyAlignment="1">
      <alignment horizontal="center" vertical="center" wrapText="1"/>
    </xf>
    <xf numFmtId="0" fontId="6" fillId="0" borderId="8" xfId="5" applyFont="1" applyBorder="1" applyAlignment="1">
      <alignment horizontal="center" vertical="center" wrapText="1"/>
    </xf>
    <xf numFmtId="0" fontId="7" fillId="0" borderId="2" xfId="5" applyFont="1" applyBorder="1" applyAlignment="1">
      <alignment horizontal="center" vertical="center" wrapText="1"/>
    </xf>
    <xf numFmtId="0" fontId="7" fillId="0" borderId="0" xfId="5" applyFont="1" applyBorder="1" applyAlignment="1">
      <alignment horizontal="center" vertical="center" wrapText="1"/>
    </xf>
    <xf numFmtId="0" fontId="7" fillId="0" borderId="3" xfId="5" applyFont="1" applyBorder="1" applyAlignment="1">
      <alignment horizontal="center" vertical="center" wrapText="1"/>
    </xf>
    <xf numFmtId="0" fontId="6" fillId="0" borderId="9" xfId="5" applyFont="1" applyBorder="1" applyAlignment="1">
      <alignment horizontal="center" vertical="center" wrapText="1"/>
    </xf>
    <xf numFmtId="0" fontId="6" fillId="0" borderId="10" xfId="5" applyFont="1" applyBorder="1" applyAlignment="1">
      <alignment horizontal="center" vertical="center"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168" fontId="3" fillId="0" borderId="20" xfId="1" applyNumberFormat="1" applyFont="1" applyFill="1" applyBorder="1" applyAlignment="1">
      <alignment horizontal="center" vertical="center" wrapText="1"/>
    </xf>
    <xf numFmtId="168" fontId="3" fillId="0" borderId="21" xfId="1" applyNumberFormat="1" applyFont="1" applyFill="1" applyBorder="1" applyAlignment="1">
      <alignment horizontal="center" vertical="center" wrapText="1"/>
    </xf>
    <xf numFmtId="168" fontId="3" fillId="0" borderId="14" xfId="1" applyNumberFormat="1" applyFont="1" applyFill="1" applyBorder="1" applyAlignment="1">
      <alignment horizontal="center" vertical="center" wrapText="1"/>
    </xf>
    <xf numFmtId="0" fontId="25" fillId="0" borderId="20" xfId="6" applyNumberFormat="1" applyFont="1" applyFill="1" applyBorder="1" applyAlignment="1">
      <alignment horizontal="center" vertical="center" textRotation="90" wrapText="1"/>
    </xf>
    <xf numFmtId="0" fontId="25" fillId="0" borderId="21" xfId="6" applyNumberFormat="1" applyFont="1" applyFill="1" applyBorder="1" applyAlignment="1">
      <alignment horizontal="center" vertical="center" textRotation="90" wrapText="1"/>
    </xf>
    <xf numFmtId="0" fontId="25" fillId="0" borderId="14" xfId="6" applyNumberFormat="1" applyFont="1" applyFill="1" applyBorder="1" applyAlignment="1">
      <alignment horizontal="center" vertical="center" textRotation="90" wrapText="1"/>
    </xf>
    <xf numFmtId="0" fontId="16" fillId="0" borderId="11"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xf>
    <xf numFmtId="0" fontId="12" fillId="0" borderId="20" xfId="6" applyNumberFormat="1" applyFont="1" applyFill="1" applyBorder="1" applyAlignment="1">
      <alignment horizontal="center" vertical="center" wrapText="1"/>
    </xf>
    <xf numFmtId="0" fontId="12" fillId="0" borderId="14" xfId="6" applyNumberFormat="1" applyFont="1" applyFill="1" applyBorder="1" applyAlignment="1">
      <alignment horizontal="center" vertical="center" wrapText="1"/>
    </xf>
    <xf numFmtId="0" fontId="27" fillId="0" borderId="20" xfId="6" applyNumberFormat="1" applyFont="1" applyFill="1" applyBorder="1" applyAlignment="1">
      <alignment horizontal="center" vertical="center" wrapText="1"/>
    </xf>
    <xf numFmtId="0" fontId="27" fillId="0" borderId="14" xfId="6" applyNumberFormat="1" applyFont="1" applyFill="1" applyBorder="1" applyAlignment="1">
      <alignment horizontal="center" vertical="center" wrapText="1"/>
    </xf>
    <xf numFmtId="0" fontId="12" fillId="0" borderId="11" xfId="6" applyNumberFormat="1" applyFont="1" applyFill="1" applyBorder="1" applyAlignment="1">
      <alignment horizontal="center" vertical="center" wrapText="1"/>
    </xf>
    <xf numFmtId="0" fontId="26" fillId="0" borderId="20" xfId="6" applyNumberFormat="1" applyFont="1" applyFill="1" applyBorder="1" applyAlignment="1">
      <alignment horizontal="center" vertical="center" textRotation="90" wrapText="1"/>
    </xf>
    <xf numFmtId="0" fontId="26" fillId="0" borderId="21" xfId="6" applyNumberFormat="1" applyFont="1" applyFill="1" applyBorder="1" applyAlignment="1">
      <alignment horizontal="center" vertical="center" textRotation="90" wrapText="1"/>
    </xf>
    <xf numFmtId="0" fontId="26" fillId="0" borderId="14" xfId="6" applyNumberFormat="1" applyFont="1" applyFill="1" applyBorder="1" applyAlignment="1">
      <alignment horizontal="center" vertical="center" textRotation="90" wrapText="1"/>
    </xf>
    <xf numFmtId="0" fontId="30" fillId="0" borderId="20" xfId="6" applyNumberFormat="1" applyFont="1" applyFill="1" applyBorder="1" applyAlignment="1">
      <alignment horizontal="center" vertical="center" wrapText="1"/>
    </xf>
    <xf numFmtId="0" fontId="30" fillId="0" borderId="14" xfId="6" applyNumberFormat="1" applyFont="1" applyFill="1" applyBorder="1" applyAlignment="1">
      <alignment horizontal="center" vertical="center" wrapText="1"/>
    </xf>
    <xf numFmtId="0" fontId="16" fillId="0" borderId="21" xfId="6"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wrapText="1"/>
    </xf>
    <xf numFmtId="0" fontId="28" fillId="0" borderId="37" xfId="6" applyNumberFormat="1" applyFont="1" applyFill="1" applyBorder="1" applyAlignment="1">
      <alignment horizontal="center" vertical="center" textRotation="90" wrapText="1"/>
    </xf>
    <xf numFmtId="0" fontId="12" fillId="0" borderId="21" xfId="6" applyNumberFormat="1" applyFont="1" applyFill="1" applyBorder="1" applyAlignment="1">
      <alignment horizontal="center" vertical="center" wrapText="1"/>
    </xf>
    <xf numFmtId="0" fontId="12" fillId="0" borderId="37" xfId="6" applyNumberFormat="1" applyFont="1" applyFill="1" applyBorder="1" applyAlignment="1">
      <alignment horizontal="center" vertical="center" wrapText="1"/>
    </xf>
    <xf numFmtId="0" fontId="3" fillId="0" borderId="1" xfId="5" applyBorder="1" applyAlignment="1">
      <alignment horizontal="center"/>
    </xf>
    <xf numFmtId="0" fontId="3" fillId="0" borderId="6" xfId="5" applyBorder="1" applyAlignment="1">
      <alignment horizontal="center"/>
    </xf>
    <xf numFmtId="0" fontId="26" fillId="0" borderId="11" xfId="6" applyNumberFormat="1" applyFont="1" applyFill="1" applyBorder="1" applyAlignment="1">
      <alignment horizontal="center" vertical="center" textRotation="90" wrapText="1"/>
    </xf>
    <xf numFmtId="0" fontId="26" fillId="0" borderId="37" xfId="6" applyNumberFormat="1" applyFont="1" applyFill="1" applyBorder="1" applyAlignment="1">
      <alignment horizontal="center" vertical="center" textRotation="90" wrapText="1"/>
    </xf>
    <xf numFmtId="0" fontId="9" fillId="0" borderId="11" xfId="6" applyNumberFormat="1" applyFont="1" applyFill="1" applyBorder="1" applyAlignment="1">
      <alignment horizontal="center" vertical="center" wrapText="1"/>
    </xf>
    <xf numFmtId="0" fontId="10" fillId="2" borderId="11" xfId="5" applyFont="1" applyFill="1" applyBorder="1" applyAlignment="1">
      <alignment horizontal="center" vertical="center" wrapText="1"/>
    </xf>
    <xf numFmtId="168" fontId="9" fillId="0" borderId="11" xfId="1" applyNumberFormat="1" applyFont="1" applyFill="1" applyBorder="1" applyAlignment="1">
      <alignment horizontal="center" vertical="center" wrapText="1"/>
    </xf>
    <xf numFmtId="0" fontId="28" fillId="0" borderId="20" xfId="6" applyNumberFormat="1" applyFont="1" applyFill="1" applyBorder="1" applyAlignment="1">
      <alignment horizontal="center" vertical="center" textRotation="90" wrapText="1"/>
    </xf>
    <xf numFmtId="0" fontId="28" fillId="0" borderId="21" xfId="6" applyNumberFormat="1" applyFont="1" applyFill="1" applyBorder="1" applyAlignment="1">
      <alignment horizontal="center" vertical="center" textRotation="90" wrapText="1"/>
    </xf>
    <xf numFmtId="0" fontId="28" fillId="0" borderId="14" xfId="6" applyNumberFormat="1" applyFont="1" applyFill="1" applyBorder="1" applyAlignment="1">
      <alignment horizontal="center" vertical="center" textRotation="90" wrapText="1"/>
    </xf>
    <xf numFmtId="0" fontId="27" fillId="0" borderId="21" xfId="6" applyNumberFormat="1" applyFont="1" applyFill="1" applyBorder="1" applyAlignment="1">
      <alignment horizontal="center" vertical="center" wrapText="1"/>
    </xf>
    <xf numFmtId="167" fontId="16" fillId="0" borderId="20" xfId="3" applyNumberFormat="1" applyFont="1" applyFill="1" applyBorder="1" applyAlignment="1">
      <alignment horizontal="center" vertical="center" wrapText="1"/>
    </xf>
    <xf numFmtId="167" fontId="16" fillId="0" borderId="14" xfId="3" applyNumberFormat="1"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8" xfId="5"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14" xfId="0" applyFont="1" applyBorder="1" applyAlignment="1">
      <alignment horizontal="center" vertical="center" wrapText="1"/>
    </xf>
    <xf numFmtId="3" fontId="23" fillId="0" borderId="20" xfId="0" applyNumberFormat="1" applyFont="1" applyFill="1" applyBorder="1" applyAlignment="1">
      <alignment horizontal="right" vertical="center" wrapText="1"/>
    </xf>
    <xf numFmtId="3" fontId="23" fillId="0" borderId="35" xfId="0" applyNumberFormat="1" applyFont="1" applyFill="1" applyBorder="1" applyAlignment="1">
      <alignment horizontal="right" vertical="center" wrapText="1"/>
    </xf>
    <xf numFmtId="168" fontId="27" fillId="0" borderId="20" xfId="1" applyNumberFormat="1" applyFont="1" applyFill="1" applyBorder="1" applyAlignment="1">
      <alignment horizontal="center" vertical="center" wrapText="1"/>
    </xf>
    <xf numFmtId="168" fontId="27" fillId="0" borderId="21" xfId="1" applyNumberFormat="1" applyFont="1" applyFill="1" applyBorder="1" applyAlignment="1">
      <alignment horizontal="center" vertical="center" wrapText="1"/>
    </xf>
    <xf numFmtId="168" fontId="27" fillId="0" borderId="14" xfId="1" applyNumberFormat="1" applyFont="1" applyFill="1" applyBorder="1" applyAlignment="1">
      <alignment horizontal="center" vertical="center" wrapText="1"/>
    </xf>
    <xf numFmtId="167" fontId="18" fillId="0" borderId="37" xfId="3" applyNumberFormat="1" applyFont="1" applyFill="1" applyBorder="1" applyAlignment="1">
      <alignment horizontal="center" vertical="center" wrapText="1"/>
    </xf>
    <xf numFmtId="3" fontId="35" fillId="0" borderId="37" xfId="0" applyNumberFormat="1" applyFont="1" applyFill="1" applyBorder="1" applyAlignment="1">
      <alignment horizontal="center" vertical="center" wrapText="1"/>
    </xf>
    <xf numFmtId="0" fontId="9" fillId="0" borderId="37" xfId="14" applyNumberFormat="1" applyFont="1" applyFill="1" applyBorder="1" applyAlignment="1">
      <alignment horizontal="center" vertical="center" wrapText="1"/>
    </xf>
    <xf numFmtId="0" fontId="27" fillId="0" borderId="14" xfId="14" applyFont="1" applyFill="1" applyBorder="1" applyAlignment="1">
      <alignment horizontal="center" vertical="center" wrapText="1"/>
    </xf>
    <xf numFmtId="0" fontId="27" fillId="0" borderId="37" xfId="14" applyFont="1" applyFill="1" applyBorder="1" applyAlignment="1">
      <alignment horizontal="center" vertical="center" wrapText="1"/>
    </xf>
    <xf numFmtId="0" fontId="28" fillId="0" borderId="37" xfId="14" applyNumberFormat="1" applyFont="1" applyFill="1" applyBorder="1" applyAlignment="1">
      <alignment horizontal="center" vertical="center" textRotation="90" wrapText="1"/>
    </xf>
    <xf numFmtId="0" fontId="16" fillId="0" borderId="37" xfId="14" applyNumberFormat="1" applyFont="1" applyFill="1" applyBorder="1" applyAlignment="1">
      <alignment horizontal="center" vertical="center" wrapText="1"/>
    </xf>
    <xf numFmtId="0" fontId="24" fillId="0" borderId="37" xfId="14" applyNumberFormat="1" applyFont="1" applyFill="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6" fillId="0" borderId="37" xfId="14" applyNumberFormat="1" applyFont="1" applyFill="1" applyBorder="1" applyAlignment="1">
      <alignment horizontal="center" vertical="center"/>
    </xf>
    <xf numFmtId="0" fontId="6" fillId="0" borderId="37" xfId="5" applyFont="1" applyBorder="1" applyAlignment="1">
      <alignment horizontal="center" vertical="center" wrapText="1"/>
    </xf>
    <xf numFmtId="0" fontId="7" fillId="0" borderId="37" xfId="5" applyFont="1" applyBorder="1" applyAlignment="1">
      <alignment horizontal="center" vertical="center" wrapText="1"/>
    </xf>
    <xf numFmtId="2" fontId="16" fillId="0" borderId="20" xfId="3" applyNumberFormat="1" applyFont="1" applyFill="1" applyBorder="1" applyAlignment="1">
      <alignment horizontal="center" vertical="center" wrapText="1"/>
    </xf>
    <xf numFmtId="2" fontId="16" fillId="0" borderId="21" xfId="3" applyNumberFormat="1" applyFont="1" applyFill="1" applyBorder="1" applyAlignment="1">
      <alignment horizontal="center" vertical="center" wrapText="1"/>
    </xf>
    <xf numFmtId="2" fontId="16" fillId="0" borderId="14" xfId="3" applyNumberFormat="1" applyFont="1" applyFill="1" applyBorder="1" applyAlignment="1">
      <alignment horizontal="center" vertical="center" wrapText="1"/>
    </xf>
    <xf numFmtId="0" fontId="3" fillId="0" borderId="37" xfId="5" applyBorder="1" applyAlignment="1">
      <alignment horizontal="center"/>
    </xf>
    <xf numFmtId="0" fontId="4" fillId="0" borderId="37" xfId="5" applyFont="1" applyBorder="1" applyAlignment="1">
      <alignment horizontal="center" vertical="center" wrapText="1"/>
    </xf>
    <xf numFmtId="0" fontId="10" fillId="2" borderId="37" xfId="5" applyFont="1" applyFill="1" applyBorder="1" applyAlignment="1">
      <alignment horizontal="center" vertical="center" wrapText="1"/>
    </xf>
    <xf numFmtId="0" fontId="27" fillId="0" borderId="37" xfId="14" applyNumberFormat="1" applyFont="1" applyFill="1" applyBorder="1" applyAlignment="1">
      <alignment horizontal="center" vertical="center" wrapText="1"/>
    </xf>
    <xf numFmtId="0" fontId="28" fillId="0" borderId="37" xfId="14" applyNumberFormat="1" applyFont="1" applyFill="1" applyBorder="1" applyAlignment="1">
      <alignment horizontal="center" vertical="center" wrapText="1"/>
    </xf>
    <xf numFmtId="0" fontId="16" fillId="0" borderId="14" xfId="14" applyFont="1" applyFill="1" applyBorder="1" applyAlignment="1">
      <alignment horizontal="center" vertical="center" wrapText="1"/>
    </xf>
    <xf numFmtId="0" fontId="16" fillId="0" borderId="37" xfId="14" applyFont="1" applyFill="1" applyBorder="1" applyAlignment="1">
      <alignment horizontal="center" vertical="center" wrapText="1"/>
    </xf>
    <xf numFmtId="0" fontId="45" fillId="0" borderId="37" xfId="6" applyNumberFormat="1" applyFont="1" applyFill="1" applyBorder="1" applyAlignment="1">
      <alignment horizontal="center" vertical="center" textRotation="90" wrapText="1"/>
    </xf>
    <xf numFmtId="0" fontId="33" fillId="0" borderId="20" xfId="6" applyNumberFormat="1" applyFont="1" applyFill="1" applyBorder="1" applyAlignment="1">
      <alignment horizontal="center" vertical="center" textRotation="90" wrapText="1"/>
    </xf>
    <xf numFmtId="0" fontId="33" fillId="0" borderId="21" xfId="6" applyNumberFormat="1" applyFont="1" applyFill="1" applyBorder="1" applyAlignment="1">
      <alignment horizontal="center" vertical="center" textRotation="90" wrapText="1"/>
    </xf>
    <xf numFmtId="0" fontId="33" fillId="0" borderId="14" xfId="6" applyNumberFormat="1" applyFont="1" applyFill="1" applyBorder="1" applyAlignment="1">
      <alignment horizontal="center" vertical="center" textRotation="90" wrapText="1"/>
    </xf>
    <xf numFmtId="0" fontId="18" fillId="0" borderId="37" xfId="6" applyNumberFormat="1" applyFont="1" applyFill="1" applyBorder="1" applyAlignment="1">
      <alignment horizontal="center" vertical="center" wrapText="1"/>
    </xf>
    <xf numFmtId="0" fontId="3" fillId="0" borderId="11" xfId="5" applyBorder="1" applyAlignment="1">
      <alignment horizontal="center"/>
    </xf>
    <xf numFmtId="0" fontId="4" fillId="0" borderId="11" xfId="5" applyFont="1" applyBorder="1" applyAlignment="1">
      <alignment horizontal="center" vertical="center" wrapText="1"/>
    </xf>
    <xf numFmtId="0" fontId="6" fillId="0" borderId="11" xfId="6" applyNumberFormat="1" applyFont="1" applyFill="1" applyBorder="1" applyAlignment="1">
      <alignment horizontal="center" vertical="center"/>
    </xf>
    <xf numFmtId="0" fontId="6" fillId="0" borderId="11" xfId="5" applyFont="1" applyBorder="1" applyAlignment="1">
      <alignment horizontal="center" vertical="center" wrapText="1"/>
    </xf>
    <xf numFmtId="0" fontId="7" fillId="0" borderId="11" xfId="5" applyFont="1" applyBorder="1" applyAlignment="1">
      <alignment horizontal="center" vertical="center" wrapText="1"/>
    </xf>
    <xf numFmtId="0" fontId="15" fillId="0" borderId="11" xfId="6" applyNumberFormat="1" applyFont="1" applyFill="1" applyBorder="1" applyAlignment="1">
      <alignment horizontal="center" vertical="center" wrapText="1"/>
    </xf>
    <xf numFmtId="0" fontId="27" fillId="0" borderId="37" xfId="6" applyNumberFormat="1" applyFont="1" applyFill="1" applyBorder="1" applyAlignment="1">
      <alignment horizontal="center" vertical="center" wrapText="1"/>
    </xf>
    <xf numFmtId="0" fontId="14" fillId="0" borderId="11" xfId="6" applyNumberFormat="1" applyFont="1" applyFill="1" applyBorder="1" applyAlignment="1">
      <alignment horizontal="center" vertical="center" textRotation="90" wrapText="1"/>
    </xf>
    <xf numFmtId="0" fontId="2" fillId="0" borderId="11" xfId="0" applyFont="1" applyBorder="1" applyAlignment="1">
      <alignment horizontal="center" vertical="center"/>
    </xf>
    <xf numFmtId="0" fontId="32" fillId="0" borderId="11" xfId="6" applyNumberFormat="1" applyFont="1" applyFill="1" applyBorder="1" applyAlignment="1">
      <alignment horizontal="center" vertical="center" textRotation="90" wrapText="1"/>
    </xf>
    <xf numFmtId="0" fontId="32" fillId="0" borderId="37" xfId="6" applyNumberFormat="1" applyFont="1" applyFill="1" applyBorder="1" applyAlignment="1">
      <alignment horizontal="center" vertical="center" textRotation="90" wrapText="1"/>
    </xf>
    <xf numFmtId="0" fontId="33" fillId="0" borderId="11" xfId="6" applyNumberFormat="1" applyFont="1" applyFill="1" applyBorder="1" applyAlignment="1">
      <alignment horizontal="center" vertical="center" textRotation="90" wrapText="1"/>
    </xf>
    <xf numFmtId="0" fontId="33" fillId="0" borderId="37" xfId="6" applyNumberFormat="1" applyFont="1" applyFill="1" applyBorder="1" applyAlignment="1">
      <alignment horizontal="center" vertical="center" textRotation="90" wrapText="1"/>
    </xf>
    <xf numFmtId="0" fontId="28" fillId="0" borderId="11" xfId="6" applyNumberFormat="1" applyFont="1" applyFill="1" applyBorder="1" applyAlignment="1">
      <alignment horizontal="center" vertical="center" wrapText="1"/>
    </xf>
    <xf numFmtId="0" fontId="28" fillId="0" borderId="37" xfId="6" applyNumberFormat="1" applyFont="1" applyFill="1" applyBorder="1" applyAlignment="1">
      <alignment horizontal="center" vertical="center" wrapText="1"/>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14" xfId="0"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20"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25" xfId="0" applyNumberFormat="1" applyFont="1" applyFill="1" applyBorder="1" applyAlignment="1">
      <alignment horizontal="right" vertical="center" wrapText="1"/>
    </xf>
    <xf numFmtId="4" fontId="3" fillId="0" borderId="25"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170" fontId="3" fillId="0" borderId="25" xfId="0" applyNumberFormat="1" applyFont="1" applyFill="1" applyBorder="1" applyAlignment="1">
      <alignment horizontal="center" vertical="center" wrapText="1"/>
    </xf>
    <xf numFmtId="170" fontId="3" fillId="0" borderId="14" xfId="0" applyNumberFormat="1" applyFont="1" applyFill="1" applyBorder="1" applyAlignment="1">
      <alignment horizontal="center" vertical="center" wrapText="1"/>
    </xf>
    <xf numFmtId="0" fontId="44" fillId="4" borderId="37" xfId="0" applyFont="1" applyFill="1" applyBorder="1" applyAlignment="1">
      <alignment horizontal="center" vertical="center" wrapText="1"/>
    </xf>
    <xf numFmtId="0" fontId="44" fillId="4" borderId="37" xfId="0" applyFont="1" applyFill="1" applyBorder="1" applyAlignment="1">
      <alignment horizontal="center" vertical="center"/>
    </xf>
    <xf numFmtId="0" fontId="0" fillId="0" borderId="37" xfId="0" applyBorder="1" applyAlignment="1">
      <alignment horizontal="center"/>
    </xf>
    <xf numFmtId="0" fontId="53" fillId="4" borderId="31" xfId="0" applyFont="1" applyFill="1" applyBorder="1" applyAlignment="1">
      <alignment horizontal="center"/>
    </xf>
    <xf numFmtId="0" fontId="53" fillId="4" borderId="28" xfId="0" applyFont="1" applyFill="1" applyBorder="1" applyAlignment="1">
      <alignment horizontal="center"/>
    </xf>
    <xf numFmtId="0" fontId="53" fillId="4" borderId="29" xfId="0" applyFont="1" applyFill="1" applyBorder="1" applyAlignment="1">
      <alignment horizontal="center"/>
    </xf>
    <xf numFmtId="0" fontId="2"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44" fillId="4" borderId="11" xfId="0" applyFont="1" applyFill="1" applyBorder="1" applyAlignment="1">
      <alignment horizontal="center" vertical="center"/>
    </xf>
  </cellXfs>
  <cellStyles count="16">
    <cellStyle name="Estilo 1" xfId="9"/>
    <cellStyle name="Excel Built-in Normal" xfId="6"/>
    <cellStyle name="Excel Built-in Normal 2" xfId="14"/>
    <cellStyle name="Hipervínculo" xfId="15" builtinId="8"/>
    <cellStyle name="Millares" xfId="1" builtinId="3"/>
    <cellStyle name="Millares [0]" xfId="2" builtinId="6"/>
    <cellStyle name="Millares [0] 2" xfId="12"/>
    <cellStyle name="Millares 2" xfId="11"/>
    <cellStyle name="Moneda" xfId="3" builtinId="4"/>
    <cellStyle name="Moneda [0]" xfId="10" builtinId="7"/>
    <cellStyle name="Moneda [0] 2" xfId="13"/>
    <cellStyle name="Normal" xfId="0" builtinId="0"/>
    <cellStyle name="Normal 2" xfId="5"/>
    <cellStyle name="Normal 2 2" xfId="8"/>
    <cellStyle name="Porcentaje" xfId="4" builtinId="5"/>
    <cellStyle name="Porcentaje 2" xfId="7"/>
  </cellStyles>
  <dxfs count="41">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66FF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spPr>
            <a:solidFill>
              <a:srgbClr val="FFFF00"/>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98AE-4D61-9A9F-F4339B06C054}"/>
              </c:ext>
            </c:extLst>
          </c:dPt>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03-98AE-4D61-9A9F-F4339B06C054}"/>
              </c:ext>
            </c:extLst>
          </c:dPt>
          <c:dPt>
            <c:idx val="2"/>
            <c:invertIfNegative val="0"/>
            <c:bubble3D val="0"/>
            <c:extLst xmlns:c16r2="http://schemas.microsoft.com/office/drawing/2015/06/chart">
              <c:ext xmlns:c16="http://schemas.microsoft.com/office/drawing/2014/chart" uri="{C3380CC4-5D6E-409C-BE32-E72D297353CC}">
                <c16:uniqueId val="{00000005-98AE-4D61-9A9F-F4339B06C054}"/>
              </c:ext>
            </c:extLst>
          </c:dPt>
          <c:dPt>
            <c:idx val="3"/>
            <c:invertIfNegative val="0"/>
            <c:bubble3D val="0"/>
            <c:spPr>
              <a:solidFill>
                <a:srgbClr val="FF0000"/>
              </a:solidFill>
            </c:spPr>
            <c:extLst xmlns:c16r2="http://schemas.microsoft.com/office/drawing/2015/06/chart">
              <c:ext xmlns:c16="http://schemas.microsoft.com/office/drawing/2014/chart" uri="{C3380CC4-5D6E-409C-BE32-E72D297353CC}">
                <c16:uniqueId val="{00000007-98AE-4D61-9A9F-F4339B06C054}"/>
              </c:ext>
            </c:extLst>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AE-4D61-9A9F-F4339B06C054}"/>
                </c:ex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AE-4D61-9A9F-F4339B06C054}"/>
                </c:ex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AE-4D61-9A9F-F4339B06C054}"/>
                </c:ex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AE-4D61-9A9F-F4339B06C054}"/>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0.26195861678004534</c:v>
                </c:pt>
                <c:pt idx="1">
                  <c:v>0.2980770437943448</c:v>
                </c:pt>
                <c:pt idx="2">
                  <c:v>0.35</c:v>
                </c:pt>
                <c:pt idx="3">
                  <c:v>0.24380555555555553</c:v>
                </c:pt>
              </c:numCache>
            </c:numRef>
          </c:val>
          <c:extLst xmlns:c16r2="http://schemas.microsoft.com/office/drawing/2015/06/chart">
            <c:ext xmlns:c16="http://schemas.microsoft.com/office/drawing/2014/chart" uri="{C3380CC4-5D6E-409C-BE32-E72D297353CC}">
              <c16:uniqueId val="{00000008-98AE-4D61-9A9F-F4339B06C054}"/>
            </c:ext>
          </c:extLst>
        </c:ser>
        <c:dLbls>
          <c:showLegendKey val="0"/>
          <c:showVal val="0"/>
          <c:showCatName val="0"/>
          <c:showSerName val="0"/>
          <c:showPercent val="0"/>
          <c:showBubbleSize val="0"/>
        </c:dLbls>
        <c:gapWidth val="150"/>
        <c:shape val="cylinder"/>
        <c:axId val="395642656"/>
        <c:axId val="395643216"/>
        <c:axId val="0"/>
      </c:bar3DChart>
      <c:catAx>
        <c:axId val="395642656"/>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395643216"/>
        <c:crosses val="autoZero"/>
        <c:auto val="1"/>
        <c:lblAlgn val="ctr"/>
        <c:lblOffset val="100"/>
        <c:noMultiLvlLbl val="0"/>
      </c:catAx>
      <c:valAx>
        <c:axId val="395643216"/>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956426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685800</xdr:colOff>
      <xdr:row>11</xdr:row>
      <xdr:rowOff>80962</xdr:rowOff>
    </xdr:from>
    <xdr:to>
      <xdr:col>3</xdr:col>
      <xdr:colOff>314325</xdr:colOff>
      <xdr:row>30</xdr:row>
      <xdr:rowOff>142875</xdr:rowOff>
    </xdr:to>
    <xdr:graphicFrame macro="">
      <xdr:nvGraphicFramePr>
        <xdr:cNvPr id="2" name="2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199086</xdr:colOff>
      <xdr:row>0</xdr:row>
      <xdr:rowOff>21463</xdr:rowOff>
    </xdr:from>
    <xdr:to>
      <xdr:col>1</xdr:col>
      <xdr:colOff>864791</xdr:colOff>
      <xdr:row>3</xdr:row>
      <xdr:rowOff>131541</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411" y="21463"/>
          <a:ext cx="665705" cy="6815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174402</xdr:colOff>
      <xdr:row>1</xdr:row>
      <xdr:rowOff>147437</xdr:rowOff>
    </xdr:from>
    <xdr:to>
      <xdr:col>1</xdr:col>
      <xdr:colOff>845578</xdr:colOff>
      <xdr:row>3</xdr:row>
      <xdr:rowOff>391167</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402" y="335254"/>
          <a:ext cx="671176" cy="6193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62802</xdr:colOff>
      <xdr:row>0</xdr:row>
      <xdr:rowOff>83736</xdr:rowOff>
    </xdr:from>
    <xdr:to>
      <xdr:col>1</xdr:col>
      <xdr:colOff>684823</xdr:colOff>
      <xdr:row>3</xdr:row>
      <xdr:rowOff>107870</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3736"/>
          <a:ext cx="622021" cy="5956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45357</xdr:colOff>
      <xdr:row>1</xdr:row>
      <xdr:rowOff>112487</xdr:rowOff>
    </xdr:from>
    <xdr:to>
      <xdr:col>1</xdr:col>
      <xdr:colOff>684050</xdr:colOff>
      <xdr:row>3</xdr:row>
      <xdr:rowOff>170090</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57" y="327933"/>
          <a:ext cx="638693" cy="6018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rive.google.com/file/d/1CDx2x20z--8Kn9ougZMZPObOKXWMH5Gt/view?usp=sharing" TargetMode="External"/><Relationship Id="rId7" Type="http://schemas.openxmlformats.org/officeDocument/2006/relationships/hyperlink" Target="https://drive.google.com/file/d/1WcgEyeffRFeYZYzWq-tE2xYBg_9MSHh-/view?usp=sharing" TargetMode="External"/><Relationship Id="rId2" Type="http://schemas.openxmlformats.org/officeDocument/2006/relationships/hyperlink" Target="https://drive.google.com/drive/folders/1Hqwo1-yQSGG68RE-eWksmDVQ7I07363-?usp=sharing" TargetMode="External"/><Relationship Id="rId1" Type="http://schemas.openxmlformats.org/officeDocument/2006/relationships/hyperlink" Target="https://drive.google.com/file/d/10m6qriSxHv9XXGOddDzKL90T4dTd_qwG/view?usp=sharing" TargetMode="External"/><Relationship Id="rId6" Type="http://schemas.openxmlformats.org/officeDocument/2006/relationships/hyperlink" Target="https://drive.google.com/file/d/1U-gpgukP2JNJA5TLc-4L00hJAUlGkDkk/view?usp=sharing" TargetMode="External"/><Relationship Id="rId5" Type="http://schemas.openxmlformats.org/officeDocument/2006/relationships/hyperlink" Target="https://drive.google.com/file/d/1Sa08QO35BMcJd9mH8yk9UhtdPDhFGl0F/view?usp=sharing" TargetMode="External"/><Relationship Id="rId4" Type="http://schemas.openxmlformats.org/officeDocument/2006/relationships/hyperlink" Target="https://drive.google.com/file/d/1Vw6kBqb-1-voNTnJkkvaWVWOafiLfhNp/view?usp=sharing"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acebook.com/1048940458469081/photos/a.1048940525135741/4207359112627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administrativos.ut.edu.co/images/VICEADMINISTRATIVA/Div_relaciones_laborales/Informes/planes/2020/PLAN_ANUAL_DE_VACANTES_20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view="pageBreakPreview" zoomScaleNormal="100" zoomScaleSheetLayoutView="100" workbookViewId="0">
      <selection activeCell="D33" sqref="D33"/>
    </sheetView>
  </sheetViews>
  <sheetFormatPr baseColWidth="10" defaultColWidth="11.42578125" defaultRowHeight="12.75"/>
  <cols>
    <col min="1" max="1" width="45.7109375" style="31" bestFit="1" customWidth="1"/>
    <col min="2" max="2" width="19.140625" style="31" bestFit="1" customWidth="1"/>
    <col min="3" max="3" width="14.28515625" style="31" bestFit="1" customWidth="1"/>
    <col min="4" max="4" width="17.7109375" style="31" customWidth="1"/>
    <col min="5" max="5" width="7.42578125" style="31" customWidth="1"/>
    <col min="6" max="16384" width="11.42578125" style="31"/>
  </cols>
  <sheetData>
    <row r="1" spans="1:4">
      <c r="A1" s="367" t="s">
        <v>137</v>
      </c>
      <c r="B1" s="367"/>
      <c r="C1" s="367"/>
      <c r="D1" s="367"/>
    </row>
    <row r="2" spans="1:4">
      <c r="A2" s="367" t="s">
        <v>766</v>
      </c>
      <c r="B2" s="367"/>
      <c r="C2" s="367"/>
      <c r="D2" s="367"/>
    </row>
    <row r="4" spans="1:4" ht="15">
      <c r="A4" s="41" t="s">
        <v>116</v>
      </c>
      <c r="B4" s="42" t="s">
        <v>138</v>
      </c>
      <c r="C4" s="41" t="s">
        <v>21</v>
      </c>
      <c r="D4" s="41" t="s">
        <v>139</v>
      </c>
    </row>
    <row r="5" spans="1:4">
      <c r="A5" s="32" t="s">
        <v>23</v>
      </c>
      <c r="B5" s="30" t="s">
        <v>140</v>
      </c>
      <c r="C5" s="33">
        <f>AVERAGE('EXCELENCIA ACADÉMICA'!S7:S63)</f>
        <v>0.26195861678004534</v>
      </c>
      <c r="D5" s="121">
        <f t="shared" ref="D5:D9" si="0">IF(C5&lt;=33%,1,IF(C5&lt;76%,3,IF(C5&lt;100%,4,IF(C5=101%,5))))</f>
        <v>1</v>
      </c>
    </row>
    <row r="6" spans="1:4">
      <c r="A6" s="32" t="s">
        <v>55</v>
      </c>
      <c r="B6" s="30" t="s">
        <v>141</v>
      </c>
      <c r="C6" s="33">
        <f>AVERAGE('COMPROMISO SOCIAL'!S7:S59)</f>
        <v>0.2980770437943448</v>
      </c>
      <c r="D6" s="121">
        <f t="shared" si="0"/>
        <v>1</v>
      </c>
    </row>
    <row r="7" spans="1:4" ht="15">
      <c r="A7" s="32" t="s">
        <v>86</v>
      </c>
      <c r="B7" s="30" t="s">
        <v>142</v>
      </c>
      <c r="C7" s="34">
        <f>AVERAGE('COMPROMISO AMBIENTAL'!S7:S21)</f>
        <v>0.35</v>
      </c>
      <c r="D7" s="266">
        <f t="shared" si="0"/>
        <v>3</v>
      </c>
    </row>
    <row r="8" spans="1:4">
      <c r="A8" s="32" t="s">
        <v>143</v>
      </c>
      <c r="B8" s="30" t="s">
        <v>144</v>
      </c>
      <c r="C8" s="33">
        <f>AVERAGE('EJE 4 EYTA'!S7:S44)</f>
        <v>0.24380555555555553</v>
      </c>
      <c r="D8" s="121">
        <f t="shared" si="0"/>
        <v>1</v>
      </c>
    </row>
    <row r="9" spans="1:4">
      <c r="A9" s="35"/>
      <c r="B9" s="36" t="s">
        <v>145</v>
      </c>
      <c r="C9" s="37">
        <f>AVERAGE(C5:C8)</f>
        <v>0.2884603040324864</v>
      </c>
      <c r="D9" s="121">
        <f t="shared" si="0"/>
        <v>1</v>
      </c>
    </row>
    <row r="10" spans="1:4">
      <c r="A10" s="38" t="s">
        <v>146</v>
      </c>
      <c r="B10" s="35"/>
      <c r="C10" s="39"/>
    </row>
    <row r="34" spans="1:1">
      <c r="A34" s="2" t="s">
        <v>745</v>
      </c>
    </row>
    <row r="35" spans="1:1">
      <c r="A35" s="2"/>
    </row>
    <row r="36" spans="1:1">
      <c r="A36" s="2" t="s">
        <v>776</v>
      </c>
    </row>
    <row r="38" spans="1:1">
      <c r="A38" s="245" t="s">
        <v>313</v>
      </c>
    </row>
  </sheetData>
  <mergeCells count="2">
    <mergeCell ref="A1:D1"/>
    <mergeCell ref="A2:D2"/>
  </mergeCells>
  <conditionalFormatting sqref="D5">
    <cfRule type="cellIs" dxfId="40" priority="8" stopIfTrue="1" operator="between">
      <formula>3</formula>
      <formula>4</formula>
    </cfRule>
  </conditionalFormatting>
  <conditionalFormatting sqref="D5">
    <cfRule type="cellIs" dxfId="39" priority="5" stopIfTrue="1" operator="greaterThan">
      <formula>3</formula>
    </cfRule>
    <cfRule type="cellIs" dxfId="38" priority="6" stopIfTrue="1" operator="between">
      <formula>1</formula>
      <formula>1</formula>
    </cfRule>
    <cfRule type="cellIs" dxfId="37" priority="7" stopIfTrue="1" operator="between">
      <formula>3</formula>
      <formula>3</formula>
    </cfRule>
  </conditionalFormatting>
  <conditionalFormatting sqref="D6:D9">
    <cfRule type="cellIs" dxfId="36" priority="4" stopIfTrue="1" operator="between">
      <formula>3</formula>
      <formula>4</formula>
    </cfRule>
  </conditionalFormatting>
  <conditionalFormatting sqref="D6:D9">
    <cfRule type="cellIs" dxfId="35" priority="1" stopIfTrue="1" operator="greaterThan">
      <formula>3</formula>
    </cfRule>
    <cfRule type="cellIs" dxfId="34" priority="2" stopIfTrue="1" operator="between">
      <formula>1</formula>
      <formula>1</formula>
    </cfRule>
    <cfRule type="cellIs" dxfId="33" priority="3"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77" zoomScaleNormal="77" zoomScaleSheetLayoutView="80" workbookViewId="0">
      <pane ySplit="6" topLeftCell="A7" activePane="bottomLeft" state="frozen"/>
      <selection pane="bottomLeft" activeCell="F7" sqref="F7"/>
    </sheetView>
  </sheetViews>
  <sheetFormatPr baseColWidth="10" defaultColWidth="11.42578125" defaultRowHeight="23.25"/>
  <cols>
    <col min="1" max="1" width="4.7109375" style="1" bestFit="1" customWidth="1"/>
    <col min="2" max="2" width="16.140625" style="2" customWidth="1"/>
    <col min="3" max="3" width="21.5703125" style="2" customWidth="1"/>
    <col min="4" max="4" width="21.42578125" style="3" customWidth="1"/>
    <col min="5" max="5" width="21" style="4" customWidth="1"/>
    <col min="6" max="6" width="29" style="5" customWidth="1"/>
    <col min="7" max="7" width="34.42578125" style="5" customWidth="1"/>
    <col min="8" max="8" width="6.42578125" style="5" customWidth="1"/>
    <col min="9" max="9" width="21.42578125" style="5" customWidth="1"/>
    <col min="10" max="10" width="31" style="2" customWidth="1"/>
    <col min="11" max="11" width="14" style="2" customWidth="1"/>
    <col min="12" max="12" width="16.85546875" style="2" customWidth="1"/>
    <col min="13" max="13" width="24.7109375" style="70" customWidth="1"/>
    <col min="14" max="14" width="21.140625" style="2" customWidth="1"/>
    <col min="15" max="15" width="11.85546875" style="2" customWidth="1"/>
    <col min="16" max="16" width="9.28515625" style="2" customWidth="1"/>
    <col min="17" max="17" width="67.7109375" style="2" customWidth="1"/>
    <col min="18" max="18" width="60.5703125" style="2" customWidth="1"/>
    <col min="19" max="19" width="11.85546875" style="2" customWidth="1"/>
    <col min="20" max="20" width="13.28515625" style="2" customWidth="1"/>
    <col min="21" max="56" width="11.42578125" style="1" customWidth="1"/>
    <col min="57" max="16384" width="11.42578125" style="1"/>
  </cols>
  <sheetData>
    <row r="1" spans="1:20" customFormat="1" ht="15">
      <c r="B1" s="409"/>
      <c r="C1" s="411" t="s">
        <v>0</v>
      </c>
      <c r="D1" s="412"/>
      <c r="E1" s="412"/>
      <c r="F1" s="412"/>
      <c r="G1" s="412"/>
      <c r="H1" s="412"/>
      <c r="I1" s="412"/>
      <c r="J1" s="412"/>
      <c r="K1" s="412"/>
      <c r="L1" s="412"/>
      <c r="M1" s="412"/>
      <c r="N1" s="412"/>
      <c r="O1" s="412"/>
      <c r="P1" s="412"/>
      <c r="Q1" s="412"/>
      <c r="R1" s="413"/>
      <c r="S1" s="414" t="s">
        <v>1</v>
      </c>
      <c r="T1" s="415"/>
    </row>
    <row r="2" spans="1:20" customFormat="1" ht="15">
      <c r="B2" s="410"/>
      <c r="C2" s="411"/>
      <c r="D2" s="412"/>
      <c r="E2" s="412"/>
      <c r="F2" s="412"/>
      <c r="G2" s="412"/>
      <c r="H2" s="412"/>
      <c r="I2" s="412"/>
      <c r="J2" s="412"/>
      <c r="K2" s="412"/>
      <c r="L2" s="412"/>
      <c r="M2" s="412"/>
      <c r="N2" s="412"/>
      <c r="O2" s="412"/>
      <c r="P2" s="412"/>
      <c r="Q2" s="412"/>
      <c r="R2" s="413"/>
      <c r="S2" s="416" t="s">
        <v>2</v>
      </c>
      <c r="T2" s="417"/>
    </row>
    <row r="3" spans="1:20" customFormat="1" ht="15">
      <c r="B3" s="410"/>
      <c r="C3" s="418" t="s">
        <v>649</v>
      </c>
      <c r="D3" s="419"/>
      <c r="E3" s="419"/>
      <c r="F3" s="419"/>
      <c r="G3" s="419"/>
      <c r="H3" s="419"/>
      <c r="I3" s="419"/>
      <c r="J3" s="419"/>
      <c r="K3" s="419"/>
      <c r="L3" s="419"/>
      <c r="M3" s="419"/>
      <c r="N3" s="419"/>
      <c r="O3" s="419"/>
      <c r="P3" s="419"/>
      <c r="Q3" s="419"/>
      <c r="R3" s="420"/>
      <c r="S3" s="416" t="s">
        <v>314</v>
      </c>
      <c r="T3" s="417"/>
    </row>
    <row r="4" spans="1:20" customFormat="1" ht="59.25" customHeight="1" thickBot="1">
      <c r="B4" s="410"/>
      <c r="C4" s="418"/>
      <c r="D4" s="419"/>
      <c r="E4" s="419"/>
      <c r="F4" s="419"/>
      <c r="G4" s="419"/>
      <c r="H4" s="419"/>
      <c r="I4" s="419"/>
      <c r="J4" s="419"/>
      <c r="K4" s="419"/>
      <c r="L4" s="419"/>
      <c r="M4" s="419"/>
      <c r="N4" s="419"/>
      <c r="O4" s="419"/>
      <c r="P4" s="419"/>
      <c r="Q4" s="419"/>
      <c r="R4" s="420"/>
      <c r="S4" s="421" t="s">
        <v>315</v>
      </c>
      <c r="T4" s="422"/>
    </row>
    <row r="5" spans="1:20" ht="15.75" customHeight="1">
      <c r="A5" s="423" t="s">
        <v>3</v>
      </c>
      <c r="B5" s="401" t="s">
        <v>4</v>
      </c>
      <c r="C5" s="401" t="s">
        <v>5</v>
      </c>
      <c r="D5" s="401" t="s">
        <v>6</v>
      </c>
      <c r="E5" s="374" t="s">
        <v>7</v>
      </c>
      <c r="F5" s="374" t="s">
        <v>8</v>
      </c>
      <c r="G5" s="374" t="s">
        <v>9</v>
      </c>
      <c r="H5" s="374" t="s">
        <v>421</v>
      </c>
      <c r="I5" s="374" t="s">
        <v>157</v>
      </c>
      <c r="J5" s="374" t="s">
        <v>11</v>
      </c>
      <c r="K5" s="374" t="s">
        <v>12</v>
      </c>
      <c r="L5" s="374" t="s">
        <v>13</v>
      </c>
      <c r="M5" s="400" t="s">
        <v>147</v>
      </c>
      <c r="N5" s="401" t="s">
        <v>15</v>
      </c>
      <c r="O5" s="401" t="s">
        <v>16</v>
      </c>
      <c r="P5" s="402" t="s">
        <v>17</v>
      </c>
      <c r="Q5" s="402"/>
      <c r="R5" s="402"/>
      <c r="S5" s="402"/>
      <c r="T5" s="402"/>
    </row>
    <row r="6" spans="1:20" ht="30">
      <c r="A6" s="424"/>
      <c r="B6" s="401"/>
      <c r="C6" s="401"/>
      <c r="D6" s="401"/>
      <c r="E6" s="374"/>
      <c r="F6" s="374"/>
      <c r="G6" s="374"/>
      <c r="H6" s="374"/>
      <c r="I6" s="374"/>
      <c r="J6" s="374"/>
      <c r="K6" s="374"/>
      <c r="L6" s="374"/>
      <c r="M6" s="400"/>
      <c r="N6" s="401"/>
      <c r="O6" s="401"/>
      <c r="P6" s="128" t="s">
        <v>18</v>
      </c>
      <c r="Q6" s="128" t="s">
        <v>19</v>
      </c>
      <c r="R6" s="128" t="s">
        <v>20</v>
      </c>
      <c r="S6" s="128" t="s">
        <v>21</v>
      </c>
      <c r="T6" s="128" t="s">
        <v>22</v>
      </c>
    </row>
    <row r="7" spans="1:20" ht="236.25" customHeight="1">
      <c r="A7" s="316">
        <v>1</v>
      </c>
      <c r="B7" s="403" t="s">
        <v>23</v>
      </c>
      <c r="C7" s="368" t="s">
        <v>24</v>
      </c>
      <c r="D7" s="275" t="s">
        <v>25</v>
      </c>
      <c r="E7" s="275" t="s">
        <v>26</v>
      </c>
      <c r="F7" s="277" t="s">
        <v>505</v>
      </c>
      <c r="G7" s="277" t="s">
        <v>506</v>
      </c>
      <c r="H7" s="277" t="s">
        <v>507</v>
      </c>
      <c r="I7" s="277" t="s">
        <v>597</v>
      </c>
      <c r="J7" s="277" t="s">
        <v>318</v>
      </c>
      <c r="K7" s="129">
        <v>44228</v>
      </c>
      <c r="L7" s="129">
        <v>44560</v>
      </c>
      <c r="M7" s="130"/>
      <c r="N7" s="131"/>
      <c r="O7" s="132"/>
      <c r="P7" s="277"/>
      <c r="Q7" s="279" t="s">
        <v>781</v>
      </c>
      <c r="R7" s="277" t="s">
        <v>816</v>
      </c>
      <c r="S7" s="134">
        <v>0.25</v>
      </c>
      <c r="T7" s="121">
        <f t="shared" ref="T7:T63" si="0">IF(S7&lt;=33%,1,IF(S7&lt;76%,3,IF(S7&lt;100%,4,IF(S7=101%,5))))</f>
        <v>1</v>
      </c>
    </row>
    <row r="8" spans="1:20" ht="174" customHeight="1">
      <c r="A8" s="317">
        <v>2</v>
      </c>
      <c r="B8" s="403"/>
      <c r="C8" s="369"/>
      <c r="D8" s="374" t="s">
        <v>27</v>
      </c>
      <c r="E8" s="375" t="s">
        <v>508</v>
      </c>
      <c r="F8" s="405" t="s">
        <v>509</v>
      </c>
      <c r="G8" s="132" t="s">
        <v>510</v>
      </c>
      <c r="H8" s="277">
        <v>1</v>
      </c>
      <c r="I8" s="277" t="s">
        <v>511</v>
      </c>
      <c r="J8" s="277" t="s">
        <v>601</v>
      </c>
      <c r="K8" s="129">
        <v>44228</v>
      </c>
      <c r="L8" s="129">
        <v>44560</v>
      </c>
      <c r="M8" s="130"/>
      <c r="N8" s="135"/>
      <c r="O8" s="132"/>
      <c r="P8" s="136"/>
      <c r="Q8" s="137" t="s">
        <v>782</v>
      </c>
      <c r="R8" s="279" t="s">
        <v>815</v>
      </c>
      <c r="S8" s="134">
        <v>0.25</v>
      </c>
      <c r="T8" s="121">
        <f t="shared" si="0"/>
        <v>1</v>
      </c>
    </row>
    <row r="9" spans="1:20" ht="174" customHeight="1">
      <c r="A9" s="317">
        <v>3</v>
      </c>
      <c r="B9" s="403"/>
      <c r="C9" s="369"/>
      <c r="D9" s="374"/>
      <c r="E9" s="376"/>
      <c r="F9" s="406"/>
      <c r="G9" s="132" t="s">
        <v>512</v>
      </c>
      <c r="H9" s="277">
        <v>6</v>
      </c>
      <c r="I9" s="277" t="s">
        <v>316</v>
      </c>
      <c r="J9" s="277" t="s">
        <v>601</v>
      </c>
      <c r="K9" s="129">
        <v>44228</v>
      </c>
      <c r="L9" s="129">
        <v>44560</v>
      </c>
      <c r="M9" s="130"/>
      <c r="N9" s="135"/>
      <c r="O9" s="132"/>
      <c r="P9" s="136">
        <v>3</v>
      </c>
      <c r="Q9" s="137" t="s">
        <v>794</v>
      </c>
      <c r="R9" s="279" t="s">
        <v>817</v>
      </c>
      <c r="S9" s="134">
        <v>0.5</v>
      </c>
      <c r="T9" s="121">
        <f t="shared" si="0"/>
        <v>3</v>
      </c>
    </row>
    <row r="10" spans="1:20" ht="103.5" customHeight="1">
      <c r="A10" s="317">
        <v>4</v>
      </c>
      <c r="B10" s="403"/>
      <c r="C10" s="369"/>
      <c r="D10" s="374"/>
      <c r="E10" s="374" t="s">
        <v>513</v>
      </c>
      <c r="F10" s="380" t="s">
        <v>317</v>
      </c>
      <c r="G10" s="132" t="s">
        <v>254</v>
      </c>
      <c r="H10" s="277">
        <v>10</v>
      </c>
      <c r="I10" s="277" t="s">
        <v>291</v>
      </c>
      <c r="J10" s="277" t="s">
        <v>304</v>
      </c>
      <c r="K10" s="129">
        <v>44228</v>
      </c>
      <c r="L10" s="129">
        <v>44560</v>
      </c>
      <c r="M10" s="130">
        <v>450</v>
      </c>
      <c r="N10" s="135"/>
      <c r="O10" s="132" t="s">
        <v>741</v>
      </c>
      <c r="P10" s="277"/>
      <c r="Q10" s="135" t="s">
        <v>775</v>
      </c>
      <c r="R10" s="133" t="s">
        <v>818</v>
      </c>
      <c r="S10" s="134">
        <v>0.2</v>
      </c>
      <c r="T10" s="121">
        <f t="shared" si="0"/>
        <v>1</v>
      </c>
    </row>
    <row r="11" spans="1:20" ht="59.25" customHeight="1">
      <c r="A11" s="317">
        <v>5</v>
      </c>
      <c r="B11" s="403"/>
      <c r="C11" s="369"/>
      <c r="D11" s="374"/>
      <c r="E11" s="374"/>
      <c r="F11" s="380"/>
      <c r="G11" s="132" t="s">
        <v>598</v>
      </c>
      <c r="H11" s="277">
        <v>5</v>
      </c>
      <c r="I11" s="277" t="s">
        <v>599</v>
      </c>
      <c r="J11" s="277" t="s">
        <v>304</v>
      </c>
      <c r="K11" s="129">
        <v>44228</v>
      </c>
      <c r="L11" s="129">
        <v>44560</v>
      </c>
      <c r="M11" s="130"/>
      <c r="N11" s="135"/>
      <c r="O11" s="132"/>
      <c r="P11" s="277"/>
      <c r="Q11" s="135" t="s">
        <v>775</v>
      </c>
      <c r="R11" s="244" t="s">
        <v>819</v>
      </c>
      <c r="S11" s="134">
        <v>0</v>
      </c>
      <c r="T11" s="121">
        <f t="shared" si="0"/>
        <v>1</v>
      </c>
    </row>
    <row r="12" spans="1:20" ht="211.5" customHeight="1">
      <c r="A12" s="316">
        <v>6</v>
      </c>
      <c r="B12" s="403"/>
      <c r="C12" s="370"/>
      <c r="D12" s="374"/>
      <c r="E12" s="374"/>
      <c r="F12" s="380"/>
      <c r="G12" s="132" t="s">
        <v>514</v>
      </c>
      <c r="H12" s="277">
        <v>200</v>
      </c>
      <c r="I12" s="277" t="s">
        <v>600</v>
      </c>
      <c r="J12" s="277" t="s">
        <v>305</v>
      </c>
      <c r="K12" s="129">
        <v>44228</v>
      </c>
      <c r="L12" s="129">
        <v>44560</v>
      </c>
      <c r="M12" s="130">
        <v>100</v>
      </c>
      <c r="N12" s="132">
        <v>1</v>
      </c>
      <c r="O12" s="132" t="s">
        <v>285</v>
      </c>
      <c r="P12" s="277">
        <v>232</v>
      </c>
      <c r="Q12" s="135" t="s">
        <v>795</v>
      </c>
      <c r="R12" s="132" t="s">
        <v>820</v>
      </c>
      <c r="S12" s="134">
        <v>1</v>
      </c>
      <c r="T12" s="121" t="b">
        <f t="shared" si="0"/>
        <v>0</v>
      </c>
    </row>
    <row r="13" spans="1:20" ht="63.75" customHeight="1">
      <c r="A13" s="317">
        <v>7</v>
      </c>
      <c r="B13" s="403"/>
      <c r="C13" s="368" t="s">
        <v>28</v>
      </c>
      <c r="D13" s="371" t="s">
        <v>515</v>
      </c>
      <c r="E13" s="276" t="s">
        <v>641</v>
      </c>
      <c r="F13" s="280" t="s">
        <v>643</v>
      </c>
      <c r="G13" s="279" t="s">
        <v>642</v>
      </c>
      <c r="H13" s="277">
        <v>1</v>
      </c>
      <c r="I13" s="277" t="s">
        <v>588</v>
      </c>
      <c r="J13" s="277" t="s">
        <v>645</v>
      </c>
      <c r="K13" s="129">
        <v>44228</v>
      </c>
      <c r="L13" s="129">
        <v>44560</v>
      </c>
      <c r="M13" s="130">
        <v>1100</v>
      </c>
      <c r="N13" s="135"/>
      <c r="O13" s="132" t="s">
        <v>742</v>
      </c>
      <c r="P13" s="277"/>
      <c r="Q13" s="135" t="s">
        <v>775</v>
      </c>
      <c r="R13" s="132" t="s">
        <v>821</v>
      </c>
      <c r="S13" s="134">
        <v>0.2</v>
      </c>
      <c r="T13" s="121">
        <f t="shared" si="0"/>
        <v>1</v>
      </c>
    </row>
    <row r="14" spans="1:20" ht="136.5" customHeight="1" thickBot="1">
      <c r="A14" s="317">
        <v>8</v>
      </c>
      <c r="B14" s="403"/>
      <c r="C14" s="369"/>
      <c r="D14" s="372"/>
      <c r="E14" s="375" t="s">
        <v>516</v>
      </c>
      <c r="F14" s="381" t="s">
        <v>517</v>
      </c>
      <c r="G14" s="132" t="s">
        <v>518</v>
      </c>
      <c r="H14" s="277">
        <v>1</v>
      </c>
      <c r="I14" s="277" t="s">
        <v>519</v>
      </c>
      <c r="J14" s="277" t="s">
        <v>603</v>
      </c>
      <c r="K14" s="129">
        <v>44228</v>
      </c>
      <c r="L14" s="129">
        <v>44560</v>
      </c>
      <c r="M14" s="130"/>
      <c r="N14" s="277"/>
      <c r="O14" s="132"/>
      <c r="P14" s="277"/>
      <c r="Q14" s="135" t="s">
        <v>775</v>
      </c>
      <c r="R14" s="244" t="s">
        <v>821</v>
      </c>
      <c r="S14" s="134">
        <v>0.2</v>
      </c>
      <c r="T14" s="121">
        <f t="shared" si="0"/>
        <v>1</v>
      </c>
    </row>
    <row r="15" spans="1:20" ht="198" customHeight="1" thickBot="1">
      <c r="A15" s="317">
        <v>9</v>
      </c>
      <c r="B15" s="403"/>
      <c r="C15" s="369"/>
      <c r="D15" s="372"/>
      <c r="E15" s="376"/>
      <c r="F15" s="382"/>
      <c r="G15" s="132" t="s">
        <v>520</v>
      </c>
      <c r="H15" s="277">
        <v>10</v>
      </c>
      <c r="I15" s="277" t="s">
        <v>521</v>
      </c>
      <c r="J15" s="277" t="s">
        <v>604</v>
      </c>
      <c r="K15" s="129">
        <v>44228</v>
      </c>
      <c r="L15" s="129">
        <v>44560</v>
      </c>
      <c r="M15" s="71"/>
      <c r="N15" s="277"/>
      <c r="O15" s="132"/>
      <c r="P15" s="277"/>
      <c r="Q15" s="135" t="s">
        <v>796</v>
      </c>
      <c r="R15" s="318" t="s">
        <v>822</v>
      </c>
      <c r="S15" s="134">
        <f>+P15/H15</f>
        <v>0</v>
      </c>
      <c r="T15" s="121">
        <f t="shared" si="0"/>
        <v>1</v>
      </c>
    </row>
    <row r="16" spans="1:20" ht="111.75" customHeight="1">
      <c r="A16" s="317">
        <v>10</v>
      </c>
      <c r="B16" s="403"/>
      <c r="C16" s="369"/>
      <c r="D16" s="372"/>
      <c r="E16" s="375" t="s">
        <v>522</v>
      </c>
      <c r="F16" s="381" t="s">
        <v>523</v>
      </c>
      <c r="G16" s="132" t="s">
        <v>524</v>
      </c>
      <c r="H16" s="277" t="s">
        <v>525</v>
      </c>
      <c r="I16" s="277" t="s">
        <v>526</v>
      </c>
      <c r="J16" s="277" t="s">
        <v>605</v>
      </c>
      <c r="K16" s="129">
        <v>44228</v>
      </c>
      <c r="L16" s="129">
        <v>44560</v>
      </c>
      <c r="M16" s="83"/>
      <c r="N16" s="277"/>
      <c r="O16" s="132"/>
      <c r="P16" s="277"/>
      <c r="Q16" s="135" t="s">
        <v>775</v>
      </c>
      <c r="R16" s="244" t="s">
        <v>819</v>
      </c>
      <c r="S16" s="134">
        <v>0</v>
      </c>
      <c r="T16" s="121">
        <f t="shared" si="0"/>
        <v>1</v>
      </c>
    </row>
    <row r="17" spans="1:20" ht="114.75" customHeight="1">
      <c r="A17" s="316">
        <v>11</v>
      </c>
      <c r="B17" s="403"/>
      <c r="C17" s="369"/>
      <c r="D17" s="373"/>
      <c r="E17" s="376"/>
      <c r="F17" s="382"/>
      <c r="G17" s="132" t="s">
        <v>527</v>
      </c>
      <c r="H17" s="277">
        <v>10</v>
      </c>
      <c r="I17" s="277" t="s">
        <v>528</v>
      </c>
      <c r="J17" s="277" t="s">
        <v>606</v>
      </c>
      <c r="K17" s="129">
        <v>44228</v>
      </c>
      <c r="L17" s="129">
        <v>44560</v>
      </c>
      <c r="M17" s="138"/>
      <c r="N17" s="277"/>
      <c r="O17" s="132"/>
      <c r="P17" s="277"/>
      <c r="Q17" s="135" t="s">
        <v>775</v>
      </c>
      <c r="R17" s="244" t="s">
        <v>819</v>
      </c>
      <c r="S17" s="134">
        <v>0</v>
      </c>
      <c r="T17" s="121">
        <f t="shared" si="0"/>
        <v>1</v>
      </c>
    </row>
    <row r="18" spans="1:20" ht="140.25" customHeight="1">
      <c r="A18" s="317">
        <v>12</v>
      </c>
      <c r="B18" s="403"/>
      <c r="C18" s="369"/>
      <c r="D18" s="375" t="s">
        <v>529</v>
      </c>
      <c r="E18" s="275" t="s">
        <v>610</v>
      </c>
      <c r="F18" s="277" t="s">
        <v>530</v>
      </c>
      <c r="G18" s="132" t="s">
        <v>531</v>
      </c>
      <c r="H18" s="277">
        <v>1</v>
      </c>
      <c r="I18" s="277" t="s">
        <v>532</v>
      </c>
      <c r="J18" s="277" t="s">
        <v>607</v>
      </c>
      <c r="K18" s="129">
        <v>44228</v>
      </c>
      <c r="L18" s="129">
        <v>44560</v>
      </c>
      <c r="M18" s="130"/>
      <c r="N18" s="135"/>
      <c r="O18" s="132"/>
      <c r="P18" s="277"/>
      <c r="Q18" s="135" t="s">
        <v>775</v>
      </c>
      <c r="R18" s="132" t="s">
        <v>823</v>
      </c>
      <c r="S18" s="134">
        <v>0.25</v>
      </c>
      <c r="T18" s="121">
        <f t="shared" si="0"/>
        <v>1</v>
      </c>
    </row>
    <row r="19" spans="1:20" ht="174" customHeight="1">
      <c r="A19" s="317">
        <v>13</v>
      </c>
      <c r="B19" s="403"/>
      <c r="C19" s="369"/>
      <c r="D19" s="379"/>
      <c r="E19" s="275" t="s">
        <v>611</v>
      </c>
      <c r="F19" s="132" t="s">
        <v>533</v>
      </c>
      <c r="G19" s="132" t="s">
        <v>602</v>
      </c>
      <c r="H19" s="277">
        <v>5</v>
      </c>
      <c r="I19" s="277" t="s">
        <v>534</v>
      </c>
      <c r="J19" s="277" t="s">
        <v>609</v>
      </c>
      <c r="K19" s="129">
        <v>44228</v>
      </c>
      <c r="L19" s="129">
        <v>44560</v>
      </c>
      <c r="M19" s="71">
        <v>550</v>
      </c>
      <c r="N19" s="132">
        <v>242</v>
      </c>
      <c r="O19" s="132" t="s">
        <v>742</v>
      </c>
      <c r="P19" s="277">
        <v>3</v>
      </c>
      <c r="Q19" s="132" t="s">
        <v>797</v>
      </c>
      <c r="R19" s="132" t="s">
        <v>824</v>
      </c>
      <c r="S19" s="134">
        <f>+P19/H19</f>
        <v>0.6</v>
      </c>
      <c r="T19" s="266">
        <f t="shared" si="0"/>
        <v>3</v>
      </c>
    </row>
    <row r="20" spans="1:20" ht="75.75" customHeight="1">
      <c r="A20" s="317">
        <v>14</v>
      </c>
      <c r="B20" s="403"/>
      <c r="C20" s="369"/>
      <c r="D20" s="379"/>
      <c r="E20" s="275" t="s">
        <v>194</v>
      </c>
      <c r="F20" s="132" t="s">
        <v>148</v>
      </c>
      <c r="G20" s="132" t="s">
        <v>535</v>
      </c>
      <c r="H20" s="277">
        <v>1</v>
      </c>
      <c r="I20" s="277" t="s">
        <v>536</v>
      </c>
      <c r="J20" s="277" t="s">
        <v>306</v>
      </c>
      <c r="K20" s="129">
        <v>44228</v>
      </c>
      <c r="L20" s="129">
        <v>44560</v>
      </c>
      <c r="M20" s="130"/>
      <c r="N20" s="277"/>
      <c r="O20" s="132"/>
      <c r="P20" s="132"/>
      <c r="Q20" s="135" t="s">
        <v>775</v>
      </c>
      <c r="R20" s="244" t="s">
        <v>819</v>
      </c>
      <c r="S20" s="134">
        <v>0</v>
      </c>
      <c r="T20" s="121">
        <f t="shared" si="0"/>
        <v>1</v>
      </c>
    </row>
    <row r="21" spans="1:20" ht="78" customHeight="1">
      <c r="A21" s="317">
        <v>15</v>
      </c>
      <c r="B21" s="403"/>
      <c r="C21" s="369"/>
      <c r="D21" s="379"/>
      <c r="E21" s="375" t="s">
        <v>195</v>
      </c>
      <c r="F21" s="132" t="s">
        <v>612</v>
      </c>
      <c r="G21" s="132" t="s">
        <v>614</v>
      </c>
      <c r="H21" s="277">
        <v>1</v>
      </c>
      <c r="I21" s="277" t="s">
        <v>615</v>
      </c>
      <c r="J21" s="277" t="s">
        <v>613</v>
      </c>
      <c r="K21" s="129">
        <v>44228</v>
      </c>
      <c r="L21" s="129">
        <v>44560</v>
      </c>
      <c r="M21" s="130"/>
      <c r="N21" s="277"/>
      <c r="O21" s="132"/>
      <c r="P21" s="132"/>
      <c r="Q21" s="135" t="s">
        <v>783</v>
      </c>
      <c r="R21" s="244" t="s">
        <v>825</v>
      </c>
      <c r="S21" s="134">
        <v>0.25</v>
      </c>
      <c r="T21" s="121">
        <f t="shared" si="0"/>
        <v>1</v>
      </c>
    </row>
    <row r="22" spans="1:20" ht="76.5" customHeight="1">
      <c r="A22" s="316">
        <v>16</v>
      </c>
      <c r="B22" s="403"/>
      <c r="C22" s="369"/>
      <c r="D22" s="376"/>
      <c r="E22" s="376"/>
      <c r="F22" s="132" t="s">
        <v>537</v>
      </c>
      <c r="G22" s="132" t="s">
        <v>538</v>
      </c>
      <c r="H22" s="277">
        <v>3</v>
      </c>
      <c r="I22" s="277" t="s">
        <v>539</v>
      </c>
      <c r="J22" s="277" t="s">
        <v>453</v>
      </c>
      <c r="K22" s="129">
        <v>44228</v>
      </c>
      <c r="L22" s="129">
        <v>44560</v>
      </c>
      <c r="M22" s="130">
        <v>130</v>
      </c>
      <c r="N22" s="277"/>
      <c r="O22" s="132" t="s">
        <v>741</v>
      </c>
      <c r="P22" s="132"/>
      <c r="Q22" s="132" t="s">
        <v>784</v>
      </c>
      <c r="R22" s="299" t="s">
        <v>775</v>
      </c>
      <c r="S22" s="134">
        <v>0.25</v>
      </c>
      <c r="T22" s="121">
        <f t="shared" si="0"/>
        <v>1</v>
      </c>
    </row>
    <row r="23" spans="1:20" ht="213.75" customHeight="1">
      <c r="A23" s="317">
        <v>17</v>
      </c>
      <c r="B23" s="403"/>
      <c r="C23" s="369"/>
      <c r="D23" s="377" t="s">
        <v>540</v>
      </c>
      <c r="E23" s="375" t="s">
        <v>541</v>
      </c>
      <c r="F23" s="398" t="s">
        <v>542</v>
      </c>
      <c r="G23" s="132" t="s">
        <v>543</v>
      </c>
      <c r="H23" s="277">
        <v>5</v>
      </c>
      <c r="I23" s="277" t="s">
        <v>544</v>
      </c>
      <c r="J23" s="277" t="s">
        <v>616</v>
      </c>
      <c r="K23" s="129">
        <v>44228</v>
      </c>
      <c r="L23" s="129">
        <v>44560</v>
      </c>
      <c r="M23" s="130"/>
      <c r="N23" s="277"/>
      <c r="O23" s="132"/>
      <c r="P23" s="277">
        <v>4</v>
      </c>
      <c r="Q23" s="132" t="s">
        <v>798</v>
      </c>
      <c r="R23" s="319" t="s">
        <v>826</v>
      </c>
      <c r="S23" s="134">
        <f>+P23/H23</f>
        <v>0.8</v>
      </c>
      <c r="T23" s="121">
        <f t="shared" si="0"/>
        <v>4</v>
      </c>
    </row>
    <row r="24" spans="1:20" ht="405.75" customHeight="1">
      <c r="A24" s="317">
        <v>18</v>
      </c>
      <c r="B24" s="403"/>
      <c r="C24" s="369"/>
      <c r="D24" s="378"/>
      <c r="E24" s="376"/>
      <c r="F24" s="399"/>
      <c r="G24" s="132" t="s">
        <v>255</v>
      </c>
      <c r="H24" s="277">
        <v>12</v>
      </c>
      <c r="I24" s="277" t="s">
        <v>256</v>
      </c>
      <c r="J24" s="277" t="s">
        <v>617</v>
      </c>
      <c r="K24" s="129">
        <v>44228</v>
      </c>
      <c r="L24" s="129">
        <v>44560</v>
      </c>
      <c r="M24" s="130"/>
      <c r="N24" s="277"/>
      <c r="O24" s="132"/>
      <c r="P24" s="132">
        <v>13</v>
      </c>
      <c r="Q24" s="320" t="s">
        <v>799</v>
      </c>
      <c r="R24" s="321" t="s">
        <v>775</v>
      </c>
      <c r="S24" s="134">
        <v>1</v>
      </c>
      <c r="T24" s="121" t="b">
        <f t="shared" si="0"/>
        <v>0</v>
      </c>
    </row>
    <row r="25" spans="1:20" ht="179.25" customHeight="1">
      <c r="A25" s="317">
        <v>19</v>
      </c>
      <c r="B25" s="403"/>
      <c r="C25" s="369"/>
      <c r="D25" s="275" t="s">
        <v>545</v>
      </c>
      <c r="E25" s="140" t="s">
        <v>320</v>
      </c>
      <c r="F25" s="142" t="s">
        <v>546</v>
      </c>
      <c r="G25" s="142" t="s">
        <v>618</v>
      </c>
      <c r="H25" s="141">
        <v>200</v>
      </c>
      <c r="I25" s="143" t="s">
        <v>619</v>
      </c>
      <c r="J25" s="143" t="s">
        <v>620</v>
      </c>
      <c r="K25" s="129">
        <v>44228</v>
      </c>
      <c r="L25" s="129">
        <v>44560</v>
      </c>
      <c r="M25" s="130"/>
      <c r="N25" s="277"/>
      <c r="O25" s="132"/>
      <c r="P25" s="132">
        <v>24</v>
      </c>
      <c r="Q25" s="238" t="s">
        <v>800</v>
      </c>
      <c r="R25" s="299" t="s">
        <v>775</v>
      </c>
      <c r="S25" s="134">
        <f>+P25/H25</f>
        <v>0.12</v>
      </c>
      <c r="T25" s="121">
        <f t="shared" si="0"/>
        <v>1</v>
      </c>
    </row>
    <row r="26" spans="1:20" ht="89.25" customHeight="1">
      <c r="A26" s="317">
        <v>20</v>
      </c>
      <c r="B26" s="403"/>
      <c r="C26" s="370"/>
      <c r="D26" s="276" t="s">
        <v>319</v>
      </c>
      <c r="E26" s="276" t="s">
        <v>547</v>
      </c>
      <c r="F26" s="278" t="s">
        <v>548</v>
      </c>
      <c r="G26" s="322" t="s">
        <v>549</v>
      </c>
      <c r="H26" s="278">
        <v>1</v>
      </c>
      <c r="I26" s="278" t="s">
        <v>550</v>
      </c>
      <c r="J26" s="278" t="s">
        <v>608</v>
      </c>
      <c r="K26" s="129">
        <v>44228</v>
      </c>
      <c r="L26" s="129">
        <v>44560</v>
      </c>
      <c r="M26" s="130"/>
      <c r="N26" s="277"/>
      <c r="O26" s="132"/>
      <c r="P26" s="144"/>
      <c r="Q26" s="135" t="s">
        <v>775</v>
      </c>
      <c r="R26" s="244" t="s">
        <v>819</v>
      </c>
      <c r="S26" s="134">
        <v>0</v>
      </c>
      <c r="T26" s="121">
        <f t="shared" si="0"/>
        <v>1</v>
      </c>
    </row>
    <row r="27" spans="1:20" ht="130.5" customHeight="1">
      <c r="A27" s="316">
        <v>21</v>
      </c>
      <c r="B27" s="403"/>
      <c r="C27" s="369" t="s">
        <v>29</v>
      </c>
      <c r="D27" s="374" t="s">
        <v>30</v>
      </c>
      <c r="E27" s="374" t="s">
        <v>31</v>
      </c>
      <c r="F27" s="383" t="s">
        <v>321</v>
      </c>
      <c r="G27" s="132" t="s">
        <v>323</v>
      </c>
      <c r="H27" s="277">
        <v>10</v>
      </c>
      <c r="I27" s="277" t="s">
        <v>324</v>
      </c>
      <c r="J27" s="277" t="s">
        <v>621</v>
      </c>
      <c r="K27" s="129">
        <v>44228</v>
      </c>
      <c r="L27" s="129">
        <v>44560</v>
      </c>
      <c r="M27" s="130"/>
      <c r="N27" s="132"/>
      <c r="O27" s="132"/>
      <c r="P27" s="277"/>
      <c r="Q27" s="135" t="s">
        <v>775</v>
      </c>
      <c r="R27" s="244" t="s">
        <v>819</v>
      </c>
      <c r="S27" s="134">
        <v>0</v>
      </c>
      <c r="T27" s="121">
        <f t="shared" si="0"/>
        <v>1</v>
      </c>
    </row>
    <row r="28" spans="1:20" ht="149.25" customHeight="1">
      <c r="A28" s="317">
        <v>22</v>
      </c>
      <c r="B28" s="403"/>
      <c r="C28" s="369"/>
      <c r="D28" s="374"/>
      <c r="E28" s="374"/>
      <c r="F28" s="383"/>
      <c r="G28" s="132" t="s">
        <v>322</v>
      </c>
      <c r="H28" s="277">
        <v>2</v>
      </c>
      <c r="I28" s="277" t="s">
        <v>325</v>
      </c>
      <c r="J28" s="277" t="s">
        <v>622</v>
      </c>
      <c r="K28" s="129">
        <v>44228</v>
      </c>
      <c r="L28" s="129">
        <v>44560</v>
      </c>
      <c r="M28" s="130"/>
      <c r="N28" s="135"/>
      <c r="O28" s="132"/>
      <c r="P28" s="277">
        <v>3</v>
      </c>
      <c r="Q28" s="135" t="s">
        <v>775</v>
      </c>
      <c r="R28" s="132" t="s">
        <v>827</v>
      </c>
      <c r="S28" s="134">
        <v>1</v>
      </c>
      <c r="T28" s="121" t="b">
        <f t="shared" si="0"/>
        <v>0</v>
      </c>
    </row>
    <row r="29" spans="1:20" ht="219.75" customHeight="1">
      <c r="A29" s="317">
        <v>23</v>
      </c>
      <c r="B29" s="403"/>
      <c r="C29" s="384" t="s">
        <v>32</v>
      </c>
      <c r="D29" s="275" t="s">
        <v>327</v>
      </c>
      <c r="E29" s="275" t="s">
        <v>33</v>
      </c>
      <c r="F29" s="132" t="s">
        <v>326</v>
      </c>
      <c r="G29" s="132" t="s">
        <v>329</v>
      </c>
      <c r="H29" s="277">
        <v>1</v>
      </c>
      <c r="I29" s="277" t="s">
        <v>330</v>
      </c>
      <c r="J29" s="277" t="s">
        <v>307</v>
      </c>
      <c r="K29" s="129">
        <v>44228</v>
      </c>
      <c r="L29" s="129">
        <v>44560</v>
      </c>
      <c r="M29" s="425">
        <v>840</v>
      </c>
      <c r="N29" s="425"/>
      <c r="O29" s="425" t="s">
        <v>742</v>
      </c>
      <c r="P29" s="277"/>
      <c r="Q29" s="135" t="s">
        <v>775</v>
      </c>
      <c r="R29" s="244" t="s">
        <v>819</v>
      </c>
      <c r="S29" s="134">
        <v>0</v>
      </c>
      <c r="T29" s="121">
        <f t="shared" si="0"/>
        <v>1</v>
      </c>
    </row>
    <row r="30" spans="1:20" ht="152.25" customHeight="1">
      <c r="A30" s="317">
        <v>24</v>
      </c>
      <c r="B30" s="403"/>
      <c r="C30" s="384"/>
      <c r="D30" s="368" t="s">
        <v>34</v>
      </c>
      <c r="E30" s="276" t="s">
        <v>646</v>
      </c>
      <c r="F30" s="280" t="s">
        <v>670</v>
      </c>
      <c r="G30" s="279" t="s">
        <v>647</v>
      </c>
      <c r="H30" s="277">
        <v>1</v>
      </c>
      <c r="I30" s="277" t="s">
        <v>588</v>
      </c>
      <c r="J30" s="277" t="s">
        <v>307</v>
      </c>
      <c r="K30" s="129"/>
      <c r="L30" s="129"/>
      <c r="M30" s="426"/>
      <c r="N30" s="426"/>
      <c r="O30" s="426"/>
      <c r="P30" s="323"/>
      <c r="Q30" s="323" t="s">
        <v>801</v>
      </c>
      <c r="R30" s="324" t="s">
        <v>775</v>
      </c>
      <c r="S30" s="134">
        <v>0.4</v>
      </c>
      <c r="T30" s="266">
        <f t="shared" si="0"/>
        <v>3</v>
      </c>
    </row>
    <row r="31" spans="1:20" ht="242.25" customHeight="1">
      <c r="A31" s="317">
        <v>25</v>
      </c>
      <c r="B31" s="403"/>
      <c r="C31" s="384"/>
      <c r="D31" s="369"/>
      <c r="E31" s="275" t="s">
        <v>151</v>
      </c>
      <c r="F31" s="147" t="s">
        <v>333</v>
      </c>
      <c r="G31" s="277" t="s">
        <v>331</v>
      </c>
      <c r="H31" s="277">
        <v>11</v>
      </c>
      <c r="I31" s="99" t="s">
        <v>332</v>
      </c>
      <c r="J31" s="277" t="s">
        <v>307</v>
      </c>
      <c r="K31" s="129">
        <v>44228</v>
      </c>
      <c r="L31" s="129">
        <v>44560</v>
      </c>
      <c r="M31" s="426"/>
      <c r="N31" s="426"/>
      <c r="O31" s="426"/>
      <c r="P31" s="323"/>
      <c r="Q31" s="323" t="s">
        <v>785</v>
      </c>
      <c r="R31" s="325" t="s">
        <v>828</v>
      </c>
      <c r="S31" s="134">
        <v>0.25</v>
      </c>
      <c r="T31" s="121">
        <f t="shared" si="0"/>
        <v>1</v>
      </c>
    </row>
    <row r="32" spans="1:20" ht="126.75" customHeight="1">
      <c r="A32" s="316">
        <v>26</v>
      </c>
      <c r="B32" s="403"/>
      <c r="C32" s="384"/>
      <c r="D32" s="369"/>
      <c r="E32" s="275" t="s">
        <v>35</v>
      </c>
      <c r="F32" s="132" t="s">
        <v>328</v>
      </c>
      <c r="G32" s="132" t="s">
        <v>623</v>
      </c>
      <c r="H32" s="277">
        <v>4</v>
      </c>
      <c r="I32" s="277" t="s">
        <v>624</v>
      </c>
      <c r="J32" s="277" t="s">
        <v>307</v>
      </c>
      <c r="K32" s="129">
        <v>44228</v>
      </c>
      <c r="L32" s="129">
        <v>44560</v>
      </c>
      <c r="M32" s="426"/>
      <c r="N32" s="426"/>
      <c r="O32" s="426"/>
      <c r="P32" s="239"/>
      <c r="Q32" s="135" t="s">
        <v>775</v>
      </c>
      <c r="R32" s="244" t="s">
        <v>819</v>
      </c>
      <c r="S32" s="134">
        <v>0</v>
      </c>
      <c r="T32" s="121">
        <f t="shared" si="0"/>
        <v>1</v>
      </c>
    </row>
    <row r="33" spans="1:20" ht="213" customHeight="1">
      <c r="A33" s="317">
        <v>27</v>
      </c>
      <c r="B33" s="403"/>
      <c r="C33" s="384"/>
      <c r="D33" s="369"/>
      <c r="E33" s="275" t="s">
        <v>36</v>
      </c>
      <c r="F33" s="132" t="s">
        <v>334</v>
      </c>
      <c r="G33" s="132" t="s">
        <v>335</v>
      </c>
      <c r="H33" s="277">
        <v>70</v>
      </c>
      <c r="I33" s="277" t="s">
        <v>336</v>
      </c>
      <c r="J33" s="277" t="s">
        <v>308</v>
      </c>
      <c r="K33" s="129">
        <v>44228</v>
      </c>
      <c r="L33" s="129">
        <v>44560</v>
      </c>
      <c r="M33" s="426"/>
      <c r="N33" s="426"/>
      <c r="O33" s="426"/>
      <c r="P33" s="239">
        <v>2</v>
      </c>
      <c r="Q33" s="240" t="s">
        <v>786</v>
      </c>
      <c r="R33" s="300" t="s">
        <v>775</v>
      </c>
      <c r="S33" s="134">
        <f>+P33/H33</f>
        <v>2.8571428571428571E-2</v>
      </c>
      <c r="T33" s="121">
        <f t="shared" si="0"/>
        <v>1</v>
      </c>
    </row>
    <row r="34" spans="1:20" ht="114.75">
      <c r="A34" s="317">
        <v>28</v>
      </c>
      <c r="B34" s="403"/>
      <c r="C34" s="384"/>
      <c r="D34" s="369"/>
      <c r="E34" s="145" t="s">
        <v>37</v>
      </c>
      <c r="F34" s="132" t="s">
        <v>337</v>
      </c>
      <c r="G34" s="132" t="s">
        <v>339</v>
      </c>
      <c r="H34" s="277">
        <v>10</v>
      </c>
      <c r="I34" s="277" t="s">
        <v>338</v>
      </c>
      <c r="J34" s="277" t="s">
        <v>309</v>
      </c>
      <c r="K34" s="129">
        <v>44228</v>
      </c>
      <c r="L34" s="129">
        <v>44560</v>
      </c>
      <c r="M34" s="426"/>
      <c r="N34" s="426"/>
      <c r="O34" s="426"/>
      <c r="P34" s="326">
        <v>3</v>
      </c>
      <c r="Q34" s="323" t="s">
        <v>787</v>
      </c>
      <c r="R34" s="324" t="s">
        <v>775</v>
      </c>
      <c r="S34" s="134">
        <v>0.3</v>
      </c>
      <c r="T34" s="121">
        <f t="shared" si="0"/>
        <v>1</v>
      </c>
    </row>
    <row r="35" spans="1:20" ht="114" customHeight="1">
      <c r="A35" s="317">
        <v>29</v>
      </c>
      <c r="B35" s="403"/>
      <c r="C35" s="384"/>
      <c r="D35" s="369"/>
      <c r="E35" s="275" t="s">
        <v>340</v>
      </c>
      <c r="F35" s="132" t="s">
        <v>341</v>
      </c>
      <c r="G35" s="132" t="s">
        <v>343</v>
      </c>
      <c r="H35" s="277">
        <v>300</v>
      </c>
      <c r="I35" s="277" t="s">
        <v>342</v>
      </c>
      <c r="J35" s="277" t="s">
        <v>257</v>
      </c>
      <c r="K35" s="129">
        <v>44228</v>
      </c>
      <c r="L35" s="129">
        <v>44560</v>
      </c>
      <c r="M35" s="426"/>
      <c r="N35" s="426"/>
      <c r="O35" s="426"/>
      <c r="P35" s="239"/>
      <c r="Q35" s="135" t="s">
        <v>775</v>
      </c>
      <c r="R35" s="244" t="s">
        <v>819</v>
      </c>
      <c r="S35" s="134">
        <v>0</v>
      </c>
      <c r="T35" s="121">
        <f t="shared" si="0"/>
        <v>1</v>
      </c>
    </row>
    <row r="36" spans="1:20" ht="63.75">
      <c r="A36" s="317">
        <v>30</v>
      </c>
      <c r="B36" s="403"/>
      <c r="C36" s="384"/>
      <c r="D36" s="369"/>
      <c r="E36" s="275" t="s">
        <v>344</v>
      </c>
      <c r="F36" s="132" t="s">
        <v>345</v>
      </c>
      <c r="G36" s="132" t="s">
        <v>346</v>
      </c>
      <c r="H36" s="277">
        <v>5</v>
      </c>
      <c r="I36" s="277" t="s">
        <v>347</v>
      </c>
      <c r="J36" s="277" t="s">
        <v>257</v>
      </c>
      <c r="K36" s="129">
        <v>44228</v>
      </c>
      <c r="L36" s="129">
        <v>44560</v>
      </c>
      <c r="M36" s="426"/>
      <c r="N36" s="426"/>
      <c r="O36" s="426"/>
      <c r="P36" s="239"/>
      <c r="Q36" s="135" t="s">
        <v>773</v>
      </c>
      <c r="R36" s="244" t="s">
        <v>819</v>
      </c>
      <c r="S36" s="134">
        <v>0</v>
      </c>
      <c r="T36" s="121">
        <f t="shared" si="0"/>
        <v>1</v>
      </c>
    </row>
    <row r="37" spans="1:20" ht="156" customHeight="1">
      <c r="A37" s="316">
        <v>31</v>
      </c>
      <c r="B37" s="403"/>
      <c r="C37" s="384"/>
      <c r="D37" s="369"/>
      <c r="E37" s="275" t="s">
        <v>303</v>
      </c>
      <c r="F37" s="132" t="s">
        <v>38</v>
      </c>
      <c r="G37" s="132" t="s">
        <v>247</v>
      </c>
      <c r="H37" s="277">
        <v>2</v>
      </c>
      <c r="I37" s="277" t="s">
        <v>248</v>
      </c>
      <c r="J37" s="277" t="s">
        <v>310</v>
      </c>
      <c r="K37" s="129">
        <v>44228</v>
      </c>
      <c r="L37" s="129">
        <v>44560</v>
      </c>
      <c r="M37" s="426"/>
      <c r="N37" s="426"/>
      <c r="O37" s="426"/>
      <c r="P37" s="323"/>
      <c r="Q37" s="323" t="s">
        <v>788</v>
      </c>
      <c r="R37" s="325" t="s">
        <v>829</v>
      </c>
      <c r="S37" s="134">
        <v>0.1</v>
      </c>
      <c r="T37" s="121">
        <f t="shared" si="0"/>
        <v>1</v>
      </c>
    </row>
    <row r="38" spans="1:20" ht="194.25" customHeight="1">
      <c r="A38" s="317">
        <v>32</v>
      </c>
      <c r="B38" s="403"/>
      <c r="C38" s="384"/>
      <c r="D38" s="369"/>
      <c r="E38" s="275" t="s">
        <v>454</v>
      </c>
      <c r="F38" s="132" t="s">
        <v>457</v>
      </c>
      <c r="G38" s="132" t="s">
        <v>456</v>
      </c>
      <c r="H38" s="277">
        <v>16</v>
      </c>
      <c r="I38" s="277" t="s">
        <v>455</v>
      </c>
      <c r="J38" s="277" t="s">
        <v>625</v>
      </c>
      <c r="K38" s="129">
        <v>44228</v>
      </c>
      <c r="L38" s="129">
        <v>44560</v>
      </c>
      <c r="M38" s="426"/>
      <c r="N38" s="426"/>
      <c r="O38" s="426"/>
      <c r="P38" s="323"/>
      <c r="Q38" s="323" t="s">
        <v>789</v>
      </c>
      <c r="R38" s="325" t="s">
        <v>830</v>
      </c>
      <c r="S38" s="134">
        <v>0.25</v>
      </c>
      <c r="T38" s="121">
        <f t="shared" si="0"/>
        <v>1</v>
      </c>
    </row>
    <row r="39" spans="1:20" ht="84" customHeight="1">
      <c r="A39" s="317">
        <v>33</v>
      </c>
      <c r="B39" s="403"/>
      <c r="C39" s="384"/>
      <c r="D39" s="370"/>
      <c r="E39" s="275" t="s">
        <v>348</v>
      </c>
      <c r="F39" s="146" t="s">
        <v>349</v>
      </c>
      <c r="G39" s="146" t="s">
        <v>351</v>
      </c>
      <c r="H39" s="136">
        <v>5</v>
      </c>
      <c r="I39" s="147" t="s">
        <v>350</v>
      </c>
      <c r="J39" s="277" t="s">
        <v>352</v>
      </c>
      <c r="K39" s="129">
        <v>44228</v>
      </c>
      <c r="L39" s="129">
        <v>44560</v>
      </c>
      <c r="M39" s="427"/>
      <c r="N39" s="427"/>
      <c r="O39" s="427"/>
      <c r="P39" s="148"/>
      <c r="Q39" s="135" t="s">
        <v>775</v>
      </c>
      <c r="R39" s="244" t="s">
        <v>819</v>
      </c>
      <c r="S39" s="134"/>
      <c r="T39" s="121">
        <f t="shared" si="0"/>
        <v>1</v>
      </c>
    </row>
    <row r="40" spans="1:20" ht="92.25" customHeight="1">
      <c r="A40" s="317">
        <v>34</v>
      </c>
      <c r="B40" s="403"/>
      <c r="C40" s="386" t="s">
        <v>39</v>
      </c>
      <c r="D40" s="388" t="s">
        <v>40</v>
      </c>
      <c r="E40" s="391" t="s">
        <v>551</v>
      </c>
      <c r="F40" s="394" t="s">
        <v>552</v>
      </c>
      <c r="G40" s="150" t="s">
        <v>628</v>
      </c>
      <c r="H40" s="149">
        <v>4</v>
      </c>
      <c r="I40" s="149" t="s">
        <v>629</v>
      </c>
      <c r="J40" s="277" t="s">
        <v>626</v>
      </c>
      <c r="K40" s="129">
        <v>44228</v>
      </c>
      <c r="L40" s="129">
        <v>44560</v>
      </c>
      <c r="M40" s="425">
        <v>577</v>
      </c>
      <c r="N40" s="425">
        <v>9</v>
      </c>
      <c r="O40" s="425" t="s">
        <v>742</v>
      </c>
      <c r="P40" s="149"/>
      <c r="Q40" s="327" t="s">
        <v>790</v>
      </c>
      <c r="R40" s="328" t="s">
        <v>831</v>
      </c>
      <c r="S40" s="134">
        <v>0.2</v>
      </c>
      <c r="T40" s="121">
        <f t="shared" si="0"/>
        <v>1</v>
      </c>
    </row>
    <row r="41" spans="1:20" ht="119.25" customHeight="1">
      <c r="A41" s="317">
        <v>35</v>
      </c>
      <c r="B41" s="403"/>
      <c r="C41" s="387"/>
      <c r="D41" s="389"/>
      <c r="E41" s="392"/>
      <c r="F41" s="395"/>
      <c r="G41" s="150" t="s">
        <v>553</v>
      </c>
      <c r="H41" s="149">
        <v>10</v>
      </c>
      <c r="I41" s="149" t="s">
        <v>630</v>
      </c>
      <c r="J41" s="277" t="s">
        <v>626</v>
      </c>
      <c r="K41" s="129">
        <v>44228</v>
      </c>
      <c r="L41" s="129">
        <v>44560</v>
      </c>
      <c r="M41" s="426"/>
      <c r="N41" s="426"/>
      <c r="O41" s="426"/>
      <c r="P41" s="151"/>
      <c r="Q41" s="329" t="s">
        <v>791</v>
      </c>
      <c r="R41" s="330" t="s">
        <v>832</v>
      </c>
      <c r="S41" s="134">
        <v>0.25</v>
      </c>
      <c r="T41" s="121">
        <f t="shared" si="0"/>
        <v>1</v>
      </c>
    </row>
    <row r="42" spans="1:20" ht="61.5" customHeight="1">
      <c r="A42" s="316">
        <v>36</v>
      </c>
      <c r="B42" s="403"/>
      <c r="C42" s="387"/>
      <c r="D42" s="389"/>
      <c r="E42" s="393"/>
      <c r="F42" s="396"/>
      <c r="G42" s="132" t="s">
        <v>631</v>
      </c>
      <c r="H42" s="277">
        <v>1</v>
      </c>
      <c r="I42" s="277" t="s">
        <v>286</v>
      </c>
      <c r="J42" s="277" t="s">
        <v>626</v>
      </c>
      <c r="K42" s="129">
        <v>44228</v>
      </c>
      <c r="L42" s="129">
        <v>44560</v>
      </c>
      <c r="M42" s="426"/>
      <c r="N42" s="426"/>
      <c r="O42" s="426"/>
      <c r="P42" s="151"/>
      <c r="Q42" s="329" t="s">
        <v>792</v>
      </c>
      <c r="R42" s="330" t="s">
        <v>833</v>
      </c>
      <c r="S42" s="134">
        <v>0.2</v>
      </c>
      <c r="T42" s="121">
        <f t="shared" si="0"/>
        <v>1</v>
      </c>
    </row>
    <row r="43" spans="1:20" ht="61.5" customHeight="1">
      <c r="A43" s="317">
        <v>37</v>
      </c>
      <c r="B43" s="403"/>
      <c r="C43" s="387"/>
      <c r="D43" s="389"/>
      <c r="E43" s="281" t="s">
        <v>554</v>
      </c>
      <c r="F43" s="152" t="s">
        <v>555</v>
      </c>
      <c r="G43" s="132" t="s">
        <v>556</v>
      </c>
      <c r="H43" s="277">
        <v>500</v>
      </c>
      <c r="I43" s="277" t="s">
        <v>557</v>
      </c>
      <c r="J43" s="277" t="s">
        <v>558</v>
      </c>
      <c r="K43" s="129">
        <v>44228</v>
      </c>
      <c r="L43" s="129">
        <v>44560</v>
      </c>
      <c r="M43" s="426"/>
      <c r="N43" s="426"/>
      <c r="O43" s="426"/>
      <c r="P43" s="151"/>
      <c r="Q43" s="331" t="s">
        <v>793</v>
      </c>
      <c r="R43" s="330" t="s">
        <v>834</v>
      </c>
      <c r="S43" s="134">
        <v>0.2</v>
      </c>
      <c r="T43" s="121">
        <f t="shared" si="0"/>
        <v>1</v>
      </c>
    </row>
    <row r="44" spans="1:20" ht="61.5" customHeight="1">
      <c r="A44" s="317">
        <v>38</v>
      </c>
      <c r="B44" s="403"/>
      <c r="C44" s="387"/>
      <c r="D44" s="389"/>
      <c r="E44" s="391" t="s">
        <v>559</v>
      </c>
      <c r="F44" s="149" t="s">
        <v>560</v>
      </c>
      <c r="G44" s="132" t="s">
        <v>561</v>
      </c>
      <c r="H44" s="277">
        <v>1</v>
      </c>
      <c r="I44" s="277" t="s">
        <v>562</v>
      </c>
      <c r="J44" s="277" t="s">
        <v>626</v>
      </c>
      <c r="K44" s="129">
        <v>44228</v>
      </c>
      <c r="L44" s="129">
        <v>44560</v>
      </c>
      <c r="M44" s="426"/>
      <c r="N44" s="426"/>
      <c r="O44" s="426"/>
      <c r="P44" s="151"/>
      <c r="Q44" s="329" t="s">
        <v>802</v>
      </c>
      <c r="R44" s="330" t="s">
        <v>835</v>
      </c>
      <c r="S44" s="134">
        <v>0.1</v>
      </c>
      <c r="T44" s="121">
        <f t="shared" si="0"/>
        <v>1</v>
      </c>
    </row>
    <row r="45" spans="1:20" ht="100.5" customHeight="1">
      <c r="A45" s="317">
        <v>39</v>
      </c>
      <c r="B45" s="403"/>
      <c r="C45" s="387"/>
      <c r="D45" s="389"/>
      <c r="E45" s="393"/>
      <c r="F45" s="149" t="s">
        <v>563</v>
      </c>
      <c r="G45" s="132" t="s">
        <v>632</v>
      </c>
      <c r="H45" s="277">
        <v>5</v>
      </c>
      <c r="I45" s="277" t="s">
        <v>564</v>
      </c>
      <c r="J45" s="277" t="s">
        <v>626</v>
      </c>
      <c r="K45" s="129">
        <v>44228</v>
      </c>
      <c r="L45" s="129">
        <v>44560</v>
      </c>
      <c r="M45" s="426"/>
      <c r="N45" s="426"/>
      <c r="O45" s="426"/>
      <c r="P45" s="151"/>
      <c r="Q45" s="329" t="s">
        <v>803</v>
      </c>
      <c r="R45" s="330" t="s">
        <v>836</v>
      </c>
      <c r="S45" s="134">
        <v>0.1</v>
      </c>
      <c r="T45" s="121">
        <f t="shared" si="0"/>
        <v>1</v>
      </c>
    </row>
    <row r="46" spans="1:20" ht="91.5" customHeight="1">
      <c r="A46" s="317">
        <v>40</v>
      </c>
      <c r="B46" s="403"/>
      <c r="C46" s="387"/>
      <c r="D46" s="389"/>
      <c r="E46" s="281" t="s">
        <v>565</v>
      </c>
      <c r="F46" s="149" t="s">
        <v>566</v>
      </c>
      <c r="G46" s="132" t="s">
        <v>567</v>
      </c>
      <c r="H46" s="277">
        <v>3</v>
      </c>
      <c r="I46" s="277" t="s">
        <v>568</v>
      </c>
      <c r="J46" s="277" t="s">
        <v>626</v>
      </c>
      <c r="K46" s="129">
        <v>44228</v>
      </c>
      <c r="L46" s="129">
        <v>44560</v>
      </c>
      <c r="M46" s="426"/>
      <c r="N46" s="426"/>
      <c r="O46" s="426"/>
      <c r="P46" s="151">
        <v>1</v>
      </c>
      <c r="Q46" s="329" t="s">
        <v>804</v>
      </c>
      <c r="R46" s="330" t="s">
        <v>837</v>
      </c>
      <c r="S46" s="134">
        <f>+P46/H46</f>
        <v>0.33333333333333331</v>
      </c>
      <c r="T46" s="266">
        <f t="shared" si="0"/>
        <v>3</v>
      </c>
    </row>
    <row r="47" spans="1:20" ht="61.5" customHeight="1">
      <c r="A47" s="316">
        <v>41</v>
      </c>
      <c r="B47" s="403"/>
      <c r="C47" s="387"/>
      <c r="D47" s="389"/>
      <c r="E47" s="391" t="s">
        <v>555</v>
      </c>
      <c r="F47" s="149" t="s">
        <v>569</v>
      </c>
      <c r="G47" s="132" t="s">
        <v>570</v>
      </c>
      <c r="H47" s="277">
        <v>1</v>
      </c>
      <c r="I47" s="277" t="s">
        <v>571</v>
      </c>
      <c r="J47" s="277" t="s">
        <v>626</v>
      </c>
      <c r="K47" s="129">
        <v>44228</v>
      </c>
      <c r="L47" s="129">
        <v>44560</v>
      </c>
      <c r="M47" s="426"/>
      <c r="N47" s="426"/>
      <c r="O47" s="426"/>
      <c r="P47" s="151"/>
      <c r="Q47" s="329" t="s">
        <v>805</v>
      </c>
      <c r="R47" s="330" t="s">
        <v>838</v>
      </c>
      <c r="S47" s="134">
        <v>0.1</v>
      </c>
      <c r="T47" s="121">
        <f t="shared" si="0"/>
        <v>1</v>
      </c>
    </row>
    <row r="48" spans="1:20" ht="77.25" customHeight="1">
      <c r="A48" s="317">
        <v>42</v>
      </c>
      <c r="B48" s="403"/>
      <c r="C48" s="387"/>
      <c r="D48" s="390"/>
      <c r="E48" s="393"/>
      <c r="F48" s="150" t="s">
        <v>572</v>
      </c>
      <c r="G48" s="132" t="s">
        <v>573</v>
      </c>
      <c r="H48" s="277">
        <v>5</v>
      </c>
      <c r="I48" s="277" t="s">
        <v>574</v>
      </c>
      <c r="J48" s="277" t="s">
        <v>626</v>
      </c>
      <c r="K48" s="129">
        <v>44228</v>
      </c>
      <c r="L48" s="129">
        <v>44560</v>
      </c>
      <c r="M48" s="427"/>
      <c r="N48" s="427"/>
      <c r="O48" s="427"/>
      <c r="P48" s="151">
        <v>1</v>
      </c>
      <c r="Q48" s="135" t="s">
        <v>806</v>
      </c>
      <c r="R48" s="244" t="s">
        <v>819</v>
      </c>
      <c r="S48" s="134">
        <f>+P48/H48</f>
        <v>0.2</v>
      </c>
      <c r="T48" s="121">
        <f t="shared" si="0"/>
        <v>1</v>
      </c>
    </row>
    <row r="49" spans="1:20" ht="116.25" customHeight="1">
      <c r="A49" s="317">
        <v>43</v>
      </c>
      <c r="B49" s="403"/>
      <c r="C49" s="387"/>
      <c r="D49" s="397" t="s">
        <v>41</v>
      </c>
      <c r="E49" s="374" t="s">
        <v>42</v>
      </c>
      <c r="F49" s="385" t="s">
        <v>43</v>
      </c>
      <c r="G49" s="153" t="s">
        <v>353</v>
      </c>
      <c r="H49" s="277">
        <v>9</v>
      </c>
      <c r="I49" s="277" t="s">
        <v>354</v>
      </c>
      <c r="J49" s="277" t="s">
        <v>356</v>
      </c>
      <c r="K49" s="129">
        <v>44228</v>
      </c>
      <c r="L49" s="129">
        <v>44560</v>
      </c>
      <c r="M49" s="130"/>
      <c r="N49" s="135"/>
      <c r="O49" s="132"/>
      <c r="P49" s="277">
        <v>7</v>
      </c>
      <c r="Q49" s="135" t="s">
        <v>807</v>
      </c>
      <c r="R49" s="244" t="s">
        <v>839</v>
      </c>
      <c r="S49" s="134">
        <f>+P49/H49</f>
        <v>0.77777777777777779</v>
      </c>
      <c r="T49" s="121">
        <f t="shared" si="0"/>
        <v>4</v>
      </c>
    </row>
    <row r="50" spans="1:20" ht="46.5" customHeight="1">
      <c r="A50" s="317">
        <v>44</v>
      </c>
      <c r="B50" s="403"/>
      <c r="C50" s="387"/>
      <c r="D50" s="397"/>
      <c r="E50" s="374"/>
      <c r="F50" s="385"/>
      <c r="G50" s="132" t="s">
        <v>258</v>
      </c>
      <c r="H50" s="277">
        <v>7</v>
      </c>
      <c r="I50" s="277" t="s">
        <v>355</v>
      </c>
      <c r="J50" s="277" t="s">
        <v>356</v>
      </c>
      <c r="K50" s="129">
        <v>44228</v>
      </c>
      <c r="L50" s="129">
        <v>44560</v>
      </c>
      <c r="M50" s="130"/>
      <c r="N50" s="135"/>
      <c r="O50" s="132"/>
      <c r="P50" s="132"/>
      <c r="Q50" s="135" t="s">
        <v>775</v>
      </c>
      <c r="R50" s="244" t="s">
        <v>819</v>
      </c>
      <c r="S50" s="134">
        <v>0</v>
      </c>
      <c r="T50" s="121">
        <f t="shared" si="0"/>
        <v>1</v>
      </c>
    </row>
    <row r="51" spans="1:20" ht="66.75" customHeight="1">
      <c r="A51" s="317">
        <v>45</v>
      </c>
      <c r="B51" s="403"/>
      <c r="C51" s="384" t="s">
        <v>44</v>
      </c>
      <c r="D51" s="375" t="s">
        <v>45</v>
      </c>
      <c r="E51" s="275" t="s">
        <v>575</v>
      </c>
      <c r="F51" s="277" t="s">
        <v>576</v>
      </c>
      <c r="G51" s="132" t="s">
        <v>577</v>
      </c>
      <c r="H51" s="277">
        <v>1</v>
      </c>
      <c r="I51" s="277" t="s">
        <v>578</v>
      </c>
      <c r="J51" s="277" t="s">
        <v>307</v>
      </c>
      <c r="K51" s="129">
        <v>44228</v>
      </c>
      <c r="L51" s="129">
        <v>44560</v>
      </c>
      <c r="M51" s="130"/>
      <c r="N51" s="135"/>
      <c r="O51" s="132"/>
      <c r="P51" s="132"/>
      <c r="Q51" s="135" t="s">
        <v>775</v>
      </c>
      <c r="R51" s="244" t="s">
        <v>819</v>
      </c>
      <c r="S51" s="134">
        <v>0</v>
      </c>
      <c r="T51" s="121">
        <f t="shared" si="0"/>
        <v>1</v>
      </c>
    </row>
    <row r="52" spans="1:20" ht="177.75" customHeight="1">
      <c r="A52" s="316">
        <v>46</v>
      </c>
      <c r="B52" s="403"/>
      <c r="C52" s="384"/>
      <c r="D52" s="376"/>
      <c r="E52" s="275" t="s">
        <v>46</v>
      </c>
      <c r="F52" s="279" t="s">
        <v>358</v>
      </c>
      <c r="G52" s="279" t="s">
        <v>359</v>
      </c>
      <c r="H52" s="277">
        <v>50</v>
      </c>
      <c r="I52" s="277" t="s">
        <v>357</v>
      </c>
      <c r="J52" s="277" t="s">
        <v>307</v>
      </c>
      <c r="K52" s="129">
        <v>44228</v>
      </c>
      <c r="L52" s="129">
        <v>44560</v>
      </c>
      <c r="M52" s="130"/>
      <c r="N52" s="135"/>
      <c r="O52" s="132"/>
      <c r="P52" s="277">
        <v>5</v>
      </c>
      <c r="Q52" s="135" t="s">
        <v>808</v>
      </c>
      <c r="R52" s="332" t="s">
        <v>775</v>
      </c>
      <c r="S52" s="134">
        <f>+P52/H52</f>
        <v>0.1</v>
      </c>
      <c r="T52" s="121">
        <f t="shared" si="0"/>
        <v>1</v>
      </c>
    </row>
    <row r="53" spans="1:20" ht="97.5" customHeight="1">
      <c r="A53" s="317">
        <v>47</v>
      </c>
      <c r="B53" s="403"/>
      <c r="C53" s="384"/>
      <c r="D53" s="374" t="s">
        <v>249</v>
      </c>
      <c r="E53" s="374" t="s">
        <v>250</v>
      </c>
      <c r="F53" s="383" t="s">
        <v>579</v>
      </c>
      <c r="G53" s="279" t="s">
        <v>251</v>
      </c>
      <c r="H53" s="277">
        <v>100</v>
      </c>
      <c r="I53" s="298" t="s">
        <v>299</v>
      </c>
      <c r="J53" s="277" t="s">
        <v>627</v>
      </c>
      <c r="K53" s="129">
        <v>44228</v>
      </c>
      <c r="L53" s="129">
        <v>44560</v>
      </c>
      <c r="M53" s="130"/>
      <c r="N53" s="135"/>
      <c r="O53" s="132"/>
      <c r="P53" s="277">
        <v>1</v>
      </c>
      <c r="Q53" s="135" t="s">
        <v>809</v>
      </c>
      <c r="R53" s="244" t="s">
        <v>819</v>
      </c>
      <c r="S53" s="134">
        <f>+P53/H53</f>
        <v>0.01</v>
      </c>
      <c r="T53" s="121">
        <f t="shared" si="0"/>
        <v>1</v>
      </c>
    </row>
    <row r="54" spans="1:20" ht="63.75">
      <c r="A54" s="317">
        <v>48</v>
      </c>
      <c r="B54" s="403"/>
      <c r="C54" s="384"/>
      <c r="D54" s="374"/>
      <c r="E54" s="374"/>
      <c r="F54" s="383"/>
      <c r="G54" s="279" t="s">
        <v>252</v>
      </c>
      <c r="H54" s="277">
        <v>1</v>
      </c>
      <c r="I54" s="298" t="s">
        <v>253</v>
      </c>
      <c r="J54" s="277" t="s">
        <v>311</v>
      </c>
      <c r="K54" s="129">
        <v>44228</v>
      </c>
      <c r="L54" s="129">
        <v>44560</v>
      </c>
      <c r="M54" s="130"/>
      <c r="N54" s="135"/>
      <c r="O54" s="132"/>
      <c r="P54" s="149">
        <v>1</v>
      </c>
      <c r="Q54" s="333" t="s">
        <v>810</v>
      </c>
      <c r="R54" s="334" t="s">
        <v>775</v>
      </c>
      <c r="S54" s="134">
        <v>0.05</v>
      </c>
      <c r="T54" s="121">
        <f t="shared" si="0"/>
        <v>1</v>
      </c>
    </row>
    <row r="55" spans="1:20" ht="150">
      <c r="A55" s="317">
        <v>49</v>
      </c>
      <c r="B55" s="403"/>
      <c r="C55" s="384" t="s">
        <v>47</v>
      </c>
      <c r="D55" s="375" t="s">
        <v>580</v>
      </c>
      <c r="E55" s="275" t="s">
        <v>581</v>
      </c>
      <c r="F55" s="280" t="s">
        <v>582</v>
      </c>
      <c r="G55" s="279" t="s">
        <v>583</v>
      </c>
      <c r="H55" s="277">
        <v>1</v>
      </c>
      <c r="I55" s="277" t="s">
        <v>588</v>
      </c>
      <c r="J55" s="277" t="s">
        <v>633</v>
      </c>
      <c r="K55" s="129">
        <v>44228</v>
      </c>
      <c r="L55" s="129">
        <v>44560</v>
      </c>
      <c r="M55" s="130"/>
      <c r="N55" s="135"/>
      <c r="O55" s="132"/>
      <c r="P55" s="277"/>
      <c r="Q55" s="135" t="s">
        <v>775</v>
      </c>
      <c r="R55" s="335" t="s">
        <v>840</v>
      </c>
      <c r="S55" s="134">
        <v>0.25</v>
      </c>
      <c r="T55" s="121">
        <f t="shared" si="0"/>
        <v>1</v>
      </c>
    </row>
    <row r="56" spans="1:20" ht="63.75">
      <c r="A56" s="317">
        <v>50</v>
      </c>
      <c r="B56" s="403"/>
      <c r="C56" s="384"/>
      <c r="D56" s="376"/>
      <c r="E56" s="276" t="s">
        <v>634</v>
      </c>
      <c r="F56" s="279" t="s">
        <v>584</v>
      </c>
      <c r="G56" s="279" t="s">
        <v>196</v>
      </c>
      <c r="H56" s="277">
        <v>1</v>
      </c>
      <c r="I56" s="154" t="s">
        <v>197</v>
      </c>
      <c r="J56" s="277" t="s">
        <v>312</v>
      </c>
      <c r="K56" s="129">
        <v>44228</v>
      </c>
      <c r="L56" s="129">
        <v>44560</v>
      </c>
      <c r="M56" s="130"/>
      <c r="N56" s="135"/>
      <c r="O56" s="132"/>
      <c r="P56" s="277"/>
      <c r="Q56" s="135" t="s">
        <v>775</v>
      </c>
      <c r="R56" s="244" t="s">
        <v>819</v>
      </c>
      <c r="S56" s="134">
        <v>0</v>
      </c>
      <c r="T56" s="121">
        <f t="shared" si="0"/>
        <v>1</v>
      </c>
    </row>
    <row r="57" spans="1:20" ht="90">
      <c r="A57" s="316">
        <v>51</v>
      </c>
      <c r="B57" s="404"/>
      <c r="C57" s="384" t="s">
        <v>48</v>
      </c>
      <c r="D57" s="374" t="s">
        <v>49</v>
      </c>
      <c r="E57" s="275" t="s">
        <v>585</v>
      </c>
      <c r="F57" s="280" t="s">
        <v>586</v>
      </c>
      <c r="G57" s="279" t="s">
        <v>587</v>
      </c>
      <c r="H57" s="277">
        <v>1</v>
      </c>
      <c r="I57" s="277" t="s">
        <v>588</v>
      </c>
      <c r="J57" s="277" t="s">
        <v>635</v>
      </c>
      <c r="K57" s="129">
        <v>44228</v>
      </c>
      <c r="L57" s="129">
        <v>44560</v>
      </c>
      <c r="M57" s="425">
        <v>200</v>
      </c>
      <c r="N57" s="425"/>
      <c r="O57" s="425" t="s">
        <v>285</v>
      </c>
      <c r="P57" s="277"/>
      <c r="Q57" s="135" t="s">
        <v>775</v>
      </c>
      <c r="R57" s="336" t="s">
        <v>841</v>
      </c>
      <c r="S57" s="273">
        <v>0.25</v>
      </c>
      <c r="T57" s="121">
        <f t="shared" si="0"/>
        <v>1</v>
      </c>
    </row>
    <row r="58" spans="1:20" ht="139.5" customHeight="1">
      <c r="A58" s="407">
        <v>52</v>
      </c>
      <c r="B58" s="404"/>
      <c r="C58" s="384"/>
      <c r="D58" s="374"/>
      <c r="E58" s="374" t="s">
        <v>198</v>
      </c>
      <c r="F58" s="380" t="s">
        <v>259</v>
      </c>
      <c r="G58" s="383" t="s">
        <v>589</v>
      </c>
      <c r="H58" s="277">
        <v>4</v>
      </c>
      <c r="I58" s="277" t="s">
        <v>590</v>
      </c>
      <c r="J58" s="277" t="s">
        <v>636</v>
      </c>
      <c r="K58" s="129">
        <v>44228</v>
      </c>
      <c r="L58" s="129">
        <v>44560</v>
      </c>
      <c r="M58" s="426"/>
      <c r="N58" s="426"/>
      <c r="O58" s="426"/>
      <c r="P58" s="277">
        <v>24</v>
      </c>
      <c r="Q58" s="243" t="s">
        <v>811</v>
      </c>
      <c r="R58" s="135" t="s">
        <v>775</v>
      </c>
      <c r="S58" s="134">
        <v>1</v>
      </c>
      <c r="T58" s="121" t="b">
        <f t="shared" si="0"/>
        <v>0</v>
      </c>
    </row>
    <row r="59" spans="1:20" ht="93" customHeight="1">
      <c r="A59" s="408"/>
      <c r="B59" s="404"/>
      <c r="C59" s="384"/>
      <c r="D59" s="374"/>
      <c r="E59" s="374"/>
      <c r="F59" s="380"/>
      <c r="G59" s="383"/>
      <c r="H59" s="277">
        <v>2</v>
      </c>
      <c r="I59" s="277" t="s">
        <v>591</v>
      </c>
      <c r="J59" s="277" t="s">
        <v>636</v>
      </c>
      <c r="K59" s="129">
        <v>44228</v>
      </c>
      <c r="L59" s="129">
        <v>44560</v>
      </c>
      <c r="M59" s="426"/>
      <c r="N59" s="426"/>
      <c r="O59" s="426"/>
      <c r="P59" s="277">
        <v>6</v>
      </c>
      <c r="Q59" s="244" t="s">
        <v>812</v>
      </c>
      <c r="R59" s="135" t="s">
        <v>775</v>
      </c>
      <c r="S59" s="134">
        <v>1</v>
      </c>
      <c r="T59" s="121" t="b">
        <f t="shared" si="0"/>
        <v>0</v>
      </c>
    </row>
    <row r="60" spans="1:20" ht="210.75" customHeight="1">
      <c r="A60" s="317">
        <v>53</v>
      </c>
      <c r="B60" s="404"/>
      <c r="C60" s="384"/>
      <c r="D60" s="374"/>
      <c r="E60" s="275" t="s">
        <v>50</v>
      </c>
      <c r="F60" s="279" t="s">
        <v>592</v>
      </c>
      <c r="G60" s="155" t="s">
        <v>593</v>
      </c>
      <c r="H60" s="278">
        <v>20</v>
      </c>
      <c r="I60" s="278" t="s">
        <v>594</v>
      </c>
      <c r="J60" s="278" t="s">
        <v>636</v>
      </c>
      <c r="K60" s="129">
        <v>44228</v>
      </c>
      <c r="L60" s="129">
        <v>44560</v>
      </c>
      <c r="M60" s="426"/>
      <c r="N60" s="426"/>
      <c r="O60" s="426"/>
      <c r="P60" s="277">
        <v>2</v>
      </c>
      <c r="Q60" s="244" t="s">
        <v>813</v>
      </c>
      <c r="R60" s="135" t="s">
        <v>775</v>
      </c>
      <c r="S60" s="134">
        <f>+P60/H60</f>
        <v>0.1</v>
      </c>
      <c r="T60" s="121">
        <f t="shared" si="0"/>
        <v>1</v>
      </c>
    </row>
    <row r="61" spans="1:20" ht="69" customHeight="1">
      <c r="A61" s="317">
        <v>54</v>
      </c>
      <c r="B61" s="404"/>
      <c r="C61" s="384"/>
      <c r="D61" s="374"/>
      <c r="E61" s="275" t="s">
        <v>199</v>
      </c>
      <c r="F61" s="132" t="s">
        <v>638</v>
      </c>
      <c r="G61" s="279" t="s">
        <v>260</v>
      </c>
      <c r="H61" s="277">
        <v>5</v>
      </c>
      <c r="I61" s="277" t="s">
        <v>637</v>
      </c>
      <c r="J61" s="381" t="s">
        <v>636</v>
      </c>
      <c r="K61" s="129">
        <v>44228</v>
      </c>
      <c r="L61" s="129">
        <v>44560</v>
      </c>
      <c r="M61" s="427"/>
      <c r="N61" s="427"/>
      <c r="O61" s="427"/>
      <c r="P61" s="277"/>
      <c r="Q61" s="135" t="s">
        <v>775</v>
      </c>
      <c r="R61" s="244" t="s">
        <v>819</v>
      </c>
      <c r="S61" s="134">
        <v>0</v>
      </c>
      <c r="T61" s="121">
        <f t="shared" si="0"/>
        <v>1</v>
      </c>
    </row>
    <row r="62" spans="1:20" s="29" customFormat="1" ht="69.75" customHeight="1">
      <c r="A62" s="317">
        <v>55</v>
      </c>
      <c r="B62" s="404"/>
      <c r="C62" s="384"/>
      <c r="D62" s="374" t="s">
        <v>51</v>
      </c>
      <c r="E62" s="374" t="s">
        <v>595</v>
      </c>
      <c r="F62" s="380" t="s">
        <v>596</v>
      </c>
      <c r="G62" s="279" t="s">
        <v>639</v>
      </c>
      <c r="H62" s="277">
        <v>1</v>
      </c>
      <c r="I62" s="277" t="s">
        <v>550</v>
      </c>
      <c r="J62" s="382"/>
      <c r="K62" s="129">
        <v>44228</v>
      </c>
      <c r="L62" s="129">
        <v>44560</v>
      </c>
      <c r="M62" s="130"/>
      <c r="N62" s="135"/>
      <c r="O62" s="132"/>
      <c r="P62" s="277"/>
      <c r="Q62" s="135" t="s">
        <v>775</v>
      </c>
      <c r="R62" s="337" t="s">
        <v>842</v>
      </c>
      <c r="S62" s="273">
        <v>0.25</v>
      </c>
      <c r="T62" s="121">
        <f t="shared" si="0"/>
        <v>1</v>
      </c>
    </row>
    <row r="63" spans="1:20" s="29" customFormat="1" ht="112.5" customHeight="1">
      <c r="A63" s="317">
        <v>56</v>
      </c>
      <c r="B63" s="404"/>
      <c r="C63" s="384"/>
      <c r="D63" s="374"/>
      <c r="E63" s="374"/>
      <c r="F63" s="380"/>
      <c r="G63" s="279" t="s">
        <v>360</v>
      </c>
      <c r="H63" s="277">
        <v>50</v>
      </c>
      <c r="I63" s="277" t="s">
        <v>640</v>
      </c>
      <c r="J63" s="277" t="s">
        <v>644</v>
      </c>
      <c r="K63" s="129">
        <v>44228</v>
      </c>
      <c r="L63" s="129">
        <v>44560</v>
      </c>
      <c r="M63" s="130"/>
      <c r="N63" s="135"/>
      <c r="O63" s="132"/>
      <c r="P63" s="277">
        <f>38+60</f>
        <v>98</v>
      </c>
      <c r="Q63" s="135" t="s">
        <v>814</v>
      </c>
      <c r="R63" s="244" t="s">
        <v>929</v>
      </c>
      <c r="S63" s="134">
        <v>1</v>
      </c>
      <c r="T63" s="121" t="b">
        <f t="shared" si="0"/>
        <v>0</v>
      </c>
    </row>
    <row r="64" spans="1:20" ht="12.75">
      <c r="C64" s="2">
        <v>8</v>
      </c>
      <c r="D64" s="3">
        <v>17</v>
      </c>
      <c r="E64" s="4">
        <v>41</v>
      </c>
      <c r="G64" s="156">
        <v>56</v>
      </c>
      <c r="H64" s="156"/>
      <c r="I64" s="157">
        <v>57</v>
      </c>
      <c r="J64" s="7"/>
      <c r="M64" s="71">
        <f>SUM(M7:M63)</f>
        <v>3947</v>
      </c>
      <c r="N64" s="71">
        <f>SUM(N7:N63)</f>
        <v>252</v>
      </c>
      <c r="S64" s="88">
        <f>AVERAGE(S7:S63)</f>
        <v>0.26195861678004534</v>
      </c>
    </row>
    <row r="65" spans="2:20" ht="12.75">
      <c r="B65" s="8" t="s">
        <v>52</v>
      </c>
      <c r="C65" s="9"/>
      <c r="H65" s="6"/>
      <c r="I65" s="6"/>
      <c r="J65" s="7"/>
      <c r="M65" s="71"/>
      <c r="S65" s="88"/>
    </row>
    <row r="66" spans="2:20" ht="12.75">
      <c r="B66" s="8" t="s">
        <v>53</v>
      </c>
      <c r="C66" s="9"/>
      <c r="M66" s="71"/>
      <c r="S66" s="88"/>
    </row>
    <row r="68" spans="2:20">
      <c r="B68" s="40"/>
      <c r="N68" s="29"/>
      <c r="O68" s="1"/>
      <c r="P68" s="1"/>
      <c r="Q68" s="1"/>
      <c r="R68" s="1"/>
      <c r="S68" s="1"/>
      <c r="T68" s="1"/>
    </row>
    <row r="69" spans="2:20">
      <c r="B69" s="2" t="s">
        <v>745</v>
      </c>
    </row>
    <row r="72" spans="2:20">
      <c r="B72" s="2" t="s">
        <v>776</v>
      </c>
    </row>
    <row r="73" spans="2:20">
      <c r="B73" s="245" t="s">
        <v>313</v>
      </c>
    </row>
  </sheetData>
  <mergeCells count="82">
    <mergeCell ref="M57:M61"/>
    <mergeCell ref="N57:N61"/>
    <mergeCell ref="O57:O61"/>
    <mergeCell ref="M29:M39"/>
    <mergeCell ref="N29:N39"/>
    <mergeCell ref="O29:O39"/>
    <mergeCell ref="M40:M48"/>
    <mergeCell ref="N40:N48"/>
    <mergeCell ref="O40:O48"/>
    <mergeCell ref="A58:A59"/>
    <mergeCell ref="B1:B4"/>
    <mergeCell ref="C1:R2"/>
    <mergeCell ref="S1:T1"/>
    <mergeCell ref="S2:T2"/>
    <mergeCell ref="C3:R4"/>
    <mergeCell ref="S3:T3"/>
    <mergeCell ref="S4:T4"/>
    <mergeCell ref="A5:A6"/>
    <mergeCell ref="B5:B6"/>
    <mergeCell ref="C5:C6"/>
    <mergeCell ref="D5:D6"/>
    <mergeCell ref="E5:E6"/>
    <mergeCell ref="G5:G6"/>
    <mergeCell ref="H5:H6"/>
    <mergeCell ref="I5:I6"/>
    <mergeCell ref="O5:O6"/>
    <mergeCell ref="P5:T5"/>
    <mergeCell ref="J5:J6"/>
    <mergeCell ref="K5:K6"/>
    <mergeCell ref="B7:B63"/>
    <mergeCell ref="C7:C12"/>
    <mergeCell ref="D8:D12"/>
    <mergeCell ref="E8:E9"/>
    <mergeCell ref="F5:F6"/>
    <mergeCell ref="F8:F9"/>
    <mergeCell ref="E10:E12"/>
    <mergeCell ref="F10:F12"/>
    <mergeCell ref="E14:E15"/>
    <mergeCell ref="F14:F15"/>
    <mergeCell ref="F27:F28"/>
    <mergeCell ref="C29:C39"/>
    <mergeCell ref="F23:F24"/>
    <mergeCell ref="E16:E17"/>
    <mergeCell ref="L5:L6"/>
    <mergeCell ref="M5:M6"/>
    <mergeCell ref="N5:N6"/>
    <mergeCell ref="F16:F17"/>
    <mergeCell ref="F49:F50"/>
    <mergeCell ref="C51:C54"/>
    <mergeCell ref="D51:D52"/>
    <mergeCell ref="D53:D54"/>
    <mergeCell ref="E53:E54"/>
    <mergeCell ref="F53:F54"/>
    <mergeCell ref="C40:C50"/>
    <mergeCell ref="D40:D48"/>
    <mergeCell ref="E40:E42"/>
    <mergeCell ref="F40:F42"/>
    <mergeCell ref="E44:E45"/>
    <mergeCell ref="E47:E48"/>
    <mergeCell ref="D49:D50"/>
    <mergeCell ref="E49:E50"/>
    <mergeCell ref="F62:F63"/>
    <mergeCell ref="J61:J62"/>
    <mergeCell ref="F58:F59"/>
    <mergeCell ref="G58:G59"/>
    <mergeCell ref="C55:C56"/>
    <mergeCell ref="D55:D56"/>
    <mergeCell ref="C57:C63"/>
    <mergeCell ref="D57:D61"/>
    <mergeCell ref="E58:E59"/>
    <mergeCell ref="C13:C26"/>
    <mergeCell ref="D13:D17"/>
    <mergeCell ref="D30:D39"/>
    <mergeCell ref="D62:D63"/>
    <mergeCell ref="E62:E63"/>
    <mergeCell ref="C27:C28"/>
    <mergeCell ref="D27:D28"/>
    <mergeCell ref="E27:E28"/>
    <mergeCell ref="E21:E22"/>
    <mergeCell ref="D23:D24"/>
    <mergeCell ref="E23:E24"/>
    <mergeCell ref="D18:D22"/>
  </mergeCells>
  <conditionalFormatting sqref="T7">
    <cfRule type="cellIs" dxfId="32" priority="12" stopIfTrue="1" operator="between">
      <formula>3</formula>
      <formula>4</formula>
    </cfRule>
  </conditionalFormatting>
  <conditionalFormatting sqref="T7">
    <cfRule type="cellIs" dxfId="31" priority="9" stopIfTrue="1" operator="greaterThan">
      <formula>3</formula>
    </cfRule>
    <cfRule type="cellIs" dxfId="30" priority="10" stopIfTrue="1" operator="between">
      <formula>1</formula>
      <formula>1</formula>
    </cfRule>
    <cfRule type="cellIs" dxfId="29" priority="11" stopIfTrue="1" operator="between">
      <formula>3</formula>
      <formula>3</formula>
    </cfRule>
  </conditionalFormatting>
  <conditionalFormatting sqref="T8:T63">
    <cfRule type="cellIs" dxfId="28" priority="4" stopIfTrue="1" operator="between">
      <formula>3</formula>
      <formula>4</formula>
    </cfRule>
  </conditionalFormatting>
  <conditionalFormatting sqref="T8:T63">
    <cfRule type="cellIs" dxfId="27" priority="1" stopIfTrue="1" operator="greaterThan">
      <formula>3</formula>
    </cfRule>
    <cfRule type="cellIs" dxfId="26" priority="2" stopIfTrue="1" operator="between">
      <formula>1</formula>
      <formula>1</formula>
    </cfRule>
    <cfRule type="cellIs" dxfId="25" priority="3" stopIfTrue="1" operator="between">
      <formula>3</formula>
      <formula>3</formula>
    </cfRule>
  </conditionalFormatting>
  <hyperlinks>
    <hyperlink ref="Q40" r:id="rId1" display="Inventario de material bibliográfico, registro fotográfico de colección reubicada. , ingreso al módulo de aquisiciones.  https://drive.google.com/file/d/10m6qriSxHv9XXGOddDzKL90T4dTd_qwG/view?usp=sharing"/>
    <hyperlink ref="Q41" r:id="rId2" display="Certificados de disponibilidad presupuestal expedidos por la división contable y financiera y convenio de suscripción Consortia - UT https://drive.google.com/drive/folders/1Hqwo1-yQSGG68RE-eWksmDVQ7I07363-?usp=sharing"/>
    <hyperlink ref="Q42" r:id="rId3" display="Contrato de capacitación https://drive.google.com/file/d/1CDx2x20z--8Kn9ougZMZPObOKXWMH5Gt/view?usp=sharing "/>
    <hyperlink ref="Q44" r:id="rId4" display="Acta de acuerdos. https://drive.google.com/file/d/1Vw6kBqb-1-voNTnJkkvaWVWOafiLfhNp/view?usp=sharing "/>
    <hyperlink ref="Q45" r:id="rId5" display="Aprobación del comité curricular del programa de historia.  https://drive.google.com/file/d/1Sa08QO35BMcJd9mH8yk9UhtdPDhFGl0F/view?usp=sharing "/>
    <hyperlink ref="Q46" r:id="rId6" display="Propuesta escrita y registro fotográfico. https://drive.google.com/file/d/1U-gpgukP2JNJA5TLc-4L00hJAUlGkDkk/view?usp=sharing   https://drive.google.com/file/d/1cm1hW4Lj6l7loMA8SWeB8n7hRJD38UMI/view?usp=sharing "/>
    <hyperlink ref="Q47" r:id="rId7" display="Agenda de reunión https://drive.google.com/file/d/1WcgEyeffRFeYZYzWq-tE2xYBg_9MSHh-/view?usp=sharing "/>
  </hyperlinks>
  <pageMargins left="0.70866141732283472" right="0.70866141732283472" top="0.74803149606299213" bottom="0.74803149606299213" header="0.31496062992125984" footer="0.31496062992125984"/>
  <pageSetup paperSize="14" scale="32" orientation="landscape" r:id="rId8"/>
  <rowBreaks count="3" manualBreakCount="3">
    <brk id="28" max="16383" man="1"/>
    <brk id="49" min="1" max="24" man="1"/>
    <brk id="61" max="16383" man="1"/>
  </rowBreaks>
  <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zoomScale="75" zoomScaleNormal="75" zoomScaleSheetLayoutView="90" workbookViewId="0">
      <pane ySplit="6" topLeftCell="A7" activePane="bottomLeft" state="frozen"/>
      <selection pane="bottomLeft" activeCell="W10" sqref="W10"/>
    </sheetView>
  </sheetViews>
  <sheetFormatPr baseColWidth="10" defaultRowHeight="15"/>
  <cols>
    <col min="1" max="1" width="4.85546875" bestFit="1" customWidth="1"/>
    <col min="2" max="2" width="15" style="10" customWidth="1"/>
    <col min="3" max="3" width="14" style="10" customWidth="1"/>
    <col min="4" max="4" width="18" style="15" customWidth="1"/>
    <col min="5" max="5" width="18.7109375" style="15" customWidth="1"/>
    <col min="6" max="6" width="28" style="16" customWidth="1"/>
    <col min="7" max="7" width="34" style="16" customWidth="1"/>
    <col min="8" max="8" width="18.7109375" style="16" customWidth="1"/>
    <col min="9" max="9" width="22.85546875" style="16" customWidth="1"/>
    <col min="10" max="10" width="28" style="10" customWidth="1"/>
    <col min="11" max="12" width="18.7109375" style="10" customWidth="1"/>
    <col min="13" max="13" width="29.7109375" style="73" customWidth="1"/>
    <col min="14" max="14" width="18.7109375" style="18" customWidth="1"/>
    <col min="15" max="16" width="18.7109375" style="10" customWidth="1"/>
    <col min="17" max="17" width="102.85546875" style="10" customWidth="1"/>
    <col min="18" max="18" width="65.28515625" style="10" customWidth="1"/>
    <col min="19" max="19" width="14.7109375" style="19" customWidth="1"/>
    <col min="20" max="20" width="18.7109375" style="10" customWidth="1"/>
    <col min="21" max="22" width="4" customWidth="1"/>
  </cols>
  <sheetData>
    <row r="1" spans="1:21" ht="15" customHeight="1">
      <c r="B1" s="449"/>
      <c r="C1" s="411" t="s">
        <v>0</v>
      </c>
      <c r="D1" s="412"/>
      <c r="E1" s="412"/>
      <c r="F1" s="412"/>
      <c r="G1" s="412"/>
      <c r="H1" s="412"/>
      <c r="I1" s="412"/>
      <c r="J1" s="412"/>
      <c r="K1" s="412"/>
      <c r="L1" s="412"/>
      <c r="M1" s="412"/>
      <c r="N1" s="412"/>
      <c r="O1" s="412"/>
      <c r="P1" s="412"/>
      <c r="Q1" s="412"/>
      <c r="R1" s="413"/>
      <c r="S1" s="414" t="s">
        <v>1</v>
      </c>
      <c r="T1" s="415"/>
    </row>
    <row r="2" spans="1:21" ht="15" customHeight="1">
      <c r="B2" s="450"/>
      <c r="C2" s="411"/>
      <c r="D2" s="412"/>
      <c r="E2" s="412"/>
      <c r="F2" s="412"/>
      <c r="G2" s="412"/>
      <c r="H2" s="412"/>
      <c r="I2" s="412"/>
      <c r="J2" s="412"/>
      <c r="K2" s="412"/>
      <c r="L2" s="412"/>
      <c r="M2" s="412"/>
      <c r="N2" s="412"/>
      <c r="O2" s="412"/>
      <c r="P2" s="412"/>
      <c r="Q2" s="412"/>
      <c r="R2" s="413"/>
      <c r="S2" s="416" t="s">
        <v>2</v>
      </c>
      <c r="T2" s="417"/>
    </row>
    <row r="3" spans="1:21" ht="15" customHeight="1">
      <c r="B3" s="450"/>
      <c r="C3" s="418" t="s">
        <v>648</v>
      </c>
      <c r="D3" s="419"/>
      <c r="E3" s="419"/>
      <c r="F3" s="419"/>
      <c r="G3" s="419"/>
      <c r="H3" s="419"/>
      <c r="I3" s="419"/>
      <c r="J3" s="419"/>
      <c r="K3" s="419"/>
      <c r="L3" s="419"/>
      <c r="M3" s="419"/>
      <c r="N3" s="419"/>
      <c r="O3" s="419"/>
      <c r="P3" s="419"/>
      <c r="Q3" s="419"/>
      <c r="R3" s="420"/>
      <c r="S3" s="462" t="s">
        <v>314</v>
      </c>
      <c r="T3" s="463"/>
    </row>
    <row r="4" spans="1:21" ht="36" customHeight="1">
      <c r="B4" s="450"/>
      <c r="C4" s="418"/>
      <c r="D4" s="419"/>
      <c r="E4" s="419"/>
      <c r="F4" s="419"/>
      <c r="G4" s="419"/>
      <c r="H4" s="419"/>
      <c r="I4" s="419"/>
      <c r="J4" s="419"/>
      <c r="K4" s="419"/>
      <c r="L4" s="419"/>
      <c r="M4" s="419"/>
      <c r="N4" s="419"/>
      <c r="O4" s="419"/>
      <c r="P4" s="419"/>
      <c r="Q4" s="419"/>
      <c r="R4" s="420"/>
      <c r="S4" s="421" t="s">
        <v>315</v>
      </c>
      <c r="T4" s="422"/>
    </row>
    <row r="5" spans="1:21" ht="15.75" customHeight="1">
      <c r="A5" s="464" t="s">
        <v>3</v>
      </c>
      <c r="B5" s="453" t="s">
        <v>4</v>
      </c>
      <c r="C5" s="453" t="s">
        <v>5</v>
      </c>
      <c r="D5" s="453" t="s">
        <v>6</v>
      </c>
      <c r="E5" s="453" t="s">
        <v>7</v>
      </c>
      <c r="F5" s="453" t="s">
        <v>8</v>
      </c>
      <c r="G5" s="453" t="s">
        <v>9</v>
      </c>
      <c r="H5" s="453" t="s">
        <v>10</v>
      </c>
      <c r="I5" s="453" t="s">
        <v>157</v>
      </c>
      <c r="J5" s="453" t="s">
        <v>11</v>
      </c>
      <c r="K5" s="453" t="s">
        <v>12</v>
      </c>
      <c r="L5" s="453" t="s">
        <v>13</v>
      </c>
      <c r="M5" s="455" t="s">
        <v>14</v>
      </c>
      <c r="N5" s="453" t="s">
        <v>15</v>
      </c>
      <c r="O5" s="453" t="s">
        <v>16</v>
      </c>
      <c r="P5" s="454" t="s">
        <v>17</v>
      </c>
      <c r="Q5" s="454"/>
      <c r="R5" s="454"/>
      <c r="S5" s="454"/>
      <c r="T5" s="454"/>
    </row>
    <row r="6" spans="1:21" ht="56.25" customHeight="1">
      <c r="A6" s="465"/>
      <c r="B6" s="453"/>
      <c r="C6" s="453"/>
      <c r="D6" s="453"/>
      <c r="E6" s="453"/>
      <c r="F6" s="453"/>
      <c r="G6" s="453"/>
      <c r="H6" s="453"/>
      <c r="I6" s="453"/>
      <c r="J6" s="453"/>
      <c r="K6" s="453"/>
      <c r="L6" s="453"/>
      <c r="M6" s="455"/>
      <c r="N6" s="453"/>
      <c r="O6" s="453"/>
      <c r="P6" s="66" t="s">
        <v>18</v>
      </c>
      <c r="Q6" s="66" t="s">
        <v>19</v>
      </c>
      <c r="R6" s="66" t="s">
        <v>20</v>
      </c>
      <c r="S6" s="66" t="s">
        <v>21</v>
      </c>
      <c r="T6" s="66" t="s">
        <v>22</v>
      </c>
    </row>
    <row r="7" spans="1:21" ht="139.5" customHeight="1">
      <c r="A7" s="168">
        <v>1</v>
      </c>
      <c r="B7" s="428" t="s">
        <v>55</v>
      </c>
      <c r="C7" s="438" t="s">
        <v>56</v>
      </c>
      <c r="D7" s="438" t="s">
        <v>57</v>
      </c>
      <c r="E7" s="275" t="s">
        <v>666</v>
      </c>
      <c r="F7" s="280" t="s">
        <v>668</v>
      </c>
      <c r="G7" s="279" t="s">
        <v>667</v>
      </c>
      <c r="H7" s="277">
        <v>1</v>
      </c>
      <c r="I7" s="277" t="s">
        <v>588</v>
      </c>
      <c r="J7" s="277" t="s">
        <v>671</v>
      </c>
      <c r="K7" s="63">
        <v>44228</v>
      </c>
      <c r="L7" s="63">
        <v>44560</v>
      </c>
      <c r="M7" s="282"/>
      <c r="N7" s="283"/>
      <c r="O7" s="283"/>
      <c r="P7" s="290"/>
      <c r="Q7" s="290" t="s">
        <v>930</v>
      </c>
      <c r="R7" s="177" t="s">
        <v>843</v>
      </c>
      <c r="S7" s="247">
        <v>0.2</v>
      </c>
      <c r="T7" s="121">
        <f t="shared" ref="T7:T59" si="0">IF(S7&lt;=33%,1,IF(S7&lt;76%,3,IF(S7&lt;100%,4,IF(S7=101%,5))))</f>
        <v>1</v>
      </c>
    </row>
    <row r="8" spans="1:21" ht="360.75" customHeight="1">
      <c r="A8" s="22">
        <v>2</v>
      </c>
      <c r="B8" s="429"/>
      <c r="C8" s="439"/>
      <c r="D8" s="439"/>
      <c r="E8" s="286" t="s">
        <v>159</v>
      </c>
      <c r="F8" s="288" t="s">
        <v>363</v>
      </c>
      <c r="G8" s="288" t="s">
        <v>361</v>
      </c>
      <c r="H8" s="288">
        <v>8500</v>
      </c>
      <c r="I8" s="288" t="s">
        <v>161</v>
      </c>
      <c r="J8" s="288" t="s">
        <v>362</v>
      </c>
      <c r="K8" s="63">
        <v>44228</v>
      </c>
      <c r="L8" s="63">
        <v>44560</v>
      </c>
      <c r="M8" s="24">
        <v>15</v>
      </c>
      <c r="N8" s="47"/>
      <c r="O8" s="284" t="s">
        <v>741</v>
      </c>
      <c r="P8" s="158">
        <v>971</v>
      </c>
      <c r="Q8" s="187" t="s">
        <v>846</v>
      </c>
      <c r="R8" s="301" t="s">
        <v>775</v>
      </c>
      <c r="S8" s="96">
        <f>+P8/H8</f>
        <v>0.11423529411764706</v>
      </c>
      <c r="T8" s="121">
        <f t="shared" si="0"/>
        <v>1</v>
      </c>
      <c r="U8" s="28"/>
    </row>
    <row r="9" spans="1:21" ht="137.25" customHeight="1">
      <c r="A9" s="22">
        <v>3</v>
      </c>
      <c r="B9" s="429"/>
      <c r="C9" s="439"/>
      <c r="D9" s="439"/>
      <c r="E9" s="433" t="s">
        <v>169</v>
      </c>
      <c r="F9" s="435" t="s">
        <v>364</v>
      </c>
      <c r="G9" s="170" t="s">
        <v>478</v>
      </c>
      <c r="H9" s="288">
        <v>1100</v>
      </c>
      <c r="I9" s="288" t="s">
        <v>365</v>
      </c>
      <c r="J9" s="288" t="s">
        <v>362</v>
      </c>
      <c r="K9" s="63">
        <v>44228</v>
      </c>
      <c r="L9" s="63">
        <v>44560</v>
      </c>
      <c r="M9" s="183">
        <v>5</v>
      </c>
      <c r="N9" s="183"/>
      <c r="O9" s="184" t="s">
        <v>285</v>
      </c>
      <c r="P9" s="158">
        <v>784</v>
      </c>
      <c r="Q9" s="95" t="s">
        <v>847</v>
      </c>
      <c r="R9" s="302" t="s">
        <v>775</v>
      </c>
      <c r="S9" s="96">
        <f>+P9/H9</f>
        <v>0.71272727272727276</v>
      </c>
      <c r="T9" s="266">
        <f t="shared" si="0"/>
        <v>3</v>
      </c>
      <c r="U9" s="28"/>
    </row>
    <row r="10" spans="1:21" ht="142.5" customHeight="1">
      <c r="A10" s="22">
        <v>4</v>
      </c>
      <c r="B10" s="429"/>
      <c r="C10" s="439"/>
      <c r="D10" s="439"/>
      <c r="E10" s="434"/>
      <c r="F10" s="436"/>
      <c r="G10" s="296" t="s">
        <v>479</v>
      </c>
      <c r="H10" s="298">
        <v>200</v>
      </c>
      <c r="I10" s="288" t="s">
        <v>365</v>
      </c>
      <c r="J10" s="288" t="s">
        <v>480</v>
      </c>
      <c r="K10" s="63">
        <v>44228</v>
      </c>
      <c r="L10" s="63">
        <v>44560</v>
      </c>
      <c r="M10" s="182">
        <v>45</v>
      </c>
      <c r="N10" s="182">
        <v>2</v>
      </c>
      <c r="O10" s="182" t="s">
        <v>290</v>
      </c>
      <c r="P10" s="158">
        <v>927</v>
      </c>
      <c r="Q10" s="95" t="s">
        <v>848</v>
      </c>
      <c r="R10" s="302" t="s">
        <v>775</v>
      </c>
      <c r="S10" s="96">
        <v>1</v>
      </c>
      <c r="T10" s="266" t="b">
        <f t="shared" si="0"/>
        <v>0</v>
      </c>
      <c r="U10" s="28"/>
    </row>
    <row r="11" spans="1:21" ht="96.75" customHeight="1">
      <c r="A11" s="168">
        <v>5</v>
      </c>
      <c r="B11" s="429"/>
      <c r="C11" s="439"/>
      <c r="D11" s="439"/>
      <c r="E11" s="286" t="s">
        <v>58</v>
      </c>
      <c r="F11" s="11" t="s">
        <v>59</v>
      </c>
      <c r="G11" s="11" t="s">
        <v>60</v>
      </c>
      <c r="H11" s="288">
        <v>1</v>
      </c>
      <c r="I11" s="288" t="s">
        <v>268</v>
      </c>
      <c r="J11" s="288" t="s">
        <v>61</v>
      </c>
      <c r="K11" s="63">
        <v>44228</v>
      </c>
      <c r="L11" s="63">
        <v>44560</v>
      </c>
      <c r="M11" s="24">
        <v>46</v>
      </c>
      <c r="N11" s="48">
        <v>1</v>
      </c>
      <c r="O11" s="284" t="s">
        <v>742</v>
      </c>
      <c r="P11" s="158">
        <v>1</v>
      </c>
      <c r="Q11" s="95" t="s">
        <v>849</v>
      </c>
      <c r="R11" s="302" t="s">
        <v>775</v>
      </c>
      <c r="S11" s="96">
        <f>+P11/H11</f>
        <v>1</v>
      </c>
      <c r="T11" s="266" t="b">
        <f t="shared" si="0"/>
        <v>0</v>
      </c>
      <c r="U11" s="28"/>
    </row>
    <row r="12" spans="1:21" ht="81.75" customHeight="1">
      <c r="A12" s="22">
        <v>6</v>
      </c>
      <c r="B12" s="429"/>
      <c r="C12" s="439"/>
      <c r="D12" s="439"/>
      <c r="E12" s="433" t="s">
        <v>62</v>
      </c>
      <c r="F12" s="11" t="s">
        <v>63</v>
      </c>
      <c r="G12" s="122" t="s">
        <v>269</v>
      </c>
      <c r="H12" s="298">
        <v>30</v>
      </c>
      <c r="I12" s="288" t="s">
        <v>162</v>
      </c>
      <c r="J12" s="288" t="s">
        <v>650</v>
      </c>
      <c r="K12" s="63">
        <v>44228</v>
      </c>
      <c r="L12" s="63">
        <v>44560</v>
      </c>
      <c r="M12" s="466">
        <v>983</v>
      </c>
      <c r="N12" s="460"/>
      <c r="O12" s="460" t="s">
        <v>742</v>
      </c>
      <c r="P12" s="159"/>
      <c r="Q12" s="101" t="s">
        <v>775</v>
      </c>
      <c r="R12" s="103" t="s">
        <v>844</v>
      </c>
      <c r="S12" s="338"/>
      <c r="T12" s="121">
        <f t="shared" si="0"/>
        <v>1</v>
      </c>
      <c r="U12" s="28"/>
    </row>
    <row r="13" spans="1:21" ht="99.75" customHeight="1">
      <c r="A13" s="22">
        <v>7</v>
      </c>
      <c r="B13" s="429"/>
      <c r="C13" s="439"/>
      <c r="D13" s="439"/>
      <c r="E13" s="447"/>
      <c r="F13" s="122" t="s">
        <v>464</v>
      </c>
      <c r="G13" s="122" t="s">
        <v>465</v>
      </c>
      <c r="H13" s="298">
        <v>5460</v>
      </c>
      <c r="I13" s="298" t="s">
        <v>481</v>
      </c>
      <c r="J13" s="298" t="s">
        <v>651</v>
      </c>
      <c r="K13" s="63">
        <v>44228</v>
      </c>
      <c r="L13" s="63">
        <v>44560</v>
      </c>
      <c r="M13" s="467"/>
      <c r="N13" s="461"/>
      <c r="O13" s="461"/>
      <c r="P13" s="159"/>
      <c r="Q13" s="101" t="s">
        <v>775</v>
      </c>
      <c r="R13" s="103" t="s">
        <v>845</v>
      </c>
      <c r="S13" s="338"/>
      <c r="T13" s="121">
        <f t="shared" si="0"/>
        <v>1</v>
      </c>
      <c r="U13" s="28"/>
    </row>
    <row r="14" spans="1:21" ht="314.25">
      <c r="A14" s="22">
        <v>8</v>
      </c>
      <c r="B14" s="429"/>
      <c r="C14" s="439"/>
      <c r="D14" s="439"/>
      <c r="E14" s="290" t="s">
        <v>748</v>
      </c>
      <c r="F14" s="11" t="s">
        <v>482</v>
      </c>
      <c r="G14" s="11" t="s">
        <v>491</v>
      </c>
      <c r="H14" s="288">
        <v>42</v>
      </c>
      <c r="I14" s="288" t="s">
        <v>492</v>
      </c>
      <c r="J14" s="288" t="s">
        <v>469</v>
      </c>
      <c r="K14" s="63">
        <v>44228</v>
      </c>
      <c r="L14" s="63">
        <v>44560</v>
      </c>
      <c r="M14" s="75">
        <v>275</v>
      </c>
      <c r="N14" s="13">
        <v>3</v>
      </c>
      <c r="O14" s="14" t="s">
        <v>742</v>
      </c>
      <c r="P14" s="94"/>
      <c r="Q14" s="95" t="s">
        <v>931</v>
      </c>
      <c r="R14" s="103" t="s">
        <v>851</v>
      </c>
      <c r="S14" s="91">
        <v>0.25</v>
      </c>
      <c r="T14" s="121">
        <f t="shared" si="0"/>
        <v>1</v>
      </c>
      <c r="U14" s="28"/>
    </row>
    <row r="15" spans="1:21" ht="85.5">
      <c r="A15" s="168">
        <v>9</v>
      </c>
      <c r="B15" s="429"/>
      <c r="C15" s="439"/>
      <c r="D15" s="439"/>
      <c r="E15" s="286" t="s">
        <v>64</v>
      </c>
      <c r="F15" s="11" t="s">
        <v>273</v>
      </c>
      <c r="G15" s="65" t="s">
        <v>483</v>
      </c>
      <c r="H15" s="170">
        <v>1</v>
      </c>
      <c r="I15" s="170" t="s">
        <v>484</v>
      </c>
      <c r="J15" s="288" t="s">
        <v>470</v>
      </c>
      <c r="K15" s="63">
        <v>44228</v>
      </c>
      <c r="L15" s="63">
        <v>44560</v>
      </c>
      <c r="M15" s="24"/>
      <c r="N15" s="13"/>
      <c r="O15" s="14"/>
      <c r="P15" s="94"/>
      <c r="Q15" s="275" t="s">
        <v>773</v>
      </c>
      <c r="R15" s="244" t="s">
        <v>819</v>
      </c>
      <c r="S15" s="134">
        <v>0</v>
      </c>
      <c r="T15" s="121">
        <f t="shared" si="0"/>
        <v>1</v>
      </c>
      <c r="U15" s="28"/>
    </row>
    <row r="16" spans="1:21" ht="157.5">
      <c r="A16" s="22">
        <v>10</v>
      </c>
      <c r="B16" s="429"/>
      <c r="C16" s="439"/>
      <c r="D16" s="439"/>
      <c r="E16" s="286" t="s">
        <v>485</v>
      </c>
      <c r="F16" s="11" t="s">
        <v>487</v>
      </c>
      <c r="G16" s="11" t="s">
        <v>486</v>
      </c>
      <c r="H16" s="288">
        <v>2500</v>
      </c>
      <c r="I16" s="288" t="s">
        <v>160</v>
      </c>
      <c r="J16" s="288" t="s">
        <v>477</v>
      </c>
      <c r="K16" s="63">
        <v>44228</v>
      </c>
      <c r="L16" s="63">
        <v>44560</v>
      </c>
      <c r="M16" s="75">
        <v>458</v>
      </c>
      <c r="N16" s="13">
        <v>3</v>
      </c>
      <c r="O16" s="14" t="s">
        <v>742</v>
      </c>
      <c r="P16" s="160">
        <v>562</v>
      </c>
      <c r="Q16" s="95" t="s">
        <v>777</v>
      </c>
      <c r="R16" s="101" t="s">
        <v>775</v>
      </c>
      <c r="S16" s="96">
        <f>+P16/H16</f>
        <v>0.2248</v>
      </c>
      <c r="T16" s="121">
        <f t="shared" si="0"/>
        <v>1</v>
      </c>
      <c r="U16" s="28"/>
    </row>
    <row r="17" spans="1:21" ht="157.5">
      <c r="A17" s="22">
        <v>11</v>
      </c>
      <c r="B17" s="429"/>
      <c r="C17" s="439"/>
      <c r="D17" s="439"/>
      <c r="E17" s="286" t="s">
        <v>65</v>
      </c>
      <c r="F17" s="11" t="s">
        <v>261</v>
      </c>
      <c r="G17" s="11" t="s">
        <v>164</v>
      </c>
      <c r="H17" s="288">
        <v>1</v>
      </c>
      <c r="I17" s="288" t="s">
        <v>163</v>
      </c>
      <c r="J17" s="288" t="s">
        <v>652</v>
      </c>
      <c r="K17" s="63">
        <v>44228</v>
      </c>
      <c r="L17" s="63">
        <v>44560</v>
      </c>
      <c r="M17" s="75">
        <v>15</v>
      </c>
      <c r="N17" s="13"/>
      <c r="O17" s="14" t="s">
        <v>285</v>
      </c>
      <c r="P17" s="161"/>
      <c r="Q17" s="95" t="s">
        <v>932</v>
      </c>
      <c r="R17" s="103" t="s">
        <v>852</v>
      </c>
      <c r="S17" s="91">
        <v>0.25</v>
      </c>
      <c r="T17" s="121">
        <f t="shared" si="0"/>
        <v>1</v>
      </c>
      <c r="U17" s="28"/>
    </row>
    <row r="18" spans="1:21" ht="215.25" customHeight="1">
      <c r="A18" s="22">
        <v>12</v>
      </c>
      <c r="B18" s="429"/>
      <c r="C18" s="439"/>
      <c r="D18" s="439"/>
      <c r="E18" s="286" t="s">
        <v>66</v>
      </c>
      <c r="F18" s="11" t="s">
        <v>366</v>
      </c>
      <c r="G18" s="11" t="s">
        <v>166</v>
      </c>
      <c r="H18" s="288">
        <v>150</v>
      </c>
      <c r="I18" s="288" t="s">
        <v>367</v>
      </c>
      <c r="J18" s="288" t="s">
        <v>471</v>
      </c>
      <c r="K18" s="63">
        <v>44228</v>
      </c>
      <c r="L18" s="63">
        <v>44560</v>
      </c>
      <c r="M18" s="75">
        <v>365</v>
      </c>
      <c r="N18" s="13">
        <v>192</v>
      </c>
      <c r="O18" s="14" t="s">
        <v>742</v>
      </c>
      <c r="P18" s="159"/>
      <c r="Q18" s="135" t="s">
        <v>775</v>
      </c>
      <c r="R18" s="244" t="s">
        <v>819</v>
      </c>
      <c r="S18" s="134">
        <v>0</v>
      </c>
      <c r="T18" s="121">
        <f t="shared" si="0"/>
        <v>1</v>
      </c>
      <c r="U18" s="28"/>
    </row>
    <row r="19" spans="1:21" ht="157.5">
      <c r="A19" s="168">
        <v>13</v>
      </c>
      <c r="B19" s="429"/>
      <c r="C19" s="439"/>
      <c r="D19" s="439"/>
      <c r="E19" s="286" t="s">
        <v>67</v>
      </c>
      <c r="F19" s="162" t="s">
        <v>368</v>
      </c>
      <c r="G19" s="11" t="s">
        <v>369</v>
      </c>
      <c r="H19" s="288">
        <v>600</v>
      </c>
      <c r="I19" s="288" t="s">
        <v>165</v>
      </c>
      <c r="J19" s="288" t="s">
        <v>471</v>
      </c>
      <c r="K19" s="63">
        <v>44228</v>
      </c>
      <c r="L19" s="63">
        <v>44560</v>
      </c>
      <c r="M19" s="24"/>
      <c r="N19" s="13"/>
      <c r="O19" s="14"/>
      <c r="P19" s="159">
        <v>50</v>
      </c>
      <c r="Q19" s="95" t="s">
        <v>933</v>
      </c>
      <c r="R19" s="103" t="s">
        <v>853</v>
      </c>
      <c r="S19" s="96">
        <f>+P19/H19</f>
        <v>8.3333333333333329E-2</v>
      </c>
      <c r="T19" s="121">
        <f t="shared" si="0"/>
        <v>1</v>
      </c>
      <c r="U19" s="28"/>
    </row>
    <row r="20" spans="1:21" ht="143.25">
      <c r="A20" s="22">
        <v>14</v>
      </c>
      <c r="B20" s="429"/>
      <c r="C20" s="439"/>
      <c r="D20" s="440"/>
      <c r="E20" s="286" t="s">
        <v>217</v>
      </c>
      <c r="F20" s="11" t="s">
        <v>170</v>
      </c>
      <c r="G20" s="11" t="s">
        <v>270</v>
      </c>
      <c r="H20" s="288">
        <v>2000</v>
      </c>
      <c r="I20" s="288" t="s">
        <v>160</v>
      </c>
      <c r="J20" s="288" t="s">
        <v>370</v>
      </c>
      <c r="K20" s="63">
        <v>44228</v>
      </c>
      <c r="L20" s="63">
        <v>44560</v>
      </c>
      <c r="M20" s="24"/>
      <c r="N20" s="13"/>
      <c r="O20" s="14"/>
      <c r="P20" s="159">
        <v>216</v>
      </c>
      <c r="Q20" s="95" t="s">
        <v>934</v>
      </c>
      <c r="R20" s="103" t="s">
        <v>854</v>
      </c>
      <c r="S20" s="96">
        <f>+P20/H20</f>
        <v>0.108</v>
      </c>
      <c r="T20" s="121">
        <f t="shared" si="0"/>
        <v>1</v>
      </c>
      <c r="U20" s="28"/>
    </row>
    <row r="21" spans="1:21" ht="122.25" customHeight="1">
      <c r="A21" s="22">
        <v>15</v>
      </c>
      <c r="B21" s="429"/>
      <c r="C21" s="439"/>
      <c r="D21" s="445" t="s">
        <v>68</v>
      </c>
      <c r="E21" s="433" t="s">
        <v>451</v>
      </c>
      <c r="F21" s="435" t="s">
        <v>371</v>
      </c>
      <c r="G21" s="11" t="s">
        <v>69</v>
      </c>
      <c r="H21" s="288">
        <v>5000</v>
      </c>
      <c r="I21" s="288" t="s">
        <v>271</v>
      </c>
      <c r="J21" s="288" t="s">
        <v>372</v>
      </c>
      <c r="K21" s="63">
        <v>44228</v>
      </c>
      <c r="L21" s="63">
        <v>44560</v>
      </c>
      <c r="M21" s="75">
        <v>308</v>
      </c>
      <c r="N21" s="13">
        <v>50</v>
      </c>
      <c r="O21" s="14" t="s">
        <v>741</v>
      </c>
      <c r="P21" s="89">
        <v>2820</v>
      </c>
      <c r="Q21" s="163" t="s">
        <v>855</v>
      </c>
      <c r="R21" s="163" t="s">
        <v>856</v>
      </c>
      <c r="S21" s="96">
        <f>+P21/H21</f>
        <v>0.56399999999999995</v>
      </c>
      <c r="T21" s="266">
        <f t="shared" si="0"/>
        <v>3</v>
      </c>
      <c r="U21" s="28"/>
    </row>
    <row r="22" spans="1:21" ht="132.75" customHeight="1">
      <c r="A22" s="22">
        <v>16</v>
      </c>
      <c r="B22" s="429"/>
      <c r="C22" s="439"/>
      <c r="D22" s="445"/>
      <c r="E22" s="447"/>
      <c r="F22" s="459"/>
      <c r="G22" s="11" t="s">
        <v>661</v>
      </c>
      <c r="H22" s="298">
        <v>30</v>
      </c>
      <c r="I22" s="288" t="s">
        <v>452</v>
      </c>
      <c r="J22" s="288" t="s">
        <v>660</v>
      </c>
      <c r="K22" s="63">
        <v>44228</v>
      </c>
      <c r="L22" s="63">
        <v>44560</v>
      </c>
      <c r="M22" s="74"/>
      <c r="N22" s="13"/>
      <c r="O22" s="14"/>
      <c r="P22" s="89">
        <v>2</v>
      </c>
      <c r="Q22" s="135" t="s">
        <v>857</v>
      </c>
      <c r="R22" s="244" t="s">
        <v>858</v>
      </c>
      <c r="S22" s="134">
        <f>+P22/H22</f>
        <v>6.6666666666666666E-2</v>
      </c>
      <c r="T22" s="121">
        <f t="shared" si="0"/>
        <v>1</v>
      </c>
      <c r="U22" s="28"/>
    </row>
    <row r="23" spans="1:21" ht="141" customHeight="1">
      <c r="A23" s="168">
        <v>17</v>
      </c>
      <c r="B23" s="429"/>
      <c r="C23" s="439"/>
      <c r="D23" s="445"/>
      <c r="E23" s="434"/>
      <c r="F23" s="436"/>
      <c r="G23" s="11" t="s">
        <v>489</v>
      </c>
      <c r="H23" s="16">
        <v>1</v>
      </c>
      <c r="I23" s="288" t="s">
        <v>488</v>
      </c>
      <c r="J23" s="288" t="s">
        <v>476</v>
      </c>
      <c r="K23" s="63">
        <v>44228</v>
      </c>
      <c r="L23" s="63">
        <v>44560</v>
      </c>
      <c r="M23" s="74"/>
      <c r="N23" s="13"/>
      <c r="O23" s="14"/>
      <c r="P23" s="89"/>
      <c r="Q23" s="135" t="s">
        <v>775</v>
      </c>
      <c r="R23" s="244" t="s">
        <v>819</v>
      </c>
      <c r="S23" s="134">
        <v>0</v>
      </c>
      <c r="T23" s="121">
        <f t="shared" si="0"/>
        <v>1</v>
      </c>
      <c r="U23" s="28"/>
    </row>
    <row r="24" spans="1:21" ht="73.5" customHeight="1">
      <c r="A24" s="22">
        <v>18</v>
      </c>
      <c r="B24" s="429"/>
      <c r="C24" s="439"/>
      <c r="D24" s="445"/>
      <c r="E24" s="286" t="s">
        <v>70</v>
      </c>
      <c r="F24" s="122" t="s">
        <v>466</v>
      </c>
      <c r="G24" s="122" t="s">
        <v>467</v>
      </c>
      <c r="H24" s="298">
        <v>1</v>
      </c>
      <c r="I24" s="298" t="s">
        <v>268</v>
      </c>
      <c r="J24" s="298" t="s">
        <v>763</v>
      </c>
      <c r="K24" s="63">
        <v>44228</v>
      </c>
      <c r="L24" s="63">
        <v>44560</v>
      </c>
      <c r="M24" s="75">
        <v>25</v>
      </c>
      <c r="N24" s="13"/>
      <c r="O24" s="14" t="s">
        <v>285</v>
      </c>
      <c r="P24" s="89"/>
      <c r="Q24" s="95" t="s">
        <v>935</v>
      </c>
      <c r="R24" s="244" t="s">
        <v>859</v>
      </c>
      <c r="S24" s="134">
        <v>0.35</v>
      </c>
      <c r="T24" s="266">
        <f t="shared" si="0"/>
        <v>3</v>
      </c>
      <c r="U24" s="28"/>
    </row>
    <row r="25" spans="1:21" ht="71.25">
      <c r="A25" s="22">
        <v>19</v>
      </c>
      <c r="B25" s="429"/>
      <c r="C25" s="439"/>
      <c r="D25" s="445"/>
      <c r="E25" s="286" t="s">
        <v>167</v>
      </c>
      <c r="F25" s="11" t="s">
        <v>490</v>
      </c>
      <c r="G25" s="11" t="s">
        <v>168</v>
      </c>
      <c r="H25" s="298">
        <v>2</v>
      </c>
      <c r="I25" s="288" t="s">
        <v>150</v>
      </c>
      <c r="J25" s="288" t="s">
        <v>653</v>
      </c>
      <c r="K25" s="63">
        <v>44228</v>
      </c>
      <c r="L25" s="63">
        <v>44560</v>
      </c>
      <c r="M25" s="75">
        <v>80</v>
      </c>
      <c r="N25" s="13">
        <v>2</v>
      </c>
      <c r="O25" s="14" t="s">
        <v>290</v>
      </c>
      <c r="P25" s="89"/>
      <c r="Q25" s="103" t="s">
        <v>860</v>
      </c>
      <c r="R25" s="302" t="s">
        <v>775</v>
      </c>
      <c r="S25" s="96">
        <v>0.13</v>
      </c>
      <c r="T25" s="121">
        <f t="shared" si="0"/>
        <v>1</v>
      </c>
      <c r="U25" s="28"/>
    </row>
    <row r="26" spans="1:21" ht="72.75" customHeight="1">
      <c r="A26" s="22">
        <v>20</v>
      </c>
      <c r="B26" s="429"/>
      <c r="C26" s="439"/>
      <c r="D26" s="456" t="s">
        <v>292</v>
      </c>
      <c r="E26" s="433" t="s">
        <v>179</v>
      </c>
      <c r="F26" s="11" t="s">
        <v>293</v>
      </c>
      <c r="G26" s="11" t="s">
        <v>294</v>
      </c>
      <c r="H26" s="288">
        <v>10</v>
      </c>
      <c r="I26" s="288" t="s">
        <v>297</v>
      </c>
      <c r="J26" s="288" t="s">
        <v>493</v>
      </c>
      <c r="K26" s="63">
        <v>44228</v>
      </c>
      <c r="L26" s="63">
        <v>44560</v>
      </c>
      <c r="M26" s="104"/>
      <c r="N26" s="13"/>
      <c r="O26" s="105"/>
      <c r="P26" s="89"/>
      <c r="Q26" s="135" t="s">
        <v>775</v>
      </c>
      <c r="R26" s="244" t="s">
        <v>819</v>
      </c>
      <c r="S26" s="134">
        <v>0</v>
      </c>
      <c r="T26" s="121">
        <f t="shared" si="0"/>
        <v>1</v>
      </c>
      <c r="U26" s="28"/>
    </row>
    <row r="27" spans="1:21" ht="57">
      <c r="A27" s="168">
        <v>21</v>
      </c>
      <c r="B27" s="429"/>
      <c r="C27" s="439"/>
      <c r="D27" s="458"/>
      <c r="E27" s="434"/>
      <c r="F27" s="11" t="s">
        <v>295</v>
      </c>
      <c r="G27" s="11" t="s">
        <v>296</v>
      </c>
      <c r="H27" s="288">
        <v>3</v>
      </c>
      <c r="I27" s="288" t="s">
        <v>298</v>
      </c>
      <c r="J27" s="288" t="s">
        <v>493</v>
      </c>
      <c r="K27" s="63">
        <v>44228</v>
      </c>
      <c r="L27" s="63">
        <v>44560</v>
      </c>
      <c r="M27" s="104"/>
      <c r="N27" s="13"/>
      <c r="O27" s="105"/>
      <c r="P27" s="89"/>
      <c r="Q27" s="135" t="s">
        <v>775</v>
      </c>
      <c r="R27" s="244" t="s">
        <v>819</v>
      </c>
      <c r="S27" s="134">
        <v>0</v>
      </c>
      <c r="T27" s="121">
        <f t="shared" si="0"/>
        <v>1</v>
      </c>
      <c r="U27" s="28"/>
    </row>
    <row r="28" spans="1:21" ht="71.25">
      <c r="A28" s="22">
        <v>22</v>
      </c>
      <c r="B28" s="429"/>
      <c r="C28" s="439"/>
      <c r="D28" s="456" t="s">
        <v>71</v>
      </c>
      <c r="E28" s="433" t="s">
        <v>373</v>
      </c>
      <c r="F28" s="398" t="s">
        <v>374</v>
      </c>
      <c r="G28" s="11" t="s">
        <v>375</v>
      </c>
      <c r="H28" s="288">
        <v>2000</v>
      </c>
      <c r="I28" s="288" t="s">
        <v>376</v>
      </c>
      <c r="J28" s="288" t="s">
        <v>472</v>
      </c>
      <c r="K28" s="63">
        <v>44228</v>
      </c>
      <c r="L28" s="63">
        <v>44560</v>
      </c>
      <c r="M28" s="468">
        <v>311</v>
      </c>
      <c r="N28" s="468"/>
      <c r="O28" s="468" t="s">
        <v>741</v>
      </c>
      <c r="P28" s="185"/>
      <c r="Q28" s="135" t="s">
        <v>775</v>
      </c>
      <c r="R28" s="244" t="s">
        <v>819</v>
      </c>
      <c r="S28" s="134">
        <v>0</v>
      </c>
      <c r="T28" s="121">
        <f t="shared" si="0"/>
        <v>1</v>
      </c>
      <c r="U28" s="28"/>
    </row>
    <row r="29" spans="1:21" ht="83.25" customHeight="1">
      <c r="A29" s="22">
        <v>23</v>
      </c>
      <c r="B29" s="429"/>
      <c r="C29" s="439"/>
      <c r="D29" s="457"/>
      <c r="E29" s="434"/>
      <c r="F29" s="399"/>
      <c r="G29" s="11" t="s">
        <v>468</v>
      </c>
      <c r="H29" s="288">
        <v>3</v>
      </c>
      <c r="I29" s="288" t="s">
        <v>172</v>
      </c>
      <c r="J29" s="288" t="s">
        <v>472</v>
      </c>
      <c r="K29" s="63">
        <v>44228</v>
      </c>
      <c r="L29" s="63">
        <v>44560</v>
      </c>
      <c r="M29" s="469"/>
      <c r="N29" s="469"/>
      <c r="O29" s="469"/>
      <c r="P29" s="185"/>
      <c r="Q29" s="135" t="s">
        <v>775</v>
      </c>
      <c r="R29" s="244" t="s">
        <v>819</v>
      </c>
      <c r="S29" s="134">
        <v>0</v>
      </c>
      <c r="T29" s="121">
        <f t="shared" si="0"/>
        <v>1</v>
      </c>
      <c r="U29" s="28"/>
    </row>
    <row r="30" spans="1:21" ht="57">
      <c r="A30" s="22">
        <v>24</v>
      </c>
      <c r="B30" s="429"/>
      <c r="C30" s="439"/>
      <c r="D30" s="457"/>
      <c r="E30" s="222" t="s">
        <v>377</v>
      </c>
      <c r="F30" s="11" t="s">
        <v>378</v>
      </c>
      <c r="G30" s="11" t="s">
        <v>272</v>
      </c>
      <c r="H30" s="288">
        <v>550</v>
      </c>
      <c r="I30" s="288" t="s">
        <v>379</v>
      </c>
      <c r="J30" s="288" t="s">
        <v>171</v>
      </c>
      <c r="K30" s="63">
        <v>44228</v>
      </c>
      <c r="L30" s="63">
        <v>44560</v>
      </c>
      <c r="M30" s="469"/>
      <c r="N30" s="469"/>
      <c r="O30" s="469"/>
      <c r="P30" s="185"/>
      <c r="Q30" s="135" t="s">
        <v>775</v>
      </c>
      <c r="R30" s="244" t="s">
        <v>819</v>
      </c>
      <c r="S30" s="134">
        <v>0</v>
      </c>
      <c r="T30" s="121">
        <f t="shared" si="0"/>
        <v>1</v>
      </c>
      <c r="U30" s="28"/>
    </row>
    <row r="31" spans="1:21" ht="57">
      <c r="A31" s="168">
        <v>25</v>
      </c>
      <c r="B31" s="429"/>
      <c r="C31" s="439"/>
      <c r="D31" s="457"/>
      <c r="E31" s="286" t="s">
        <v>380</v>
      </c>
      <c r="F31" s="11" t="s">
        <v>381</v>
      </c>
      <c r="G31" s="11" t="s">
        <v>383</v>
      </c>
      <c r="H31" s="288">
        <v>550</v>
      </c>
      <c r="I31" s="288" t="s">
        <v>382</v>
      </c>
      <c r="J31" s="288" t="s">
        <v>171</v>
      </c>
      <c r="K31" s="63">
        <v>44228</v>
      </c>
      <c r="L31" s="63">
        <v>44560</v>
      </c>
      <c r="M31" s="470"/>
      <c r="N31" s="470"/>
      <c r="O31" s="470"/>
      <c r="P31" s="185"/>
      <c r="Q31" s="135" t="s">
        <v>775</v>
      </c>
      <c r="R31" s="244" t="s">
        <v>819</v>
      </c>
      <c r="S31" s="134">
        <v>0</v>
      </c>
      <c r="T31" s="121">
        <f t="shared" si="0"/>
        <v>1</v>
      </c>
      <c r="U31" s="28"/>
    </row>
    <row r="32" spans="1:21" ht="108" customHeight="1">
      <c r="A32" s="22">
        <v>26</v>
      </c>
      <c r="B32" s="429"/>
      <c r="C32" s="439"/>
      <c r="D32" s="457"/>
      <c r="E32" s="433" t="s">
        <v>384</v>
      </c>
      <c r="F32" s="435" t="s">
        <v>461</v>
      </c>
      <c r="G32" s="11" t="s">
        <v>72</v>
      </c>
      <c r="H32" s="288">
        <v>1</v>
      </c>
      <c r="I32" s="288" t="s">
        <v>163</v>
      </c>
      <c r="J32" s="288" t="s">
        <v>473</v>
      </c>
      <c r="K32" s="63">
        <v>44228</v>
      </c>
      <c r="L32" s="63">
        <v>44560</v>
      </c>
      <c r="M32" s="24"/>
      <c r="N32" s="13"/>
      <c r="O32" s="14"/>
      <c r="P32" s="85"/>
      <c r="Q32" s="135" t="s">
        <v>936</v>
      </c>
      <c r="R32" s="244" t="s">
        <v>862</v>
      </c>
      <c r="S32" s="273">
        <v>0.25</v>
      </c>
      <c r="T32" s="121">
        <f t="shared" si="0"/>
        <v>1</v>
      </c>
      <c r="U32" s="28"/>
    </row>
    <row r="33" spans="1:21" ht="99.75" customHeight="1">
      <c r="A33" s="22">
        <v>27</v>
      </c>
      <c r="B33" s="429"/>
      <c r="C33" s="439"/>
      <c r="D33" s="458"/>
      <c r="E33" s="447"/>
      <c r="F33" s="436"/>
      <c r="G33" s="11" t="s">
        <v>462</v>
      </c>
      <c r="H33" s="170">
        <v>60</v>
      </c>
      <c r="I33" s="288" t="s">
        <v>385</v>
      </c>
      <c r="J33" s="288" t="s">
        <v>473</v>
      </c>
      <c r="K33" s="63">
        <v>44228</v>
      </c>
      <c r="L33" s="63">
        <v>44560</v>
      </c>
      <c r="M33" s="270"/>
      <c r="N33" s="271"/>
      <c r="O33" s="14"/>
      <c r="P33" s="85"/>
      <c r="Q33" s="135" t="s">
        <v>937</v>
      </c>
      <c r="R33" s="244" t="s">
        <v>863</v>
      </c>
      <c r="S33" s="273">
        <v>0.2</v>
      </c>
      <c r="T33" s="121">
        <f t="shared" si="0"/>
        <v>1</v>
      </c>
      <c r="U33" s="28"/>
    </row>
    <row r="34" spans="1:21" ht="151.5" customHeight="1">
      <c r="A34" s="22">
        <v>28</v>
      </c>
      <c r="B34" s="429"/>
      <c r="C34" s="287"/>
      <c r="D34" s="438" t="s">
        <v>74</v>
      </c>
      <c r="E34" s="448" t="s">
        <v>386</v>
      </c>
      <c r="F34" s="280" t="s">
        <v>669</v>
      </c>
      <c r="G34" s="279" t="s">
        <v>664</v>
      </c>
      <c r="H34" s="277">
        <v>1</v>
      </c>
      <c r="I34" s="277" t="s">
        <v>588</v>
      </c>
      <c r="J34" s="288" t="s">
        <v>665</v>
      </c>
      <c r="K34" s="63">
        <v>44228</v>
      </c>
      <c r="L34" s="63">
        <v>44560</v>
      </c>
      <c r="M34" s="272"/>
      <c r="N34" s="272"/>
      <c r="O34" s="125"/>
      <c r="P34" s="167"/>
      <c r="Q34" s="135" t="s">
        <v>865</v>
      </c>
      <c r="R34" s="244" t="s">
        <v>864</v>
      </c>
      <c r="S34" s="273">
        <v>0.2</v>
      </c>
      <c r="T34" s="121">
        <f t="shared" si="0"/>
        <v>1</v>
      </c>
      <c r="U34" s="28"/>
    </row>
    <row r="35" spans="1:21" ht="71.25">
      <c r="A35" s="168">
        <v>29</v>
      </c>
      <c r="B35" s="429"/>
      <c r="C35" s="451" t="s">
        <v>73</v>
      </c>
      <c r="D35" s="439"/>
      <c r="E35" s="448"/>
      <c r="F35" s="56" t="s">
        <v>388</v>
      </c>
      <c r="G35" s="11" t="s">
        <v>387</v>
      </c>
      <c r="H35" s="170">
        <v>1</v>
      </c>
      <c r="I35" s="288" t="s">
        <v>389</v>
      </c>
      <c r="J35" s="288" t="s">
        <v>390</v>
      </c>
      <c r="K35" s="63">
        <v>44228</v>
      </c>
      <c r="L35" s="63">
        <v>44560</v>
      </c>
      <c r="M35" s="24"/>
      <c r="N35" s="24"/>
      <c r="O35" s="14"/>
      <c r="P35" s="85"/>
      <c r="Q35" s="135" t="s">
        <v>775</v>
      </c>
      <c r="R35" s="244" t="s">
        <v>819</v>
      </c>
      <c r="S35" s="134">
        <v>0</v>
      </c>
      <c r="T35" s="121">
        <f t="shared" si="0"/>
        <v>1</v>
      </c>
      <c r="U35" s="28"/>
    </row>
    <row r="36" spans="1:21" ht="100.5">
      <c r="A36" s="22">
        <v>30</v>
      </c>
      <c r="B36" s="429"/>
      <c r="C36" s="451"/>
      <c r="D36" s="439"/>
      <c r="E36" s="433" t="s">
        <v>75</v>
      </c>
      <c r="F36" s="11" t="s">
        <v>76</v>
      </c>
      <c r="G36" s="11" t="s">
        <v>174</v>
      </c>
      <c r="H36" s="288">
        <v>250</v>
      </c>
      <c r="I36" s="288" t="s">
        <v>262</v>
      </c>
      <c r="J36" s="170" t="s">
        <v>494</v>
      </c>
      <c r="K36" s="63">
        <v>44228</v>
      </c>
      <c r="L36" s="63">
        <v>44560</v>
      </c>
      <c r="M36" s="468">
        <v>90</v>
      </c>
      <c r="N36" s="468">
        <v>8</v>
      </c>
      <c r="O36" s="468" t="s">
        <v>742</v>
      </c>
      <c r="P36" s="164">
        <v>111</v>
      </c>
      <c r="Q36" s="103" t="s">
        <v>866</v>
      </c>
      <c r="R36" s="303" t="s">
        <v>775</v>
      </c>
      <c r="S36" s="86">
        <f>+P36/H36</f>
        <v>0.44400000000000001</v>
      </c>
      <c r="T36" s="266">
        <f t="shared" si="0"/>
        <v>3</v>
      </c>
      <c r="U36" s="28"/>
    </row>
    <row r="37" spans="1:21" ht="157.5">
      <c r="A37" s="22">
        <v>31</v>
      </c>
      <c r="B37" s="429"/>
      <c r="C37" s="451"/>
      <c r="D37" s="439"/>
      <c r="E37" s="447"/>
      <c r="F37" s="435" t="s">
        <v>77</v>
      </c>
      <c r="G37" s="11" t="s">
        <v>300</v>
      </c>
      <c r="H37" s="288">
        <v>5</v>
      </c>
      <c r="I37" s="288" t="s">
        <v>263</v>
      </c>
      <c r="J37" s="288" t="s">
        <v>391</v>
      </c>
      <c r="K37" s="63">
        <v>44228</v>
      </c>
      <c r="L37" s="63">
        <v>44560</v>
      </c>
      <c r="M37" s="469"/>
      <c r="N37" s="469"/>
      <c r="O37" s="469"/>
      <c r="P37" s="97"/>
      <c r="Q37" s="103" t="s">
        <v>867</v>
      </c>
      <c r="R37" s="304" t="s">
        <v>775</v>
      </c>
      <c r="S37" s="86">
        <v>0.1</v>
      </c>
      <c r="T37" s="121">
        <f t="shared" si="0"/>
        <v>1</v>
      </c>
      <c r="U37" s="28"/>
    </row>
    <row r="38" spans="1:21" ht="110.25" customHeight="1">
      <c r="A38" s="22">
        <v>32</v>
      </c>
      <c r="B38" s="429"/>
      <c r="C38" s="451"/>
      <c r="D38" s="439"/>
      <c r="E38" s="447"/>
      <c r="F38" s="436"/>
      <c r="G38" s="11" t="s">
        <v>392</v>
      </c>
      <c r="H38" s="288">
        <v>30</v>
      </c>
      <c r="I38" s="288" t="s">
        <v>301</v>
      </c>
      <c r="J38" s="288" t="s">
        <v>391</v>
      </c>
      <c r="K38" s="63">
        <v>44228</v>
      </c>
      <c r="L38" s="63">
        <v>44560</v>
      </c>
      <c r="M38" s="469"/>
      <c r="N38" s="469"/>
      <c r="O38" s="469"/>
      <c r="P38" s="85">
        <v>14</v>
      </c>
      <c r="Q38" s="103" t="s">
        <v>868</v>
      </c>
      <c r="R38" s="165" t="s">
        <v>869</v>
      </c>
      <c r="S38" s="86">
        <f>+P38/H38</f>
        <v>0.46666666666666667</v>
      </c>
      <c r="T38" s="266">
        <f t="shared" si="0"/>
        <v>3</v>
      </c>
      <c r="U38" s="28"/>
    </row>
    <row r="39" spans="1:21" ht="96.75" customHeight="1" thickBot="1">
      <c r="A39" s="168">
        <v>33</v>
      </c>
      <c r="B39" s="429"/>
      <c r="C39" s="451"/>
      <c r="D39" s="439"/>
      <c r="E39" s="447"/>
      <c r="F39" s="435" t="s">
        <v>78</v>
      </c>
      <c r="G39" s="11" t="s">
        <v>302</v>
      </c>
      <c r="H39" s="288">
        <v>1</v>
      </c>
      <c r="I39" s="288" t="s">
        <v>163</v>
      </c>
      <c r="J39" s="288" t="s">
        <v>495</v>
      </c>
      <c r="K39" s="63">
        <v>44228</v>
      </c>
      <c r="L39" s="63">
        <v>44560</v>
      </c>
      <c r="M39" s="469"/>
      <c r="N39" s="469"/>
      <c r="O39" s="469"/>
      <c r="P39" s="100"/>
      <c r="Q39" s="135" t="s">
        <v>773</v>
      </c>
      <c r="R39" s="244" t="s">
        <v>870</v>
      </c>
      <c r="S39" s="134">
        <v>0.2</v>
      </c>
      <c r="T39" s="121">
        <f t="shared" si="0"/>
        <v>1</v>
      </c>
      <c r="U39" s="28"/>
    </row>
    <row r="40" spans="1:21" ht="162" customHeight="1" thickBot="1">
      <c r="A40" s="22">
        <v>34</v>
      </c>
      <c r="B40" s="429"/>
      <c r="C40" s="451"/>
      <c r="D40" s="439"/>
      <c r="E40" s="447"/>
      <c r="F40" s="436"/>
      <c r="G40" s="11" t="s">
        <v>202</v>
      </c>
      <c r="H40" s="288">
        <v>100</v>
      </c>
      <c r="I40" s="288" t="s">
        <v>165</v>
      </c>
      <c r="J40" s="288" t="s">
        <v>393</v>
      </c>
      <c r="K40" s="63">
        <v>44228</v>
      </c>
      <c r="L40" s="63">
        <v>44560</v>
      </c>
      <c r="M40" s="469"/>
      <c r="N40" s="469"/>
      <c r="O40" s="469"/>
      <c r="P40" s="97">
        <v>69</v>
      </c>
      <c r="Q40" s="339" t="s">
        <v>871</v>
      </c>
      <c r="R40" s="304" t="s">
        <v>775</v>
      </c>
      <c r="S40" s="86">
        <f>+P40/H40</f>
        <v>0.69</v>
      </c>
      <c r="T40" s="266">
        <f t="shared" si="0"/>
        <v>3</v>
      </c>
      <c r="U40" s="28"/>
    </row>
    <row r="41" spans="1:21" ht="121.5" customHeight="1">
      <c r="A41" s="22">
        <v>35</v>
      </c>
      <c r="B41" s="429"/>
      <c r="C41" s="451"/>
      <c r="D41" s="439"/>
      <c r="E41" s="434"/>
      <c r="F41" s="285" t="s">
        <v>460</v>
      </c>
      <c r="G41" s="11" t="s">
        <v>459</v>
      </c>
      <c r="H41" s="288">
        <v>3</v>
      </c>
      <c r="I41" s="288" t="s">
        <v>458</v>
      </c>
      <c r="J41" s="288" t="s">
        <v>496</v>
      </c>
      <c r="K41" s="63">
        <v>44228</v>
      </c>
      <c r="L41" s="63">
        <v>44560</v>
      </c>
      <c r="M41" s="469"/>
      <c r="N41" s="469"/>
      <c r="O41" s="469"/>
      <c r="P41" s="97"/>
      <c r="Q41" s="135" t="s">
        <v>775</v>
      </c>
      <c r="R41" s="244" t="s">
        <v>819</v>
      </c>
      <c r="S41" s="134">
        <v>0</v>
      </c>
      <c r="T41" s="121">
        <f t="shared" si="0"/>
        <v>1</v>
      </c>
      <c r="U41" s="28"/>
    </row>
    <row r="42" spans="1:21" ht="76.5" customHeight="1">
      <c r="A42" s="22">
        <v>36</v>
      </c>
      <c r="B42" s="429"/>
      <c r="C42" s="451"/>
      <c r="D42" s="440"/>
      <c r="E42" s="286" t="s">
        <v>79</v>
      </c>
      <c r="F42" s="288" t="s">
        <v>175</v>
      </c>
      <c r="G42" s="11" t="s">
        <v>398</v>
      </c>
      <c r="H42" s="288">
        <v>1</v>
      </c>
      <c r="I42" s="288" t="s">
        <v>298</v>
      </c>
      <c r="J42" s="288" t="s">
        <v>654</v>
      </c>
      <c r="K42" s="63">
        <v>44228</v>
      </c>
      <c r="L42" s="63">
        <v>44560</v>
      </c>
      <c r="M42" s="470"/>
      <c r="N42" s="470"/>
      <c r="O42" s="470"/>
      <c r="P42" s="97"/>
      <c r="Q42" s="251" t="s">
        <v>775</v>
      </c>
      <c r="R42" s="244" t="s">
        <v>819</v>
      </c>
      <c r="S42" s="134">
        <v>0</v>
      </c>
      <c r="T42" s="121">
        <f t="shared" si="0"/>
        <v>1</v>
      </c>
      <c r="U42" s="28"/>
    </row>
    <row r="43" spans="1:21" ht="150" customHeight="1">
      <c r="A43" s="168">
        <v>37</v>
      </c>
      <c r="B43" s="429"/>
      <c r="C43" s="451"/>
      <c r="D43" s="445" t="s">
        <v>80</v>
      </c>
      <c r="E43" s="433" t="s">
        <v>81</v>
      </c>
      <c r="F43" s="435" t="s">
        <v>399</v>
      </c>
      <c r="G43" s="11" t="s">
        <v>498</v>
      </c>
      <c r="H43" s="288">
        <v>1</v>
      </c>
      <c r="I43" s="288" t="s">
        <v>163</v>
      </c>
      <c r="J43" s="288" t="s">
        <v>497</v>
      </c>
      <c r="K43" s="63">
        <v>44228</v>
      </c>
      <c r="L43" s="63">
        <v>44560</v>
      </c>
      <c r="M43" s="24"/>
      <c r="N43" s="14"/>
      <c r="O43" s="14"/>
      <c r="P43" s="250"/>
      <c r="Q43" s="340" t="s">
        <v>872</v>
      </c>
      <c r="R43" s="249" t="s">
        <v>873</v>
      </c>
      <c r="S43" s="86">
        <v>0.6</v>
      </c>
      <c r="T43" s="266">
        <f t="shared" si="0"/>
        <v>3</v>
      </c>
      <c r="U43" s="28"/>
    </row>
    <row r="44" spans="1:21" ht="178.5" customHeight="1">
      <c r="A44" s="22">
        <v>38</v>
      </c>
      <c r="B44" s="429"/>
      <c r="C44" s="452"/>
      <c r="D44" s="446"/>
      <c r="E44" s="434"/>
      <c r="F44" s="436"/>
      <c r="G44" s="122" t="s">
        <v>504</v>
      </c>
      <c r="H44" s="298">
        <v>300</v>
      </c>
      <c r="I44" s="298" t="s">
        <v>160</v>
      </c>
      <c r="J44" s="288" t="s">
        <v>499</v>
      </c>
      <c r="K44" s="63">
        <v>44228</v>
      </c>
      <c r="L44" s="63">
        <v>44560</v>
      </c>
      <c r="M44" s="123"/>
      <c r="N44" s="125"/>
      <c r="O44" s="125"/>
      <c r="P44" s="166">
        <v>153</v>
      </c>
      <c r="Q44" s="341" t="s">
        <v>874</v>
      </c>
      <c r="R44" s="305" t="s">
        <v>775</v>
      </c>
      <c r="S44" s="126">
        <f>+P44/H44</f>
        <v>0.51</v>
      </c>
      <c r="T44" s="266">
        <f t="shared" si="0"/>
        <v>3</v>
      </c>
      <c r="U44" s="28"/>
    </row>
    <row r="45" spans="1:21" ht="86.25" thickBot="1">
      <c r="A45" s="22">
        <v>39</v>
      </c>
      <c r="B45" s="429"/>
      <c r="C45" s="451"/>
      <c r="D45" s="445"/>
      <c r="E45" s="437" t="s">
        <v>82</v>
      </c>
      <c r="F45" s="444" t="s">
        <v>176</v>
      </c>
      <c r="G45" s="11" t="s">
        <v>264</v>
      </c>
      <c r="H45" s="288">
        <v>1</v>
      </c>
      <c r="I45" s="288" t="s">
        <v>265</v>
      </c>
      <c r="J45" s="288" t="s">
        <v>307</v>
      </c>
      <c r="K45" s="63">
        <v>44228</v>
      </c>
      <c r="L45" s="63">
        <v>44560</v>
      </c>
      <c r="M45" s="24"/>
      <c r="N45" s="14"/>
      <c r="O45" s="14"/>
      <c r="P45" s="85"/>
      <c r="Q45" s="251" t="s">
        <v>775</v>
      </c>
      <c r="R45" s="244" t="s">
        <v>819</v>
      </c>
      <c r="S45" s="134">
        <v>0</v>
      </c>
      <c r="T45" s="121">
        <f t="shared" si="0"/>
        <v>1</v>
      </c>
      <c r="U45" s="28"/>
    </row>
    <row r="46" spans="1:21" ht="174" thickBot="1">
      <c r="A46" s="22">
        <v>40</v>
      </c>
      <c r="B46" s="429"/>
      <c r="C46" s="451"/>
      <c r="D46" s="445"/>
      <c r="E46" s="437"/>
      <c r="F46" s="444"/>
      <c r="G46" s="11" t="s">
        <v>177</v>
      </c>
      <c r="H46" s="288">
        <v>2</v>
      </c>
      <c r="I46" s="288" t="s">
        <v>266</v>
      </c>
      <c r="J46" s="288" t="s">
        <v>655</v>
      </c>
      <c r="K46" s="63">
        <v>44228</v>
      </c>
      <c r="L46" s="63">
        <v>44560</v>
      </c>
      <c r="M46" s="24"/>
      <c r="N46" s="14"/>
      <c r="O46" s="14"/>
      <c r="P46" s="97">
        <v>2</v>
      </c>
      <c r="Q46" s="342" t="s">
        <v>875</v>
      </c>
      <c r="R46" s="303" t="s">
        <v>775</v>
      </c>
      <c r="S46" s="87">
        <f>+P46/H46</f>
        <v>1</v>
      </c>
      <c r="T46" s="266" t="b">
        <f t="shared" si="0"/>
        <v>0</v>
      </c>
      <c r="U46" s="28"/>
    </row>
    <row r="47" spans="1:21" ht="99.75">
      <c r="A47" s="168">
        <v>41</v>
      </c>
      <c r="B47" s="429"/>
      <c r="C47" s="451"/>
      <c r="D47" s="284" t="s">
        <v>200</v>
      </c>
      <c r="E47" s="286" t="s">
        <v>201</v>
      </c>
      <c r="F47" s="11" t="s">
        <v>400</v>
      </c>
      <c r="G47" s="11" t="s">
        <v>401</v>
      </c>
      <c r="H47" s="288">
        <v>10</v>
      </c>
      <c r="I47" s="288" t="s">
        <v>402</v>
      </c>
      <c r="J47" s="288" t="s">
        <v>656</v>
      </c>
      <c r="K47" s="63">
        <v>44228</v>
      </c>
      <c r="L47" s="63">
        <v>44560</v>
      </c>
      <c r="M47" s="75">
        <v>30</v>
      </c>
      <c r="N47" s="14"/>
      <c r="O47" s="14" t="s">
        <v>741</v>
      </c>
      <c r="P47" s="97"/>
      <c r="Q47" s="251" t="s">
        <v>775</v>
      </c>
      <c r="R47" s="244" t="s">
        <v>774</v>
      </c>
      <c r="S47" s="134">
        <v>0</v>
      </c>
      <c r="T47" s="121">
        <f t="shared" si="0"/>
        <v>1</v>
      </c>
      <c r="U47" s="28"/>
    </row>
    <row r="48" spans="1:21" ht="121.5" customHeight="1">
      <c r="A48" s="22">
        <v>42</v>
      </c>
      <c r="B48" s="429"/>
      <c r="C48" s="451"/>
      <c r="D48" s="377" t="s">
        <v>417</v>
      </c>
      <c r="E48" s="441" t="s">
        <v>178</v>
      </c>
      <c r="F48" s="106" t="s">
        <v>404</v>
      </c>
      <c r="G48" s="11" t="s">
        <v>662</v>
      </c>
      <c r="H48" s="288">
        <v>30</v>
      </c>
      <c r="I48" s="106" t="s">
        <v>405</v>
      </c>
      <c r="J48" s="288" t="s">
        <v>657</v>
      </c>
      <c r="K48" s="63">
        <v>44228</v>
      </c>
      <c r="L48" s="63">
        <v>44560</v>
      </c>
      <c r="M48" s="24"/>
      <c r="N48" s="14"/>
      <c r="O48" s="14"/>
      <c r="P48" s="97"/>
      <c r="Q48" s="251" t="s">
        <v>775</v>
      </c>
      <c r="R48" s="244" t="s">
        <v>774</v>
      </c>
      <c r="S48" s="134">
        <v>0</v>
      </c>
      <c r="T48" s="121">
        <f t="shared" si="0"/>
        <v>1</v>
      </c>
      <c r="U48" s="28"/>
    </row>
    <row r="49" spans="1:21" ht="71.25">
      <c r="A49" s="22">
        <v>43</v>
      </c>
      <c r="B49" s="429"/>
      <c r="C49" s="451"/>
      <c r="D49" s="443"/>
      <c r="E49" s="442"/>
      <c r="F49" s="106" t="s">
        <v>403</v>
      </c>
      <c r="G49" s="11" t="s">
        <v>663</v>
      </c>
      <c r="H49" s="288">
        <v>30</v>
      </c>
      <c r="I49" s="106" t="s">
        <v>405</v>
      </c>
      <c r="J49" s="288" t="s">
        <v>658</v>
      </c>
      <c r="K49" s="63">
        <v>44228</v>
      </c>
      <c r="L49" s="63">
        <v>44560</v>
      </c>
      <c r="M49" s="24"/>
      <c r="N49" s="14"/>
      <c r="O49" s="14"/>
      <c r="P49" s="97"/>
      <c r="Q49" s="251" t="s">
        <v>775</v>
      </c>
      <c r="R49" s="244" t="s">
        <v>774</v>
      </c>
      <c r="S49" s="134">
        <v>0</v>
      </c>
      <c r="T49" s="121">
        <f t="shared" si="0"/>
        <v>1</v>
      </c>
      <c r="U49" s="28"/>
    </row>
    <row r="50" spans="1:21" ht="132" customHeight="1" thickBot="1">
      <c r="A50" s="22">
        <v>44</v>
      </c>
      <c r="B50" s="429"/>
      <c r="C50" s="451"/>
      <c r="D50" s="378"/>
      <c r="E50" s="223" t="s">
        <v>418</v>
      </c>
      <c r="F50" s="106" t="s">
        <v>419</v>
      </c>
      <c r="G50" s="65" t="s">
        <v>463</v>
      </c>
      <c r="H50" s="288">
        <v>500</v>
      </c>
      <c r="I50" s="106" t="s">
        <v>420</v>
      </c>
      <c r="J50" s="288" t="s">
        <v>659</v>
      </c>
      <c r="K50" s="63">
        <v>44228</v>
      </c>
      <c r="L50" s="63">
        <v>44560</v>
      </c>
      <c r="M50" s="24"/>
      <c r="N50" s="14"/>
      <c r="O50" s="14"/>
      <c r="P50" s="97"/>
      <c r="Q50" s="95" t="s">
        <v>876</v>
      </c>
      <c r="R50" s="304" t="s">
        <v>775</v>
      </c>
      <c r="S50" s="86">
        <v>0.2</v>
      </c>
      <c r="T50" s="121">
        <f t="shared" si="0"/>
        <v>1</v>
      </c>
      <c r="U50" s="28"/>
    </row>
    <row r="51" spans="1:21" ht="127.5" customHeight="1" thickBot="1">
      <c r="A51" s="168">
        <v>45</v>
      </c>
      <c r="B51" s="429"/>
      <c r="C51" s="451"/>
      <c r="D51" s="456" t="s">
        <v>83</v>
      </c>
      <c r="E51" s="433" t="s">
        <v>406</v>
      </c>
      <c r="F51" s="435" t="s">
        <v>409</v>
      </c>
      <c r="G51" s="56" t="s">
        <v>407</v>
      </c>
      <c r="H51" s="288">
        <v>1</v>
      </c>
      <c r="I51" s="288" t="s">
        <v>408</v>
      </c>
      <c r="J51" s="288" t="s">
        <v>410</v>
      </c>
      <c r="K51" s="63">
        <v>44228</v>
      </c>
      <c r="L51" s="63">
        <v>44560</v>
      </c>
      <c r="M51" s="24"/>
      <c r="N51" s="14"/>
      <c r="O51" s="14"/>
      <c r="P51" s="241">
        <v>1</v>
      </c>
      <c r="Q51" s="343" t="s">
        <v>877</v>
      </c>
      <c r="R51" s="306" t="s">
        <v>775</v>
      </c>
      <c r="S51" s="86">
        <f>+P51/H51</f>
        <v>1</v>
      </c>
      <c r="T51" s="266" t="b">
        <f t="shared" si="0"/>
        <v>0</v>
      </c>
      <c r="U51" s="28"/>
    </row>
    <row r="52" spans="1:21" ht="183.75" customHeight="1" thickBot="1">
      <c r="A52" s="22">
        <v>46</v>
      </c>
      <c r="B52" s="429"/>
      <c r="C52" s="452"/>
      <c r="D52" s="457"/>
      <c r="E52" s="447"/>
      <c r="F52" s="459"/>
      <c r="G52" s="127" t="s">
        <v>501</v>
      </c>
      <c r="H52" s="298">
        <v>3</v>
      </c>
      <c r="I52" s="298" t="s">
        <v>502</v>
      </c>
      <c r="J52" s="288" t="s">
        <v>500</v>
      </c>
      <c r="K52" s="63">
        <v>44228</v>
      </c>
      <c r="L52" s="63">
        <v>44560</v>
      </c>
      <c r="M52" s="123"/>
      <c r="N52" s="125"/>
      <c r="O52" s="125"/>
      <c r="P52" s="242">
        <v>5</v>
      </c>
      <c r="Q52" s="343" t="s">
        <v>878</v>
      </c>
      <c r="R52" s="307" t="s">
        <v>775</v>
      </c>
      <c r="S52" s="126">
        <v>1</v>
      </c>
      <c r="T52" s="266" t="b">
        <f t="shared" si="0"/>
        <v>0</v>
      </c>
      <c r="U52" s="28"/>
    </row>
    <row r="53" spans="1:21" ht="127.5" customHeight="1" thickBot="1">
      <c r="A53" s="22">
        <v>47</v>
      </c>
      <c r="B53" s="429"/>
      <c r="C53" s="452"/>
      <c r="D53" s="458"/>
      <c r="E53" s="434"/>
      <c r="F53" s="436"/>
      <c r="G53" s="127" t="s">
        <v>503</v>
      </c>
      <c r="H53" s="298">
        <v>400</v>
      </c>
      <c r="I53" s="298" t="s">
        <v>165</v>
      </c>
      <c r="J53" s="288" t="s">
        <v>500</v>
      </c>
      <c r="K53" s="63">
        <v>44228</v>
      </c>
      <c r="L53" s="63">
        <v>44560</v>
      </c>
      <c r="M53" s="123"/>
      <c r="N53" s="125"/>
      <c r="O53" s="125"/>
      <c r="P53" s="242">
        <v>75</v>
      </c>
      <c r="Q53" s="343" t="s">
        <v>879</v>
      </c>
      <c r="R53" s="307" t="s">
        <v>775</v>
      </c>
      <c r="S53" s="126">
        <f>+P53/H53</f>
        <v>0.1875</v>
      </c>
      <c r="T53" s="121">
        <f t="shared" si="0"/>
        <v>1</v>
      </c>
      <c r="U53" s="28"/>
    </row>
    <row r="54" spans="1:21" ht="200.25" customHeight="1">
      <c r="A54" s="22">
        <v>48</v>
      </c>
      <c r="B54" s="429"/>
      <c r="C54" s="451"/>
      <c r="D54" s="289" t="s">
        <v>152</v>
      </c>
      <c r="E54" s="286" t="s">
        <v>411</v>
      </c>
      <c r="F54" s="288" t="s">
        <v>394</v>
      </c>
      <c r="G54" s="11" t="s">
        <v>396</v>
      </c>
      <c r="H54" s="288">
        <v>5</v>
      </c>
      <c r="I54" s="11" t="s">
        <v>395</v>
      </c>
      <c r="J54" s="288" t="s">
        <v>397</v>
      </c>
      <c r="K54" s="63">
        <v>44228</v>
      </c>
      <c r="L54" s="63">
        <v>44560</v>
      </c>
      <c r="M54" s="24"/>
      <c r="N54" s="14"/>
      <c r="O54" s="14"/>
      <c r="P54" s="100"/>
      <c r="Q54" s="302" t="s">
        <v>939</v>
      </c>
      <c r="R54" s="344" t="s">
        <v>938</v>
      </c>
      <c r="S54" s="126">
        <v>0.25</v>
      </c>
      <c r="T54" s="121">
        <f t="shared" si="0"/>
        <v>1</v>
      </c>
      <c r="U54" s="28"/>
    </row>
    <row r="55" spans="1:21" ht="144" customHeight="1">
      <c r="A55" s="168">
        <v>49</v>
      </c>
      <c r="B55" s="429"/>
      <c r="C55" s="451" t="s">
        <v>84</v>
      </c>
      <c r="D55" s="432" t="s">
        <v>85</v>
      </c>
      <c r="E55" s="433" t="s">
        <v>219</v>
      </c>
      <c r="F55" s="435" t="s">
        <v>412</v>
      </c>
      <c r="G55" s="11" t="s">
        <v>414</v>
      </c>
      <c r="H55" s="288">
        <v>100</v>
      </c>
      <c r="I55" s="288" t="s">
        <v>413</v>
      </c>
      <c r="J55" s="288" t="s">
        <v>206</v>
      </c>
      <c r="K55" s="63">
        <v>44228</v>
      </c>
      <c r="L55" s="63">
        <v>44560</v>
      </c>
      <c r="M55" s="468">
        <v>50</v>
      </c>
      <c r="N55" s="14"/>
      <c r="O55" s="377" t="s">
        <v>741</v>
      </c>
      <c r="P55" s="85">
        <v>112</v>
      </c>
      <c r="Q55" s="103" t="s">
        <v>880</v>
      </c>
      <c r="R55" s="308" t="s">
        <v>775</v>
      </c>
      <c r="S55" s="86">
        <v>1</v>
      </c>
      <c r="T55" s="266" t="b">
        <f t="shared" si="0"/>
        <v>0</v>
      </c>
      <c r="U55" s="28"/>
    </row>
    <row r="56" spans="1:21" ht="256.5" customHeight="1">
      <c r="A56" s="22">
        <v>50</v>
      </c>
      <c r="B56" s="429"/>
      <c r="C56" s="451"/>
      <c r="D56" s="432"/>
      <c r="E56" s="434"/>
      <c r="F56" s="436"/>
      <c r="G56" s="11" t="s">
        <v>415</v>
      </c>
      <c r="H56" s="288">
        <v>100</v>
      </c>
      <c r="I56" s="288" t="s">
        <v>416</v>
      </c>
      <c r="J56" s="288" t="s">
        <v>474</v>
      </c>
      <c r="K56" s="63">
        <v>44228</v>
      </c>
      <c r="L56" s="63">
        <v>44560</v>
      </c>
      <c r="M56" s="469"/>
      <c r="N56" s="14"/>
      <c r="O56" s="443"/>
      <c r="P56" s="85">
        <v>341</v>
      </c>
      <c r="Q56" s="345" t="s">
        <v>881</v>
      </c>
      <c r="R56" s="308" t="s">
        <v>775</v>
      </c>
      <c r="S56" s="86">
        <v>1</v>
      </c>
      <c r="T56" s="266" t="b">
        <f t="shared" si="0"/>
        <v>0</v>
      </c>
      <c r="U56" s="28"/>
    </row>
    <row r="57" spans="1:21" ht="135.75">
      <c r="A57" s="22">
        <v>51</v>
      </c>
      <c r="B57" s="429"/>
      <c r="C57" s="451"/>
      <c r="D57" s="432"/>
      <c r="E57" s="286" t="s">
        <v>203</v>
      </c>
      <c r="F57" s="288" t="s">
        <v>205</v>
      </c>
      <c r="G57" s="11" t="s">
        <v>204</v>
      </c>
      <c r="H57" s="288">
        <v>1</v>
      </c>
      <c r="I57" s="288" t="s">
        <v>267</v>
      </c>
      <c r="J57" s="288" t="s">
        <v>475</v>
      </c>
      <c r="K57" s="63">
        <v>44228</v>
      </c>
      <c r="L57" s="63">
        <v>44560</v>
      </c>
      <c r="M57" s="470"/>
      <c r="N57" s="14"/>
      <c r="O57" s="378"/>
      <c r="P57" s="85"/>
      <c r="Q57" s="346" t="s">
        <v>882</v>
      </c>
      <c r="R57" s="308" t="s">
        <v>775</v>
      </c>
      <c r="S57" s="86">
        <v>0.35</v>
      </c>
      <c r="T57" s="266">
        <f t="shared" si="0"/>
        <v>3</v>
      </c>
      <c r="U57" s="28"/>
    </row>
    <row r="58" spans="1:21" ht="162" customHeight="1">
      <c r="A58" s="22">
        <v>52</v>
      </c>
      <c r="B58" s="429"/>
      <c r="C58" s="451"/>
      <c r="D58" s="431" t="s">
        <v>220</v>
      </c>
      <c r="E58" s="437" t="s">
        <v>154</v>
      </c>
      <c r="F58" s="11" t="s">
        <v>207</v>
      </c>
      <c r="G58" s="11" t="s">
        <v>211</v>
      </c>
      <c r="H58" s="288">
        <v>1</v>
      </c>
      <c r="I58" s="288" t="s">
        <v>210</v>
      </c>
      <c r="J58" s="288" t="s">
        <v>475</v>
      </c>
      <c r="K58" s="63">
        <v>44228</v>
      </c>
      <c r="L58" s="63">
        <v>44560</v>
      </c>
      <c r="M58" s="24"/>
      <c r="N58" s="14"/>
      <c r="O58" s="14"/>
      <c r="P58" s="85"/>
      <c r="Q58" s="95" t="s">
        <v>850</v>
      </c>
      <c r="R58" s="347" t="s">
        <v>883</v>
      </c>
      <c r="S58" s="86">
        <v>0.25</v>
      </c>
      <c r="T58" s="121">
        <f t="shared" si="0"/>
        <v>1</v>
      </c>
      <c r="U58" s="28"/>
    </row>
    <row r="59" spans="1:21" ht="135.75">
      <c r="A59" s="168">
        <v>53</v>
      </c>
      <c r="B59" s="430"/>
      <c r="C59" s="451"/>
      <c r="D59" s="431"/>
      <c r="E59" s="437"/>
      <c r="F59" s="56" t="s">
        <v>208</v>
      </c>
      <c r="G59" s="56" t="s">
        <v>153</v>
      </c>
      <c r="H59" s="288">
        <v>1</v>
      </c>
      <c r="I59" s="288" t="s">
        <v>209</v>
      </c>
      <c r="J59" s="288" t="s">
        <v>475</v>
      </c>
      <c r="K59" s="63">
        <v>44228</v>
      </c>
      <c r="L59" s="63">
        <v>44560</v>
      </c>
      <c r="M59" s="24"/>
      <c r="N59" s="14"/>
      <c r="O59" s="14"/>
      <c r="P59" s="85"/>
      <c r="Q59" s="348" t="s">
        <v>884</v>
      </c>
      <c r="R59" s="346" t="s">
        <v>885</v>
      </c>
      <c r="S59" s="86">
        <v>0.25</v>
      </c>
      <c r="T59" s="121">
        <f t="shared" si="0"/>
        <v>1</v>
      </c>
      <c r="U59" s="28"/>
    </row>
    <row r="60" spans="1:21">
      <c r="C60" s="84">
        <v>3</v>
      </c>
      <c r="D60" s="15">
        <v>12</v>
      </c>
      <c r="E60" s="224">
        <v>33</v>
      </c>
      <c r="F60" s="225"/>
      <c r="G60" s="225">
        <v>53</v>
      </c>
      <c r="H60" s="226"/>
      <c r="I60" s="17">
        <v>53</v>
      </c>
      <c r="M60" s="75">
        <f>SUM(M8:M59)</f>
        <v>3101</v>
      </c>
      <c r="N60" s="75">
        <f>SUM(N8:N59)</f>
        <v>261</v>
      </c>
      <c r="S60" s="90">
        <f>AVERAGE(S7:S59)</f>
        <v>0.2980770437943448</v>
      </c>
    </row>
    <row r="61" spans="1:21" ht="26.25">
      <c r="B61" s="8" t="s">
        <v>52</v>
      </c>
      <c r="C61" s="21"/>
      <c r="H61" s="6"/>
      <c r="I61" s="17"/>
      <c r="M61" s="72"/>
      <c r="S61" s="90"/>
    </row>
    <row r="62" spans="1:21" ht="26.25">
      <c r="A62" s="2" t="s">
        <v>745</v>
      </c>
      <c r="B62" s="8" t="s">
        <v>53</v>
      </c>
      <c r="C62" s="21"/>
      <c r="H62" s="17"/>
      <c r="I62" s="17"/>
      <c r="M62" s="72"/>
    </row>
    <row r="63" spans="1:21" ht="26.25">
      <c r="A63" s="2" t="s">
        <v>776</v>
      </c>
      <c r="B63" s="2" t="s">
        <v>54</v>
      </c>
      <c r="M63" s="72"/>
    </row>
    <row r="64" spans="1:21">
      <c r="A64" s="245" t="s">
        <v>313</v>
      </c>
    </row>
  </sheetData>
  <autoFilter ref="A1:T64">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autoFilter>
  <mergeCells count="72">
    <mergeCell ref="E51:E53"/>
    <mergeCell ref="F51:F53"/>
    <mergeCell ref="F39:F40"/>
    <mergeCell ref="E45:E46"/>
    <mergeCell ref="M36:M42"/>
    <mergeCell ref="N36:N42"/>
    <mergeCell ref="O36:O42"/>
    <mergeCell ref="M55:M57"/>
    <mergeCell ref="O12:O13"/>
    <mergeCell ref="O28:O31"/>
    <mergeCell ref="O55:O57"/>
    <mergeCell ref="N28:N31"/>
    <mergeCell ref="A5:A6"/>
    <mergeCell ref="E28:E29"/>
    <mergeCell ref="F28:F29"/>
    <mergeCell ref="D28:D33"/>
    <mergeCell ref="M12:M13"/>
    <mergeCell ref="M28:M31"/>
    <mergeCell ref="I5:I6"/>
    <mergeCell ref="E21:E23"/>
    <mergeCell ref="E9:E10"/>
    <mergeCell ref="C7:C33"/>
    <mergeCell ref="D7:D20"/>
    <mergeCell ref="F32:F33"/>
    <mergeCell ref="D26:D27"/>
    <mergeCell ref="E26:E27"/>
    <mergeCell ref="D21:D25"/>
    <mergeCell ref="E32:E33"/>
    <mergeCell ref="N12:N13"/>
    <mergeCell ref="S1:T1"/>
    <mergeCell ref="S2:T2"/>
    <mergeCell ref="C3:R4"/>
    <mergeCell ref="S3:T3"/>
    <mergeCell ref="S4:T4"/>
    <mergeCell ref="E12:E13"/>
    <mergeCell ref="H5:H6"/>
    <mergeCell ref="J5:J6"/>
    <mergeCell ref="L5:L6"/>
    <mergeCell ref="F21:F23"/>
    <mergeCell ref="F9:F10"/>
    <mergeCell ref="B1:B4"/>
    <mergeCell ref="C1:R2"/>
    <mergeCell ref="C35:C54"/>
    <mergeCell ref="C55:C59"/>
    <mergeCell ref="K5:K6"/>
    <mergeCell ref="B5:B6"/>
    <mergeCell ref="C5:C6"/>
    <mergeCell ref="D5:D6"/>
    <mergeCell ref="E5:E6"/>
    <mergeCell ref="F5:F6"/>
    <mergeCell ref="G5:G6"/>
    <mergeCell ref="P5:T5"/>
    <mergeCell ref="M5:M6"/>
    <mergeCell ref="N5:N6"/>
    <mergeCell ref="D51:D53"/>
    <mergeCell ref="O5:O6"/>
    <mergeCell ref="B7:B59"/>
    <mergeCell ref="D58:D59"/>
    <mergeCell ref="D55:D57"/>
    <mergeCell ref="E55:E56"/>
    <mergeCell ref="F55:F56"/>
    <mergeCell ref="E58:E59"/>
    <mergeCell ref="D34:D42"/>
    <mergeCell ref="E48:E49"/>
    <mergeCell ref="D48:D50"/>
    <mergeCell ref="F45:F46"/>
    <mergeCell ref="D43:D46"/>
    <mergeCell ref="F37:F38"/>
    <mergeCell ref="E36:E41"/>
    <mergeCell ref="E43:E44"/>
    <mergeCell ref="F43:F44"/>
    <mergeCell ref="E34:E35"/>
  </mergeCells>
  <conditionalFormatting sqref="T7">
    <cfRule type="cellIs" dxfId="24" priority="12" stopIfTrue="1" operator="between">
      <formula>3</formula>
      <formula>4</formula>
    </cfRule>
  </conditionalFormatting>
  <conditionalFormatting sqref="T7">
    <cfRule type="cellIs" dxfId="23" priority="9" stopIfTrue="1" operator="greaterThan">
      <formula>3</formula>
    </cfRule>
    <cfRule type="cellIs" dxfId="22" priority="10" stopIfTrue="1" operator="between">
      <formula>1</formula>
      <formula>1</formula>
    </cfRule>
    <cfRule type="cellIs" dxfId="21" priority="11" stopIfTrue="1" operator="between">
      <formula>3</formula>
      <formula>3</formula>
    </cfRule>
  </conditionalFormatting>
  <conditionalFormatting sqref="T8:T59">
    <cfRule type="cellIs" dxfId="20" priority="4" stopIfTrue="1" operator="between">
      <formula>3</formula>
      <formula>4</formula>
    </cfRule>
  </conditionalFormatting>
  <conditionalFormatting sqref="T8:T59">
    <cfRule type="cellIs" dxfId="19" priority="1" stopIfTrue="1" operator="greaterThan">
      <formula>3</formula>
    </cfRule>
    <cfRule type="cellIs" dxfId="18" priority="2" stopIfTrue="1" operator="between">
      <formula>1</formula>
      <formula>1</formula>
    </cfRule>
    <cfRule type="cellIs" dxfId="17" priority="3" stopIfTrue="1" operator="between">
      <formula>3</formula>
      <formula>3</formula>
    </cfRule>
  </conditionalFormatting>
  <hyperlinks>
    <hyperlink ref="Q56" r:id="rId1" display="https://www.facebook.com/1048940458469081/photos/a.1048940525135741/4207359112627184/_x000a_https://www.facebook.com/Graduados-UT-1048940458469081/photos/pcb.4236237619739333/4236236903072738/_x000a_https://www.facebook.com/photo/?fbid=200856378488758&amp;set=a.128920675"/>
  </hyperlinks>
  <pageMargins left="0.70866141732283472" right="0.70866141732283472" top="0.74803149606299213" bottom="0.74803149606299213" header="0.31496062992125984" footer="0.31496062992125984"/>
  <pageSetup paperSize="14" scale="33"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opLeftCell="A19" zoomScale="84" zoomScaleNormal="84" zoomScaleSheetLayoutView="91" workbookViewId="0">
      <selection activeCell="A26" sqref="A26:A27"/>
    </sheetView>
  </sheetViews>
  <sheetFormatPr baseColWidth="10" defaultRowHeight="15"/>
  <cols>
    <col min="1" max="1" width="3.42578125" customWidth="1"/>
    <col min="2" max="2" width="11.85546875" style="209" customWidth="1"/>
    <col min="3" max="3" width="11.42578125" style="209" customWidth="1"/>
    <col min="4" max="4" width="29" style="211" customWidth="1"/>
    <col min="5" max="5" width="18.7109375" style="211" customWidth="1"/>
    <col min="6" max="6" width="37.7109375" style="212" customWidth="1"/>
    <col min="7" max="7" width="36.85546875" style="212" customWidth="1"/>
    <col min="8" max="8" width="6.140625" style="212" customWidth="1"/>
    <col min="9" max="9" width="26.85546875" style="212" customWidth="1"/>
    <col min="10" max="10" width="28.140625" style="209" customWidth="1"/>
    <col min="11" max="11" width="15.28515625" style="209" customWidth="1"/>
    <col min="12" max="12" width="17" style="209" customWidth="1"/>
    <col min="13" max="13" width="23.85546875" style="209" customWidth="1"/>
    <col min="14" max="14" width="20.7109375" style="209" customWidth="1"/>
    <col min="15" max="15" width="24.28515625" style="209" customWidth="1"/>
    <col min="16" max="16" width="21.85546875" style="209" customWidth="1"/>
    <col min="17" max="17" width="74.28515625" style="209" customWidth="1"/>
    <col min="18" max="18" width="45" style="209" customWidth="1"/>
    <col min="19" max="19" width="17.28515625" style="209" customWidth="1"/>
    <col min="20" max="20" width="20" style="209" customWidth="1"/>
    <col min="21" max="21" width="5.85546875" customWidth="1"/>
  </cols>
  <sheetData>
    <row r="1" spans="1:20">
      <c r="B1" s="487"/>
      <c r="C1" s="488" t="s">
        <v>0</v>
      </c>
      <c r="D1" s="488"/>
      <c r="E1" s="488"/>
      <c r="F1" s="488"/>
      <c r="G1" s="488"/>
      <c r="H1" s="488"/>
      <c r="I1" s="488"/>
      <c r="J1" s="488"/>
      <c r="K1" s="488"/>
      <c r="L1" s="488"/>
      <c r="M1" s="488"/>
      <c r="N1" s="488"/>
      <c r="O1" s="488"/>
      <c r="P1" s="488"/>
      <c r="Q1" s="488"/>
      <c r="R1" s="488"/>
      <c r="S1" s="481" t="s">
        <v>1</v>
      </c>
      <c r="T1" s="481"/>
    </row>
    <row r="2" spans="1:20">
      <c r="B2" s="487"/>
      <c r="C2" s="488"/>
      <c r="D2" s="488"/>
      <c r="E2" s="488"/>
      <c r="F2" s="488"/>
      <c r="G2" s="488"/>
      <c r="H2" s="488"/>
      <c r="I2" s="488"/>
      <c r="J2" s="488"/>
      <c r="K2" s="488"/>
      <c r="L2" s="488"/>
      <c r="M2" s="488"/>
      <c r="N2" s="488"/>
      <c r="O2" s="488"/>
      <c r="P2" s="488"/>
      <c r="Q2" s="488"/>
      <c r="R2" s="488"/>
      <c r="S2" s="482" t="s">
        <v>2</v>
      </c>
      <c r="T2" s="482"/>
    </row>
    <row r="3" spans="1:20">
      <c r="B3" s="487"/>
      <c r="C3" s="483" t="s">
        <v>648</v>
      </c>
      <c r="D3" s="483"/>
      <c r="E3" s="483"/>
      <c r="F3" s="483"/>
      <c r="G3" s="483"/>
      <c r="H3" s="483"/>
      <c r="I3" s="483"/>
      <c r="J3" s="483"/>
      <c r="K3" s="483"/>
      <c r="L3" s="483"/>
      <c r="M3" s="483"/>
      <c r="N3" s="483"/>
      <c r="O3" s="483"/>
      <c r="P3" s="483"/>
      <c r="Q3" s="483"/>
      <c r="R3" s="483"/>
      <c r="S3" s="482" t="s">
        <v>314</v>
      </c>
      <c r="T3" s="482"/>
    </row>
    <row r="4" spans="1:20" ht="30.75" customHeight="1">
      <c r="B4" s="487"/>
      <c r="C4" s="483"/>
      <c r="D4" s="483"/>
      <c r="E4" s="483"/>
      <c r="F4" s="483"/>
      <c r="G4" s="483"/>
      <c r="H4" s="483"/>
      <c r="I4" s="483"/>
      <c r="J4" s="483"/>
      <c r="K4" s="483"/>
      <c r="L4" s="483"/>
      <c r="M4" s="483"/>
      <c r="N4" s="483"/>
      <c r="O4" s="483"/>
      <c r="P4" s="483"/>
      <c r="Q4" s="483"/>
      <c r="R4" s="483"/>
      <c r="S4" s="482" t="s">
        <v>315</v>
      </c>
      <c r="T4" s="482"/>
    </row>
    <row r="5" spans="1:20" ht="15.75" customHeight="1">
      <c r="A5" s="479" t="s">
        <v>3</v>
      </c>
      <c r="B5" s="473" t="s">
        <v>4</v>
      </c>
      <c r="C5" s="473" t="s">
        <v>5</v>
      </c>
      <c r="D5" s="473" t="s">
        <v>6</v>
      </c>
      <c r="E5" s="473" t="s">
        <v>7</v>
      </c>
      <c r="F5" s="473" t="s">
        <v>8</v>
      </c>
      <c r="G5" s="473" t="s">
        <v>9</v>
      </c>
      <c r="H5" s="473" t="s">
        <v>10</v>
      </c>
      <c r="I5" s="473" t="s">
        <v>157</v>
      </c>
      <c r="J5" s="473" t="s">
        <v>11</v>
      </c>
      <c r="K5" s="473" t="s">
        <v>12</v>
      </c>
      <c r="L5" s="473" t="s">
        <v>13</v>
      </c>
      <c r="M5" s="473" t="s">
        <v>14</v>
      </c>
      <c r="N5" s="473" t="s">
        <v>15</v>
      </c>
      <c r="O5" s="473" t="s">
        <v>16</v>
      </c>
      <c r="P5" s="489" t="s">
        <v>17</v>
      </c>
      <c r="Q5" s="489"/>
      <c r="R5" s="489"/>
      <c r="S5" s="489"/>
      <c r="T5" s="489"/>
    </row>
    <row r="6" spans="1:20">
      <c r="A6" s="480"/>
      <c r="B6" s="473"/>
      <c r="C6" s="473"/>
      <c r="D6" s="473"/>
      <c r="E6" s="473"/>
      <c r="F6" s="473"/>
      <c r="G6" s="473"/>
      <c r="H6" s="473"/>
      <c r="I6" s="473"/>
      <c r="J6" s="473"/>
      <c r="K6" s="473"/>
      <c r="L6" s="473"/>
      <c r="M6" s="473"/>
      <c r="N6" s="473"/>
      <c r="O6" s="473"/>
      <c r="P6" s="188" t="s">
        <v>18</v>
      </c>
      <c r="Q6" s="188" t="s">
        <v>19</v>
      </c>
      <c r="R6" s="188" t="s">
        <v>20</v>
      </c>
      <c r="S6" s="188" t="s">
        <v>21</v>
      </c>
      <c r="T6" s="188" t="s">
        <v>22</v>
      </c>
    </row>
    <row r="7" spans="1:20" ht="201" customHeight="1">
      <c r="A7" s="22">
        <v>1</v>
      </c>
      <c r="B7" s="476" t="s">
        <v>86</v>
      </c>
      <c r="C7" s="476" t="s">
        <v>87</v>
      </c>
      <c r="D7" s="491" t="s">
        <v>422</v>
      </c>
      <c r="E7" s="477" t="s">
        <v>89</v>
      </c>
      <c r="F7" s="490" t="s">
        <v>423</v>
      </c>
      <c r="G7" s="218" t="s">
        <v>88</v>
      </c>
      <c r="H7" s="293">
        <v>10</v>
      </c>
      <c r="I7" s="293" t="s">
        <v>759</v>
      </c>
      <c r="J7" s="293" t="s">
        <v>760</v>
      </c>
      <c r="K7" s="189">
        <v>43862</v>
      </c>
      <c r="L7" s="189">
        <v>44560</v>
      </c>
      <c r="M7" s="472">
        <v>5</v>
      </c>
      <c r="N7" s="124"/>
      <c r="O7" s="471" t="s">
        <v>285</v>
      </c>
      <c r="P7" s="233">
        <v>8</v>
      </c>
      <c r="Q7" s="234" t="s">
        <v>886</v>
      </c>
      <c r="R7" s="335" t="s">
        <v>889</v>
      </c>
      <c r="S7" s="236">
        <f>+P7/H7</f>
        <v>0.8</v>
      </c>
      <c r="T7" s="266">
        <f t="shared" ref="T7:T21" si="0">IF(S7&lt;=33%,1,IF(S7&lt;76%,3,IF(S7&lt;100%,4,IF(S7=101%,5))))</f>
        <v>4</v>
      </c>
    </row>
    <row r="8" spans="1:20" ht="135.75" customHeight="1">
      <c r="A8" s="22">
        <v>2</v>
      </c>
      <c r="B8" s="476"/>
      <c r="C8" s="476"/>
      <c r="D8" s="491"/>
      <c r="E8" s="477"/>
      <c r="F8" s="490"/>
      <c r="G8" s="218" t="s">
        <v>90</v>
      </c>
      <c r="H8" s="293">
        <v>120</v>
      </c>
      <c r="I8" s="293" t="s">
        <v>180</v>
      </c>
      <c r="J8" s="293" t="s">
        <v>767</v>
      </c>
      <c r="K8" s="189">
        <v>43862</v>
      </c>
      <c r="L8" s="189">
        <v>44560</v>
      </c>
      <c r="M8" s="472"/>
      <c r="N8" s="190"/>
      <c r="O8" s="471"/>
      <c r="P8" s="233"/>
      <c r="Q8" s="235" t="s">
        <v>887</v>
      </c>
      <c r="R8" s="309" t="s">
        <v>775</v>
      </c>
      <c r="S8" s="236">
        <v>0.25</v>
      </c>
      <c r="T8" s="121">
        <f t="shared" si="0"/>
        <v>1</v>
      </c>
    </row>
    <row r="9" spans="1:20" ht="168">
      <c r="A9" s="22">
        <v>3</v>
      </c>
      <c r="B9" s="476"/>
      <c r="C9" s="476"/>
      <c r="D9" s="491"/>
      <c r="E9" s="292" t="s">
        <v>91</v>
      </c>
      <c r="F9" s="490"/>
      <c r="G9" s="218" t="s">
        <v>92</v>
      </c>
      <c r="H9" s="293">
        <v>5</v>
      </c>
      <c r="I9" s="293" t="s">
        <v>181</v>
      </c>
      <c r="J9" s="293" t="s">
        <v>431</v>
      </c>
      <c r="K9" s="189">
        <v>43862</v>
      </c>
      <c r="L9" s="189">
        <v>44560</v>
      </c>
      <c r="M9" s="472"/>
      <c r="N9" s="124"/>
      <c r="O9" s="471"/>
      <c r="P9" s="233">
        <v>3</v>
      </c>
      <c r="Q9" s="235" t="s">
        <v>888</v>
      </c>
      <c r="R9" s="309" t="s">
        <v>775</v>
      </c>
      <c r="S9" s="236">
        <f>+P9/H9</f>
        <v>0.6</v>
      </c>
      <c r="T9" s="266">
        <f t="shared" si="0"/>
        <v>3</v>
      </c>
    </row>
    <row r="10" spans="1:20" ht="142.5">
      <c r="A10" s="22">
        <v>4</v>
      </c>
      <c r="B10" s="476"/>
      <c r="C10" s="476"/>
      <c r="D10" s="491"/>
      <c r="E10" s="292" t="s">
        <v>749</v>
      </c>
      <c r="F10" s="490"/>
      <c r="G10" s="218" t="s">
        <v>750</v>
      </c>
      <c r="H10" s="293">
        <v>2</v>
      </c>
      <c r="I10" s="293" t="s">
        <v>751</v>
      </c>
      <c r="J10" s="293" t="s">
        <v>768</v>
      </c>
      <c r="K10" s="189">
        <v>43862</v>
      </c>
      <c r="L10" s="189">
        <v>44560</v>
      </c>
      <c r="M10" s="171"/>
      <c r="N10" s="124"/>
      <c r="O10" s="191"/>
      <c r="P10" s="326">
        <v>4</v>
      </c>
      <c r="Q10" s="323" t="s">
        <v>890</v>
      </c>
      <c r="R10" s="349" t="s">
        <v>891</v>
      </c>
      <c r="S10" s="236">
        <v>1</v>
      </c>
      <c r="T10" s="266" t="b">
        <f t="shared" si="0"/>
        <v>0</v>
      </c>
    </row>
    <row r="11" spans="1:20" ht="96">
      <c r="A11" s="22">
        <v>5</v>
      </c>
      <c r="B11" s="476"/>
      <c r="C11" s="476"/>
      <c r="D11" s="476" t="s">
        <v>93</v>
      </c>
      <c r="E11" s="477" t="s">
        <v>246</v>
      </c>
      <c r="F11" s="293" t="s">
        <v>752</v>
      </c>
      <c r="G11" s="279" t="s">
        <v>764</v>
      </c>
      <c r="H11" s="277">
        <v>1</v>
      </c>
      <c r="I11" s="277" t="s">
        <v>588</v>
      </c>
      <c r="J11" s="298" t="s">
        <v>424</v>
      </c>
      <c r="K11" s="189">
        <v>43862</v>
      </c>
      <c r="L11" s="189">
        <v>44560</v>
      </c>
      <c r="M11" s="171"/>
      <c r="N11" s="124"/>
      <c r="O11" s="191"/>
      <c r="P11" s="233"/>
      <c r="Q11" s="235" t="s">
        <v>892</v>
      </c>
      <c r="R11" s="310" t="s">
        <v>775</v>
      </c>
      <c r="S11" s="236">
        <v>0.2</v>
      </c>
      <c r="T11" s="121">
        <f t="shared" si="0"/>
        <v>1</v>
      </c>
    </row>
    <row r="12" spans="1:20" ht="141.94999999999999" customHeight="1">
      <c r="A12" s="22">
        <v>6</v>
      </c>
      <c r="B12" s="476"/>
      <c r="C12" s="476"/>
      <c r="D12" s="476"/>
      <c r="E12" s="477"/>
      <c r="F12" s="293" t="s">
        <v>94</v>
      </c>
      <c r="G12" s="218" t="s">
        <v>762</v>
      </c>
      <c r="H12" s="293">
        <v>1</v>
      </c>
      <c r="I12" s="293" t="s">
        <v>761</v>
      </c>
      <c r="J12" s="293" t="s">
        <v>425</v>
      </c>
      <c r="K12" s="189">
        <v>43862</v>
      </c>
      <c r="L12" s="189">
        <v>44560</v>
      </c>
      <c r="M12" s="192"/>
      <c r="N12" s="190"/>
      <c r="O12" s="191"/>
      <c r="P12" s="233"/>
      <c r="Q12" s="235" t="s">
        <v>893</v>
      </c>
      <c r="R12" s="309" t="s">
        <v>775</v>
      </c>
      <c r="S12" s="236">
        <v>0.05</v>
      </c>
      <c r="T12" s="121">
        <f t="shared" si="0"/>
        <v>1</v>
      </c>
    </row>
    <row r="13" spans="1:20" ht="72">
      <c r="A13" s="22">
        <v>7</v>
      </c>
      <c r="B13" s="476"/>
      <c r="C13" s="476"/>
      <c r="D13" s="476"/>
      <c r="E13" s="292" t="s">
        <v>274</v>
      </c>
      <c r="F13" s="293" t="s">
        <v>275</v>
      </c>
      <c r="G13" s="218" t="s">
        <v>95</v>
      </c>
      <c r="H13" s="293">
        <v>2</v>
      </c>
      <c r="I13" s="293" t="s">
        <v>182</v>
      </c>
      <c r="J13" s="293" t="s">
        <v>425</v>
      </c>
      <c r="K13" s="189">
        <v>43862</v>
      </c>
      <c r="L13" s="189">
        <v>44560</v>
      </c>
      <c r="M13" s="192"/>
      <c r="N13" s="190"/>
      <c r="O13" s="191"/>
      <c r="P13" s="233">
        <v>2</v>
      </c>
      <c r="Q13" s="235" t="s">
        <v>894</v>
      </c>
      <c r="R13" s="309" t="s">
        <v>775</v>
      </c>
      <c r="S13" s="236">
        <v>0.05</v>
      </c>
      <c r="T13" s="121">
        <f t="shared" si="0"/>
        <v>1</v>
      </c>
    </row>
    <row r="14" spans="1:20" ht="99.75">
      <c r="A14" s="22">
        <v>8</v>
      </c>
      <c r="B14" s="476"/>
      <c r="C14" s="476"/>
      <c r="D14" s="476"/>
      <c r="E14" s="477" t="s">
        <v>426</v>
      </c>
      <c r="F14" s="478" t="s">
        <v>427</v>
      </c>
      <c r="G14" s="218" t="s">
        <v>765</v>
      </c>
      <c r="H14" s="293">
        <v>2</v>
      </c>
      <c r="I14" s="293" t="s">
        <v>150</v>
      </c>
      <c r="J14" s="293" t="s">
        <v>428</v>
      </c>
      <c r="K14" s="189">
        <v>43862</v>
      </c>
      <c r="L14" s="189">
        <v>44560</v>
      </c>
      <c r="M14" s="193"/>
      <c r="N14" s="190"/>
      <c r="O14" s="191"/>
      <c r="P14" s="237"/>
      <c r="Q14" s="135" t="s">
        <v>773</v>
      </c>
      <c r="R14" s="244" t="s">
        <v>819</v>
      </c>
      <c r="S14" s="248">
        <v>0</v>
      </c>
      <c r="T14" s="121">
        <f t="shared" si="0"/>
        <v>1</v>
      </c>
    </row>
    <row r="15" spans="1:20" ht="99.75">
      <c r="A15" s="22">
        <v>9</v>
      </c>
      <c r="B15" s="476"/>
      <c r="C15" s="476"/>
      <c r="D15" s="476"/>
      <c r="E15" s="477"/>
      <c r="F15" s="478"/>
      <c r="G15" s="218" t="s">
        <v>183</v>
      </c>
      <c r="H15" s="293">
        <v>1</v>
      </c>
      <c r="I15" s="293" t="s">
        <v>149</v>
      </c>
      <c r="J15" s="293" t="s">
        <v>428</v>
      </c>
      <c r="K15" s="189">
        <v>43862</v>
      </c>
      <c r="L15" s="189">
        <v>44560</v>
      </c>
      <c r="M15" s="193"/>
      <c r="N15" s="190"/>
      <c r="O15" s="191"/>
      <c r="P15" s="233"/>
      <c r="Q15" s="235" t="s">
        <v>895</v>
      </c>
      <c r="R15" s="309" t="s">
        <v>775</v>
      </c>
      <c r="S15" s="236">
        <v>0.5</v>
      </c>
      <c r="T15" s="266">
        <f t="shared" si="0"/>
        <v>3</v>
      </c>
    </row>
    <row r="16" spans="1:20" ht="102.95" customHeight="1">
      <c r="A16" s="22">
        <v>10</v>
      </c>
      <c r="B16" s="476"/>
      <c r="C16" s="476"/>
      <c r="D16" s="476"/>
      <c r="E16" s="477"/>
      <c r="F16" s="478"/>
      <c r="G16" s="293" t="s">
        <v>185</v>
      </c>
      <c r="H16" s="293">
        <v>1</v>
      </c>
      <c r="I16" s="293" t="s">
        <v>276</v>
      </c>
      <c r="J16" s="293" t="s">
        <v>428</v>
      </c>
      <c r="K16" s="189">
        <v>43862</v>
      </c>
      <c r="L16" s="189">
        <v>44560</v>
      </c>
      <c r="M16" s="193"/>
      <c r="N16" s="190"/>
      <c r="O16" s="191"/>
      <c r="P16" s="233"/>
      <c r="Q16" s="235" t="s">
        <v>896</v>
      </c>
      <c r="R16" s="309" t="s">
        <v>775</v>
      </c>
      <c r="S16" s="236">
        <v>0.1</v>
      </c>
      <c r="T16" s="121">
        <f t="shared" si="0"/>
        <v>1</v>
      </c>
    </row>
    <row r="17" spans="1:20" ht="99.75">
      <c r="A17" s="22">
        <v>11</v>
      </c>
      <c r="B17" s="476"/>
      <c r="C17" s="476"/>
      <c r="D17" s="476"/>
      <c r="E17" s="477"/>
      <c r="F17" s="478"/>
      <c r="G17" s="293" t="s">
        <v>184</v>
      </c>
      <c r="H17" s="293">
        <v>1</v>
      </c>
      <c r="I17" s="293" t="s">
        <v>149</v>
      </c>
      <c r="J17" s="293" t="s">
        <v>428</v>
      </c>
      <c r="K17" s="189">
        <v>43862</v>
      </c>
      <c r="L17" s="189">
        <v>44560</v>
      </c>
      <c r="M17" s="194"/>
      <c r="N17" s="190"/>
      <c r="O17" s="191"/>
      <c r="P17" s="233"/>
      <c r="Q17" s="135" t="s">
        <v>773</v>
      </c>
      <c r="R17" s="244" t="s">
        <v>819</v>
      </c>
      <c r="S17" s="248">
        <v>0</v>
      </c>
      <c r="T17" s="121">
        <f t="shared" si="0"/>
        <v>1</v>
      </c>
    </row>
    <row r="18" spans="1:20" ht="120">
      <c r="A18" s="22">
        <v>12</v>
      </c>
      <c r="B18" s="476"/>
      <c r="C18" s="476"/>
      <c r="D18" s="292" t="s">
        <v>234</v>
      </c>
      <c r="E18" s="188" t="s">
        <v>753</v>
      </c>
      <c r="F18" s="293" t="s">
        <v>429</v>
      </c>
      <c r="G18" s="293" t="s">
        <v>236</v>
      </c>
      <c r="H18" s="293">
        <v>2</v>
      </c>
      <c r="I18" s="293" t="s">
        <v>235</v>
      </c>
      <c r="J18" s="293" t="s">
        <v>425</v>
      </c>
      <c r="K18" s="189">
        <v>43862</v>
      </c>
      <c r="L18" s="189">
        <v>44560</v>
      </c>
      <c r="M18" s="193"/>
      <c r="N18" s="190"/>
      <c r="O18" s="191"/>
      <c r="P18" s="233"/>
      <c r="Q18" s="135" t="s">
        <v>773</v>
      </c>
      <c r="R18" s="244" t="s">
        <v>819</v>
      </c>
      <c r="S18" s="248">
        <v>0</v>
      </c>
      <c r="T18" s="121">
        <f t="shared" si="0"/>
        <v>1</v>
      </c>
    </row>
    <row r="19" spans="1:20" ht="96">
      <c r="A19" s="22">
        <v>13</v>
      </c>
      <c r="B19" s="476"/>
      <c r="C19" s="492" t="s">
        <v>237</v>
      </c>
      <c r="D19" s="294" t="s">
        <v>754</v>
      </c>
      <c r="E19" s="219" t="s">
        <v>242</v>
      </c>
      <c r="F19" s="474" t="s">
        <v>238</v>
      </c>
      <c r="G19" s="219" t="s">
        <v>243</v>
      </c>
      <c r="H19" s="219">
        <v>2</v>
      </c>
      <c r="I19" s="227" t="s">
        <v>241</v>
      </c>
      <c r="J19" s="219" t="s">
        <v>430</v>
      </c>
      <c r="K19" s="228">
        <v>43862</v>
      </c>
      <c r="L19" s="228">
        <v>44560</v>
      </c>
      <c r="M19" s="484">
        <v>120</v>
      </c>
      <c r="N19" s="229"/>
      <c r="O19" s="230"/>
      <c r="P19" s="350"/>
      <c r="Q19" s="231" t="s">
        <v>897</v>
      </c>
      <c r="R19" s="311" t="s">
        <v>775</v>
      </c>
      <c r="S19" s="232">
        <v>0.2</v>
      </c>
      <c r="T19" s="121">
        <f t="shared" si="0"/>
        <v>1</v>
      </c>
    </row>
    <row r="20" spans="1:20" ht="96">
      <c r="A20" s="22">
        <v>14</v>
      </c>
      <c r="B20" s="476"/>
      <c r="C20" s="493"/>
      <c r="D20" s="295" t="s">
        <v>239</v>
      </c>
      <c r="E20" s="293" t="s">
        <v>244</v>
      </c>
      <c r="F20" s="475"/>
      <c r="G20" s="293" t="s">
        <v>755</v>
      </c>
      <c r="H20" s="220">
        <v>2</v>
      </c>
      <c r="I20" s="195" t="s">
        <v>756</v>
      </c>
      <c r="J20" s="293" t="s">
        <v>769</v>
      </c>
      <c r="K20" s="189">
        <v>43862</v>
      </c>
      <c r="L20" s="189">
        <v>44560</v>
      </c>
      <c r="M20" s="485"/>
      <c r="N20" s="190"/>
      <c r="O20" s="191"/>
      <c r="P20" s="350">
        <v>1</v>
      </c>
      <c r="Q20" s="92" t="s">
        <v>898</v>
      </c>
      <c r="R20" s="92" t="s">
        <v>899</v>
      </c>
      <c r="S20" s="93">
        <f>+P20/H20</f>
        <v>0.5</v>
      </c>
      <c r="T20" s="266">
        <f t="shared" si="0"/>
        <v>3</v>
      </c>
    </row>
    <row r="21" spans="1:20" ht="85.5">
      <c r="A21" s="22">
        <v>15</v>
      </c>
      <c r="B21" s="476"/>
      <c r="C21" s="493"/>
      <c r="D21" s="295" t="s">
        <v>240</v>
      </c>
      <c r="E21" s="293" t="s">
        <v>245</v>
      </c>
      <c r="F21" s="475"/>
      <c r="G21" s="293" t="s">
        <v>757</v>
      </c>
      <c r="H21" s="221">
        <v>3</v>
      </c>
      <c r="I21" s="195" t="s">
        <v>758</v>
      </c>
      <c r="J21" s="293" t="s">
        <v>769</v>
      </c>
      <c r="K21" s="189">
        <v>43862</v>
      </c>
      <c r="L21" s="189">
        <v>44560</v>
      </c>
      <c r="M21" s="486"/>
      <c r="N21" s="196"/>
      <c r="O21" s="191"/>
      <c r="P21" s="350">
        <v>3</v>
      </c>
      <c r="Q21" s="92" t="s">
        <v>900</v>
      </c>
      <c r="R21" s="312" t="s">
        <v>775</v>
      </c>
      <c r="S21" s="93">
        <f>+P21/H21</f>
        <v>1</v>
      </c>
      <c r="T21" s="266" t="b">
        <f t="shared" si="0"/>
        <v>0</v>
      </c>
    </row>
    <row r="22" spans="1:20">
      <c r="B22" s="197"/>
      <c r="C22" s="198">
        <v>2</v>
      </c>
      <c r="D22" s="199">
        <v>6</v>
      </c>
      <c r="E22" s="200">
        <v>10</v>
      </c>
      <c r="F22" s="201">
        <v>7</v>
      </c>
      <c r="G22" s="202">
        <v>15</v>
      </c>
      <c r="H22" s="203"/>
      <c r="I22" s="67">
        <v>15</v>
      </c>
      <c r="J22" s="204"/>
      <c r="K22" s="205"/>
      <c r="L22" s="205"/>
      <c r="M22" s="206">
        <f>SUM(M7:M21)</f>
        <v>125</v>
      </c>
      <c r="N22" s="207"/>
      <c r="O22" s="207"/>
      <c r="P22" s="207"/>
      <c r="Q22" s="207"/>
      <c r="R22" s="207"/>
      <c r="S22" s="208">
        <f>AVERAGE(S7:S21)</f>
        <v>0.35</v>
      </c>
      <c r="T22" s="207"/>
    </row>
    <row r="23" spans="1:20">
      <c r="C23" s="210"/>
      <c r="H23" s="213"/>
      <c r="I23" s="213"/>
      <c r="S23" s="214"/>
    </row>
    <row r="24" spans="1:20">
      <c r="C24" s="210"/>
    </row>
    <row r="25" spans="1:20">
      <c r="A25" s="2" t="s">
        <v>745</v>
      </c>
      <c r="B25" s="215"/>
    </row>
    <row r="26" spans="1:20">
      <c r="A26" s="2" t="s">
        <v>776</v>
      </c>
      <c r="B26" s="216"/>
      <c r="C26" s="217"/>
    </row>
    <row r="27" spans="1:20">
      <c r="A27" s="245" t="s">
        <v>313</v>
      </c>
      <c r="B27" s="216"/>
      <c r="C27" s="217"/>
    </row>
    <row r="28" spans="1:20">
      <c r="A28" s="119"/>
      <c r="B28" s="216"/>
      <c r="C28" s="217"/>
    </row>
    <row r="29" spans="1:20" ht="15.75">
      <c r="A29" s="120"/>
      <c r="B29" s="216"/>
      <c r="C29" s="217"/>
    </row>
    <row r="30" spans="1:20">
      <c r="A30" s="119"/>
      <c r="B30" s="216"/>
      <c r="C30" s="217"/>
    </row>
    <row r="31" spans="1:20" ht="15.75">
      <c r="A31" s="120"/>
      <c r="B31" s="216"/>
      <c r="C31" s="217"/>
    </row>
    <row r="32" spans="1:20">
      <c r="A32" s="119"/>
      <c r="B32" s="216"/>
      <c r="C32" s="217"/>
    </row>
    <row r="33" spans="1:3">
      <c r="A33" s="119"/>
      <c r="B33" s="216"/>
      <c r="C33" s="217"/>
    </row>
    <row r="34" spans="1:3">
      <c r="A34" s="119"/>
      <c r="B34" s="216"/>
      <c r="C34" s="217"/>
    </row>
    <row r="35" spans="1:3" ht="15.75">
      <c r="A35" s="120"/>
    </row>
    <row r="36" spans="1:3">
      <c r="A36" s="119"/>
    </row>
    <row r="37" spans="1:3">
      <c r="A37" s="119"/>
    </row>
  </sheetData>
  <mergeCells count="37">
    <mergeCell ref="M19:M21"/>
    <mergeCell ref="I5:I6"/>
    <mergeCell ref="J5:J6"/>
    <mergeCell ref="B1:B4"/>
    <mergeCell ref="C1:R2"/>
    <mergeCell ref="P5:T5"/>
    <mergeCell ref="K5:K6"/>
    <mergeCell ref="F5:F6"/>
    <mergeCell ref="G5:G6"/>
    <mergeCell ref="H5:H6"/>
    <mergeCell ref="B7:B21"/>
    <mergeCell ref="C7:C18"/>
    <mergeCell ref="E7:E8"/>
    <mergeCell ref="F7:F10"/>
    <mergeCell ref="D7:D10"/>
    <mergeCell ref="C19:C21"/>
    <mergeCell ref="S1:T1"/>
    <mergeCell ref="S2:T2"/>
    <mergeCell ref="C3:R4"/>
    <mergeCell ref="S3:T3"/>
    <mergeCell ref="S4:T4"/>
    <mergeCell ref="A5:A6"/>
    <mergeCell ref="B5:B6"/>
    <mergeCell ref="C5:C6"/>
    <mergeCell ref="D5:D6"/>
    <mergeCell ref="E5:E6"/>
    <mergeCell ref="F19:F21"/>
    <mergeCell ref="D11:D17"/>
    <mergeCell ref="E11:E12"/>
    <mergeCell ref="E14:E17"/>
    <mergeCell ref="F14:F17"/>
    <mergeCell ref="O7:O9"/>
    <mergeCell ref="M7:M9"/>
    <mergeCell ref="L5:L6"/>
    <mergeCell ref="M5:M6"/>
    <mergeCell ref="N5:N6"/>
    <mergeCell ref="O5:O6"/>
  </mergeCells>
  <conditionalFormatting sqref="T7">
    <cfRule type="cellIs" dxfId="16" priority="12" stopIfTrue="1" operator="between">
      <formula>3</formula>
      <formula>4</formula>
    </cfRule>
  </conditionalFormatting>
  <conditionalFormatting sqref="T7">
    <cfRule type="cellIs" dxfId="15" priority="9" stopIfTrue="1" operator="greaterThan">
      <formula>3</formula>
    </cfRule>
    <cfRule type="cellIs" dxfId="14" priority="10" stopIfTrue="1" operator="between">
      <formula>1</formula>
      <formula>1</formula>
    </cfRule>
    <cfRule type="cellIs" dxfId="13" priority="11" stopIfTrue="1" operator="between">
      <formula>3</formula>
      <formula>3</formula>
    </cfRule>
  </conditionalFormatting>
  <conditionalFormatting sqref="T8:T21">
    <cfRule type="cellIs" dxfId="12" priority="4" stopIfTrue="1" operator="between">
      <formula>3</formula>
      <formula>4</formula>
    </cfRule>
  </conditionalFormatting>
  <conditionalFormatting sqref="T8:T21">
    <cfRule type="cellIs" dxfId="11" priority="1" stopIfTrue="1" operator="greaterThan">
      <formula>3</formula>
    </cfRule>
    <cfRule type="cellIs" dxfId="10" priority="2" stopIfTrue="1" operator="between">
      <formula>1</formula>
      <formula>1</formula>
    </cfRule>
    <cfRule type="cellIs" dxfId="9" priority="3" stopIfTrue="1" operator="between">
      <formula>3</formula>
      <formula>3</formula>
    </cfRule>
  </conditionalFormatting>
  <pageMargins left="0.70866141732283472" right="0.70866141732283472" top="0.74803149606299213" bottom="0.74803149606299213" header="0.31496062992125984" footer="0.31496062992125984"/>
  <pageSetup paperSize="14"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64" zoomScaleNormal="64" zoomScaleSheetLayoutView="80" workbookViewId="0">
      <pane ySplit="6" topLeftCell="A43" activePane="bottomLeft" state="frozen"/>
      <selection pane="bottomLeft" activeCell="G63" sqref="G63"/>
    </sheetView>
  </sheetViews>
  <sheetFormatPr baseColWidth="10" defaultRowHeight="15"/>
  <cols>
    <col min="1" max="1" width="4.28515625" bestFit="1" customWidth="1"/>
    <col min="2" max="2" width="11.42578125" style="10" customWidth="1"/>
    <col min="3" max="3" width="11.5703125" style="10" customWidth="1"/>
    <col min="4" max="4" width="18.28515625" style="15" customWidth="1"/>
    <col min="5" max="5" width="20" style="15" customWidth="1"/>
    <col min="6" max="6" width="31.42578125" style="16" customWidth="1"/>
    <col min="7" max="7" width="42.5703125" style="16" customWidth="1"/>
    <col min="8" max="8" width="12.7109375" style="16" customWidth="1"/>
    <col min="9" max="9" width="31.85546875" style="16" customWidth="1"/>
    <col min="10" max="10" width="33.28515625" style="10" customWidth="1"/>
    <col min="11" max="12" width="12.7109375" style="10" customWidth="1"/>
    <col min="13" max="13" width="29.5703125" style="46" customWidth="1"/>
    <col min="14" max="14" width="16.140625" style="10" customWidth="1"/>
    <col min="15" max="16" width="12.7109375" style="10" customWidth="1"/>
    <col min="17" max="17" width="79.7109375" style="10" customWidth="1"/>
    <col min="18" max="18" width="50.7109375" style="10" customWidth="1"/>
    <col min="19" max="19" width="11.5703125" style="10" customWidth="1"/>
    <col min="20" max="20" width="14.140625" style="10" customWidth="1"/>
  </cols>
  <sheetData>
    <row r="1" spans="1:20" ht="17.25" customHeight="1">
      <c r="B1" s="499"/>
      <c r="C1" s="500" t="s">
        <v>0</v>
      </c>
      <c r="D1" s="500"/>
      <c r="E1" s="500"/>
      <c r="F1" s="500"/>
      <c r="G1" s="500"/>
      <c r="H1" s="500"/>
      <c r="I1" s="500"/>
      <c r="J1" s="500"/>
      <c r="K1" s="500"/>
      <c r="L1" s="500"/>
      <c r="M1" s="500"/>
      <c r="N1" s="500"/>
      <c r="O1" s="500"/>
      <c r="P1" s="500"/>
      <c r="Q1" s="500"/>
      <c r="R1" s="500"/>
      <c r="S1" s="501" t="s">
        <v>1</v>
      </c>
      <c r="T1" s="501"/>
    </row>
    <row r="2" spans="1:20" ht="16.5" customHeight="1">
      <c r="B2" s="499"/>
      <c r="C2" s="500"/>
      <c r="D2" s="500"/>
      <c r="E2" s="500"/>
      <c r="F2" s="500"/>
      <c r="G2" s="500"/>
      <c r="H2" s="500"/>
      <c r="I2" s="500"/>
      <c r="J2" s="500"/>
      <c r="K2" s="500"/>
      <c r="L2" s="500"/>
      <c r="M2" s="500"/>
      <c r="N2" s="500"/>
      <c r="O2" s="500"/>
      <c r="P2" s="500"/>
      <c r="Q2" s="500"/>
      <c r="R2" s="500"/>
      <c r="S2" s="502" t="s">
        <v>2</v>
      </c>
      <c r="T2" s="502"/>
    </row>
    <row r="3" spans="1:20" ht="27" customHeight="1">
      <c r="B3" s="499"/>
      <c r="C3" s="503" t="s">
        <v>648</v>
      </c>
      <c r="D3" s="503"/>
      <c r="E3" s="503"/>
      <c r="F3" s="503"/>
      <c r="G3" s="503"/>
      <c r="H3" s="503"/>
      <c r="I3" s="503"/>
      <c r="J3" s="503"/>
      <c r="K3" s="503"/>
      <c r="L3" s="503"/>
      <c r="M3" s="503"/>
      <c r="N3" s="503"/>
      <c r="O3" s="503"/>
      <c r="P3" s="503"/>
      <c r="Q3" s="503"/>
      <c r="R3" s="503"/>
      <c r="S3" s="502" t="s">
        <v>314</v>
      </c>
      <c r="T3" s="502"/>
    </row>
    <row r="4" spans="1:20" ht="36.75" customHeight="1">
      <c r="B4" s="499"/>
      <c r="C4" s="503"/>
      <c r="D4" s="503"/>
      <c r="E4" s="503"/>
      <c r="F4" s="503"/>
      <c r="G4" s="503"/>
      <c r="H4" s="503"/>
      <c r="I4" s="503"/>
      <c r="J4" s="503"/>
      <c r="K4" s="503"/>
      <c r="L4" s="503"/>
      <c r="M4" s="503"/>
      <c r="N4" s="503"/>
      <c r="O4" s="503"/>
      <c r="P4" s="503"/>
      <c r="Q4" s="503"/>
      <c r="R4" s="503"/>
      <c r="S4" s="502" t="s">
        <v>315</v>
      </c>
      <c r="T4" s="502"/>
    </row>
    <row r="5" spans="1:20" ht="15.75" customHeight="1">
      <c r="A5" s="507" t="s">
        <v>3</v>
      </c>
      <c r="B5" s="453" t="s">
        <v>4</v>
      </c>
      <c r="C5" s="453" t="s">
        <v>5</v>
      </c>
      <c r="D5" s="453" t="s">
        <v>6</v>
      </c>
      <c r="E5" s="453" t="s">
        <v>7</v>
      </c>
      <c r="F5" s="453" t="s">
        <v>8</v>
      </c>
      <c r="G5" s="453" t="s">
        <v>9</v>
      </c>
      <c r="H5" s="453" t="s">
        <v>158</v>
      </c>
      <c r="I5" s="453" t="s">
        <v>157</v>
      </c>
      <c r="J5" s="453" t="s">
        <v>11</v>
      </c>
      <c r="K5" s="453" t="s">
        <v>12</v>
      </c>
      <c r="L5" s="453" t="s">
        <v>13</v>
      </c>
      <c r="M5" s="437" t="s">
        <v>14</v>
      </c>
      <c r="N5" s="453" t="s">
        <v>15</v>
      </c>
      <c r="O5" s="453" t="s">
        <v>16</v>
      </c>
      <c r="P5" s="454" t="s">
        <v>17</v>
      </c>
      <c r="Q5" s="454"/>
      <c r="R5" s="454"/>
      <c r="S5" s="454"/>
      <c r="T5" s="454"/>
    </row>
    <row r="6" spans="1:20" ht="40.5" customHeight="1">
      <c r="A6" s="507"/>
      <c r="B6" s="453"/>
      <c r="C6" s="453"/>
      <c r="D6" s="453"/>
      <c r="E6" s="453"/>
      <c r="F6" s="453"/>
      <c r="G6" s="453"/>
      <c r="H6" s="453"/>
      <c r="I6" s="453"/>
      <c r="J6" s="453"/>
      <c r="K6" s="453"/>
      <c r="L6" s="453"/>
      <c r="M6" s="437"/>
      <c r="N6" s="453"/>
      <c r="O6" s="453"/>
      <c r="P6" s="66" t="s">
        <v>18</v>
      </c>
      <c r="Q6" s="66" t="s">
        <v>19</v>
      </c>
      <c r="R6" s="66" t="s">
        <v>20</v>
      </c>
      <c r="S6" s="66" t="s">
        <v>21</v>
      </c>
      <c r="T6" s="66" t="s">
        <v>22</v>
      </c>
    </row>
    <row r="7" spans="1:20" ht="84" customHeight="1">
      <c r="A7" s="514">
        <v>1</v>
      </c>
      <c r="B7" s="508" t="s">
        <v>96</v>
      </c>
      <c r="C7" s="510" t="s">
        <v>97</v>
      </c>
      <c r="D7" s="504" t="s">
        <v>98</v>
      </c>
      <c r="E7" s="498" t="s">
        <v>99</v>
      </c>
      <c r="F7" s="444" t="s">
        <v>100</v>
      </c>
      <c r="G7" s="498" t="s">
        <v>677</v>
      </c>
      <c r="H7" s="173">
        <v>0.8</v>
      </c>
      <c r="I7" s="296" t="s">
        <v>672</v>
      </c>
      <c r="J7" s="170" t="s">
        <v>432</v>
      </c>
      <c r="K7" s="12">
        <v>43862</v>
      </c>
      <c r="L7" s="12">
        <v>44560</v>
      </c>
      <c r="M7" s="517">
        <v>40</v>
      </c>
      <c r="N7" s="520">
        <v>35</v>
      </c>
      <c r="O7" s="520" t="s">
        <v>285</v>
      </c>
      <c r="P7" s="11"/>
      <c r="Q7" s="98" t="s">
        <v>940</v>
      </c>
      <c r="R7" s="176" t="s">
        <v>901</v>
      </c>
      <c r="S7" s="355">
        <v>0.25</v>
      </c>
      <c r="T7" s="121">
        <f t="shared" ref="T7:T44" si="0">IF(S7&lt;=33%,1,IF(S7&lt;76%,3,IF(S7&lt;100%,4,IF(S7=101%,5))))</f>
        <v>1</v>
      </c>
    </row>
    <row r="8" spans="1:20" ht="300.75" customHeight="1">
      <c r="A8" s="515"/>
      <c r="B8" s="509"/>
      <c r="C8" s="511"/>
      <c r="D8" s="374"/>
      <c r="E8" s="498"/>
      <c r="F8" s="505"/>
      <c r="G8" s="498"/>
      <c r="H8" s="174">
        <v>0.75</v>
      </c>
      <c r="I8" s="296" t="s">
        <v>673</v>
      </c>
      <c r="J8" s="296" t="s">
        <v>678</v>
      </c>
      <c r="K8" s="12">
        <v>43862</v>
      </c>
      <c r="L8" s="12">
        <v>44560</v>
      </c>
      <c r="M8" s="518"/>
      <c r="N8" s="521"/>
      <c r="O8" s="521"/>
      <c r="P8" s="181">
        <v>0.4</v>
      </c>
      <c r="Q8" s="356" t="s">
        <v>941</v>
      </c>
      <c r="R8" s="176" t="s">
        <v>902</v>
      </c>
      <c r="S8" s="355">
        <v>0.4</v>
      </c>
      <c r="T8" s="266">
        <f t="shared" si="0"/>
        <v>3</v>
      </c>
    </row>
    <row r="9" spans="1:20" ht="162" customHeight="1">
      <c r="A9" s="516"/>
      <c r="B9" s="509"/>
      <c r="C9" s="511"/>
      <c r="D9" s="374"/>
      <c r="E9" s="498"/>
      <c r="F9" s="505"/>
      <c r="G9" s="498"/>
      <c r="H9" s="174">
        <v>0.9</v>
      </c>
      <c r="I9" s="296" t="s">
        <v>676</v>
      </c>
      <c r="J9" s="170" t="s">
        <v>679</v>
      </c>
      <c r="K9" s="12">
        <v>43862</v>
      </c>
      <c r="L9" s="12">
        <v>44560</v>
      </c>
      <c r="M9" s="518"/>
      <c r="N9" s="521"/>
      <c r="O9" s="521"/>
      <c r="P9" s="181">
        <v>0.25</v>
      </c>
      <c r="Q9" s="98" t="s">
        <v>942</v>
      </c>
      <c r="R9" s="176" t="s">
        <v>903</v>
      </c>
      <c r="S9" s="355">
        <v>0.6</v>
      </c>
      <c r="T9" s="266">
        <f t="shared" si="0"/>
        <v>3</v>
      </c>
    </row>
    <row r="10" spans="1:20" ht="69" customHeight="1">
      <c r="A10" s="357">
        <v>2</v>
      </c>
      <c r="B10" s="508"/>
      <c r="C10" s="510"/>
      <c r="D10" s="504"/>
      <c r="E10" s="498"/>
      <c r="F10" s="444"/>
      <c r="G10" s="177" t="s">
        <v>674</v>
      </c>
      <c r="H10" s="288">
        <v>1</v>
      </c>
      <c r="I10" s="296" t="s">
        <v>675</v>
      </c>
      <c r="J10" s="170" t="s">
        <v>680</v>
      </c>
      <c r="K10" s="12">
        <v>43862</v>
      </c>
      <c r="L10" s="12">
        <v>44560</v>
      </c>
      <c r="M10" s="518"/>
      <c r="N10" s="521"/>
      <c r="O10" s="521"/>
      <c r="P10" s="11"/>
      <c r="Q10" s="135" t="s">
        <v>775</v>
      </c>
      <c r="R10" s="244" t="s">
        <v>819</v>
      </c>
      <c r="S10" s="134">
        <v>0</v>
      </c>
      <c r="T10" s="121">
        <f t="shared" si="0"/>
        <v>1</v>
      </c>
    </row>
    <row r="11" spans="1:20" ht="114" customHeight="1">
      <c r="A11" s="357">
        <v>3</v>
      </c>
      <c r="B11" s="508"/>
      <c r="C11" s="510"/>
      <c r="D11" s="504"/>
      <c r="E11" s="498"/>
      <c r="F11" s="444"/>
      <c r="G11" s="177" t="s">
        <v>282</v>
      </c>
      <c r="H11" s="288">
        <v>1</v>
      </c>
      <c r="I11" s="296" t="s">
        <v>283</v>
      </c>
      <c r="J11" s="170" t="s">
        <v>284</v>
      </c>
      <c r="K11" s="12">
        <v>43862</v>
      </c>
      <c r="L11" s="12">
        <v>44560</v>
      </c>
      <c r="M11" s="518"/>
      <c r="N11" s="521"/>
      <c r="O11" s="521"/>
      <c r="P11" s="11"/>
      <c r="Q11" s="98" t="s">
        <v>943</v>
      </c>
      <c r="R11" s="98" t="s">
        <v>944</v>
      </c>
      <c r="S11" s="355">
        <v>0.3</v>
      </c>
      <c r="T11" s="121">
        <f t="shared" si="0"/>
        <v>1</v>
      </c>
    </row>
    <row r="12" spans="1:20" ht="71.25" customHeight="1">
      <c r="A12" s="358">
        <v>4</v>
      </c>
      <c r="B12" s="509"/>
      <c r="C12" s="511"/>
      <c r="D12" s="374"/>
      <c r="E12" s="498"/>
      <c r="F12" s="505"/>
      <c r="G12" s="177" t="s">
        <v>702</v>
      </c>
      <c r="H12" s="298">
        <v>1</v>
      </c>
      <c r="I12" s="296" t="s">
        <v>703</v>
      </c>
      <c r="J12" s="296" t="s">
        <v>701</v>
      </c>
      <c r="K12" s="12">
        <v>43862</v>
      </c>
      <c r="L12" s="12">
        <v>44560</v>
      </c>
      <c r="M12" s="518"/>
      <c r="N12" s="521"/>
      <c r="O12" s="521"/>
      <c r="P12" s="122"/>
      <c r="Q12" s="135" t="s">
        <v>775</v>
      </c>
      <c r="R12" s="98" t="s">
        <v>945</v>
      </c>
      <c r="S12" s="134">
        <v>0</v>
      </c>
      <c r="T12" s="121">
        <f t="shared" si="0"/>
        <v>1</v>
      </c>
    </row>
    <row r="13" spans="1:20" ht="127.5" customHeight="1">
      <c r="A13" s="357">
        <v>5</v>
      </c>
      <c r="B13" s="508"/>
      <c r="C13" s="510"/>
      <c r="D13" s="504"/>
      <c r="E13" s="498"/>
      <c r="F13" s="444"/>
      <c r="G13" s="177" t="s">
        <v>704</v>
      </c>
      <c r="H13" s="288">
        <v>1</v>
      </c>
      <c r="I13" s="296" t="s">
        <v>705</v>
      </c>
      <c r="J13" s="170" t="s">
        <v>681</v>
      </c>
      <c r="K13" s="12">
        <v>43862</v>
      </c>
      <c r="L13" s="12">
        <v>44560</v>
      </c>
      <c r="M13" s="518"/>
      <c r="N13" s="521"/>
      <c r="O13" s="521"/>
      <c r="P13" s="11"/>
      <c r="Q13" s="98" t="s">
        <v>946</v>
      </c>
      <c r="R13" s="98" t="s">
        <v>947</v>
      </c>
      <c r="S13" s="355">
        <v>0.25</v>
      </c>
      <c r="T13" s="121">
        <f t="shared" si="0"/>
        <v>1</v>
      </c>
    </row>
    <row r="14" spans="1:20" ht="99.75">
      <c r="A14" s="357">
        <v>6</v>
      </c>
      <c r="B14" s="508"/>
      <c r="C14" s="510"/>
      <c r="D14" s="504"/>
      <c r="E14" s="498"/>
      <c r="F14" s="444"/>
      <c r="G14" s="177" t="s">
        <v>212</v>
      </c>
      <c r="H14" s="288">
        <v>1</v>
      </c>
      <c r="I14" s="296" t="s">
        <v>213</v>
      </c>
      <c r="J14" s="170" t="s">
        <v>214</v>
      </c>
      <c r="K14" s="12">
        <v>43862</v>
      </c>
      <c r="L14" s="12">
        <v>44560</v>
      </c>
      <c r="M14" s="519"/>
      <c r="N14" s="522"/>
      <c r="O14" s="522"/>
      <c r="P14" s="11"/>
      <c r="Q14" s="135" t="s">
        <v>775</v>
      </c>
      <c r="R14" s="244" t="s">
        <v>819</v>
      </c>
      <c r="S14" s="134">
        <v>0</v>
      </c>
      <c r="T14" s="121">
        <f t="shared" si="0"/>
        <v>1</v>
      </c>
    </row>
    <row r="15" spans="1:20" ht="135.75">
      <c r="A15" s="358">
        <v>7</v>
      </c>
      <c r="B15" s="508"/>
      <c r="C15" s="510"/>
      <c r="D15" s="504"/>
      <c r="E15" s="177" t="s">
        <v>108</v>
      </c>
      <c r="F15" s="64" t="s">
        <v>109</v>
      </c>
      <c r="G15" s="177" t="s">
        <v>190</v>
      </c>
      <c r="H15" s="288">
        <v>1</v>
      </c>
      <c r="I15" s="296" t="s">
        <v>277</v>
      </c>
      <c r="J15" s="170" t="s">
        <v>191</v>
      </c>
      <c r="K15" s="12">
        <v>43862</v>
      </c>
      <c r="L15" s="12">
        <v>44560</v>
      </c>
      <c r="M15" s="57"/>
      <c r="N15" s="14"/>
      <c r="O15" s="288"/>
      <c r="P15" s="58"/>
      <c r="Q15" s="351" t="s">
        <v>904</v>
      </c>
      <c r="R15" s="102" t="s">
        <v>775</v>
      </c>
      <c r="S15" s="355">
        <v>0.25</v>
      </c>
      <c r="T15" s="121">
        <f t="shared" si="0"/>
        <v>1</v>
      </c>
    </row>
    <row r="16" spans="1:20" ht="99" customHeight="1">
      <c r="A16" s="357">
        <v>8</v>
      </c>
      <c r="B16" s="508"/>
      <c r="C16" s="510"/>
      <c r="D16" s="297" t="s">
        <v>102</v>
      </c>
      <c r="E16" s="177" t="s">
        <v>437</v>
      </c>
      <c r="F16" s="64" t="s">
        <v>433</v>
      </c>
      <c r="G16" s="274" t="s">
        <v>435</v>
      </c>
      <c r="H16" s="288">
        <v>1</v>
      </c>
      <c r="I16" s="296" t="s">
        <v>436</v>
      </c>
      <c r="J16" s="170" t="s">
        <v>434</v>
      </c>
      <c r="K16" s="12">
        <v>43862</v>
      </c>
      <c r="L16" s="12">
        <v>44560</v>
      </c>
      <c r="M16" s="359">
        <v>225</v>
      </c>
      <c r="N16" s="14">
        <v>56</v>
      </c>
      <c r="O16" s="11" t="s">
        <v>741</v>
      </c>
      <c r="P16" s="11"/>
      <c r="Q16" s="313" t="s">
        <v>905</v>
      </c>
      <c r="R16" s="98" t="s">
        <v>906</v>
      </c>
      <c r="S16" s="355">
        <v>0.5</v>
      </c>
      <c r="T16" s="266">
        <f t="shared" si="0"/>
        <v>3</v>
      </c>
    </row>
    <row r="17" spans="1:21" ht="173.25" customHeight="1">
      <c r="A17" s="357">
        <v>9</v>
      </c>
      <c r="B17" s="508"/>
      <c r="C17" s="510"/>
      <c r="D17" s="375" t="s">
        <v>186</v>
      </c>
      <c r="E17" s="498" t="s">
        <v>187</v>
      </c>
      <c r="F17" s="64" t="s">
        <v>188</v>
      </c>
      <c r="G17" s="177" t="s">
        <v>189</v>
      </c>
      <c r="H17" s="288">
        <v>1</v>
      </c>
      <c r="I17" s="296" t="s">
        <v>163</v>
      </c>
      <c r="J17" s="23" t="s">
        <v>438</v>
      </c>
      <c r="K17" s="12">
        <v>43862</v>
      </c>
      <c r="L17" s="12">
        <v>44560</v>
      </c>
      <c r="M17" s="523">
        <v>1365</v>
      </c>
      <c r="N17" s="527">
        <v>222</v>
      </c>
      <c r="O17" s="524" t="s">
        <v>285</v>
      </c>
      <c r="P17" s="11"/>
      <c r="Q17" s="314" t="s">
        <v>907</v>
      </c>
      <c r="R17" s="252" t="s">
        <v>908</v>
      </c>
      <c r="S17" s="360">
        <v>0.25</v>
      </c>
      <c r="T17" s="121">
        <f t="shared" si="0"/>
        <v>1</v>
      </c>
    </row>
    <row r="18" spans="1:21" ht="348">
      <c r="A18" s="358">
        <v>10</v>
      </c>
      <c r="B18" s="509"/>
      <c r="C18" s="511"/>
      <c r="D18" s="376"/>
      <c r="E18" s="498"/>
      <c r="F18" s="177" t="s">
        <v>737</v>
      </c>
      <c r="G18" s="177" t="s">
        <v>738</v>
      </c>
      <c r="H18" s="298">
        <v>1</v>
      </c>
      <c r="I18" s="296" t="s">
        <v>739</v>
      </c>
      <c r="J18" s="23" t="s">
        <v>740</v>
      </c>
      <c r="K18" s="12">
        <v>43862</v>
      </c>
      <c r="L18" s="12">
        <v>44560</v>
      </c>
      <c r="M18" s="519"/>
      <c r="N18" s="528"/>
      <c r="O18" s="526"/>
      <c r="P18" s="122"/>
      <c r="Q18" s="265" t="s">
        <v>778</v>
      </c>
      <c r="R18" s="255" t="s">
        <v>909</v>
      </c>
      <c r="S18" s="361">
        <v>0.25</v>
      </c>
      <c r="T18" s="121">
        <f t="shared" si="0"/>
        <v>1</v>
      </c>
    </row>
    <row r="19" spans="1:21" ht="71.25" customHeight="1">
      <c r="A19" s="357">
        <v>11</v>
      </c>
      <c r="B19" s="508"/>
      <c r="C19" s="510"/>
      <c r="D19" s="506" t="s">
        <v>103</v>
      </c>
      <c r="E19" s="494" t="s">
        <v>101</v>
      </c>
      <c r="F19" s="444" t="s">
        <v>104</v>
      </c>
      <c r="G19" s="127" t="s">
        <v>707</v>
      </c>
      <c r="H19" s="288">
        <v>1</v>
      </c>
      <c r="I19" s="274" t="s">
        <v>706</v>
      </c>
      <c r="J19" s="288" t="s">
        <v>215</v>
      </c>
      <c r="K19" s="12">
        <v>43862</v>
      </c>
      <c r="L19" s="12">
        <v>44560</v>
      </c>
      <c r="M19" s="11"/>
      <c r="N19" s="14"/>
      <c r="O19" s="288"/>
      <c r="P19" s="58"/>
      <c r="Q19" s="135" t="s">
        <v>861</v>
      </c>
      <c r="R19" s="176" t="s">
        <v>910</v>
      </c>
      <c r="S19" s="315">
        <v>0.5</v>
      </c>
      <c r="T19" s="266">
        <f t="shared" si="0"/>
        <v>3</v>
      </c>
      <c r="U19" s="1"/>
    </row>
    <row r="20" spans="1:21" ht="71.25" customHeight="1">
      <c r="A20" s="357">
        <v>12</v>
      </c>
      <c r="B20" s="508"/>
      <c r="C20" s="510"/>
      <c r="D20" s="506"/>
      <c r="E20" s="494"/>
      <c r="F20" s="444"/>
      <c r="G20" s="127" t="s">
        <v>682</v>
      </c>
      <c r="H20" s="288">
        <v>1</v>
      </c>
      <c r="I20" s="298" t="s">
        <v>216</v>
      </c>
      <c r="J20" s="288" t="s">
        <v>218</v>
      </c>
      <c r="K20" s="12">
        <v>43862</v>
      </c>
      <c r="L20" s="12">
        <v>44560</v>
      </c>
      <c r="M20" s="362"/>
      <c r="N20" s="14"/>
      <c r="O20" s="288"/>
      <c r="P20" s="58"/>
      <c r="Q20" s="135" t="s">
        <v>775</v>
      </c>
      <c r="R20" s="244" t="s">
        <v>819</v>
      </c>
      <c r="S20" s="134">
        <v>0</v>
      </c>
      <c r="T20" s="121">
        <f t="shared" si="0"/>
        <v>1</v>
      </c>
      <c r="U20" s="1"/>
    </row>
    <row r="21" spans="1:21" ht="121.5" customHeight="1">
      <c r="A21" s="358">
        <v>13</v>
      </c>
      <c r="B21" s="508"/>
      <c r="C21" s="510"/>
      <c r="D21" s="506"/>
      <c r="E21" s="494"/>
      <c r="F21" s="444"/>
      <c r="G21" s="127" t="s">
        <v>173</v>
      </c>
      <c r="H21" s="288">
        <v>1</v>
      </c>
      <c r="I21" s="298" t="s">
        <v>708</v>
      </c>
      <c r="J21" s="288" t="s">
        <v>105</v>
      </c>
      <c r="K21" s="12">
        <v>43862</v>
      </c>
      <c r="L21" s="12">
        <v>44560</v>
      </c>
      <c r="M21" s="11"/>
      <c r="N21" s="14"/>
      <c r="O21" s="288"/>
      <c r="P21" s="253"/>
      <c r="Q21" s="267" t="s">
        <v>948</v>
      </c>
      <c r="R21" s="352" t="s">
        <v>911</v>
      </c>
      <c r="S21" s="360">
        <v>0.25</v>
      </c>
      <c r="T21" s="121">
        <f t="shared" si="0"/>
        <v>1</v>
      </c>
      <c r="U21" s="1"/>
    </row>
    <row r="22" spans="1:21" ht="72" customHeight="1">
      <c r="A22" s="357">
        <v>14</v>
      </c>
      <c r="B22" s="509"/>
      <c r="C22" s="511"/>
      <c r="D22" s="384"/>
      <c r="E22" s="494"/>
      <c r="F22" s="298" t="s">
        <v>729</v>
      </c>
      <c r="G22" s="298" t="s">
        <v>730</v>
      </c>
      <c r="H22" s="298">
        <v>12</v>
      </c>
      <c r="I22" s="298" t="s">
        <v>731</v>
      </c>
      <c r="J22" s="298" t="s">
        <v>732</v>
      </c>
      <c r="K22" s="12">
        <v>43862</v>
      </c>
      <c r="L22" s="12">
        <v>44560</v>
      </c>
      <c r="M22" s="111"/>
      <c r="N22" s="125"/>
      <c r="O22" s="298"/>
      <c r="P22" s="181"/>
      <c r="Q22" s="269" t="s">
        <v>912</v>
      </c>
      <c r="R22" s="351" t="s">
        <v>949</v>
      </c>
      <c r="S22" s="361">
        <v>0.3</v>
      </c>
      <c r="T22" s="121">
        <f t="shared" si="0"/>
        <v>1</v>
      </c>
      <c r="U22" s="1"/>
    </row>
    <row r="23" spans="1:21" ht="183" customHeight="1">
      <c r="A23" s="357">
        <v>15</v>
      </c>
      <c r="B23" s="508"/>
      <c r="C23" s="510"/>
      <c r="D23" s="506"/>
      <c r="E23" s="296" t="s">
        <v>106</v>
      </c>
      <c r="F23" s="288" t="s">
        <v>107</v>
      </c>
      <c r="G23" s="122" t="s">
        <v>278</v>
      </c>
      <c r="H23" s="288">
        <v>4</v>
      </c>
      <c r="I23" s="298" t="s">
        <v>279</v>
      </c>
      <c r="J23" s="288" t="s">
        <v>709</v>
      </c>
      <c r="K23" s="12">
        <v>43862</v>
      </c>
      <c r="L23" s="12">
        <v>44560</v>
      </c>
      <c r="M23" s="363"/>
      <c r="N23" s="14"/>
      <c r="O23" s="65"/>
      <c r="P23" s="254"/>
      <c r="Q23" s="267" t="s">
        <v>950</v>
      </c>
      <c r="R23" s="353" t="s">
        <v>913</v>
      </c>
      <c r="S23" s="315">
        <v>0.25</v>
      </c>
      <c r="T23" s="121">
        <f t="shared" si="0"/>
        <v>1</v>
      </c>
    </row>
    <row r="24" spans="1:21" ht="114">
      <c r="A24" s="358">
        <v>16</v>
      </c>
      <c r="B24" s="508"/>
      <c r="C24" s="510"/>
      <c r="D24" s="506"/>
      <c r="E24" s="296" t="s">
        <v>110</v>
      </c>
      <c r="F24" s="11" t="s">
        <v>280</v>
      </c>
      <c r="G24" s="122" t="s">
        <v>683</v>
      </c>
      <c r="H24" s="288">
        <v>6</v>
      </c>
      <c r="I24" s="298" t="s">
        <v>710</v>
      </c>
      <c r="J24" s="288" t="s">
        <v>111</v>
      </c>
      <c r="K24" s="12">
        <v>43862</v>
      </c>
      <c r="L24" s="12">
        <v>44560</v>
      </c>
      <c r="M24" s="363"/>
      <c r="N24" s="288"/>
      <c r="O24" s="288"/>
      <c r="P24" s="11"/>
      <c r="Q24" s="98" t="s">
        <v>914</v>
      </c>
      <c r="R24" s="176" t="s">
        <v>915</v>
      </c>
      <c r="S24" s="355">
        <v>0.25</v>
      </c>
      <c r="T24" s="121">
        <f t="shared" si="0"/>
        <v>1</v>
      </c>
    </row>
    <row r="25" spans="1:21" ht="288">
      <c r="A25" s="357">
        <v>17</v>
      </c>
      <c r="B25" s="509"/>
      <c r="C25" s="495" t="s">
        <v>156</v>
      </c>
      <c r="D25" s="368" t="s">
        <v>155</v>
      </c>
      <c r="E25" s="139" t="s">
        <v>225</v>
      </c>
      <c r="F25" s="435" t="s">
        <v>226</v>
      </c>
      <c r="G25" s="435" t="s">
        <v>771</v>
      </c>
      <c r="H25" s="298">
        <v>10</v>
      </c>
      <c r="I25" s="296" t="s">
        <v>193</v>
      </c>
      <c r="J25" s="288" t="s">
        <v>192</v>
      </c>
      <c r="K25" s="12">
        <v>43862</v>
      </c>
      <c r="L25" s="12">
        <v>44560</v>
      </c>
      <c r="M25" s="359">
        <v>550</v>
      </c>
      <c r="N25" s="298"/>
      <c r="O25" s="298" t="s">
        <v>742</v>
      </c>
      <c r="P25" s="122"/>
      <c r="Q25" s="98" t="s">
        <v>916</v>
      </c>
      <c r="R25" s="176" t="s">
        <v>917</v>
      </c>
      <c r="S25" s="355">
        <v>0.25</v>
      </c>
      <c r="T25" s="121">
        <f t="shared" si="0"/>
        <v>1</v>
      </c>
    </row>
    <row r="26" spans="1:21" ht="78" customHeight="1">
      <c r="A26" s="358">
        <v>18</v>
      </c>
      <c r="B26" s="509"/>
      <c r="C26" s="496"/>
      <c r="D26" s="369"/>
      <c r="E26" s="139" t="s">
        <v>770</v>
      </c>
      <c r="F26" s="436"/>
      <c r="G26" s="436"/>
      <c r="H26" s="298">
        <v>1</v>
      </c>
      <c r="I26" s="296" t="s">
        <v>772</v>
      </c>
      <c r="J26" s="288" t="s">
        <v>192</v>
      </c>
      <c r="K26" s="12">
        <v>43862</v>
      </c>
      <c r="L26" s="12">
        <v>44560</v>
      </c>
      <c r="M26" s="364"/>
      <c r="N26" s="291"/>
      <c r="O26" s="291"/>
      <c r="P26" s="122"/>
      <c r="Q26" s="98" t="s">
        <v>918</v>
      </c>
      <c r="R26" s="176" t="s">
        <v>919</v>
      </c>
      <c r="S26" s="355">
        <v>0.25</v>
      </c>
      <c r="T26" s="121">
        <f t="shared" si="0"/>
        <v>1</v>
      </c>
    </row>
    <row r="27" spans="1:21" ht="71.25" customHeight="1">
      <c r="A27" s="358">
        <v>19</v>
      </c>
      <c r="B27" s="508"/>
      <c r="C27" s="496"/>
      <c r="D27" s="369"/>
      <c r="E27" s="139" t="s">
        <v>222</v>
      </c>
      <c r="F27" s="11" t="s">
        <v>223</v>
      </c>
      <c r="G27" s="122" t="s">
        <v>224</v>
      </c>
      <c r="H27" s="288">
        <v>1</v>
      </c>
      <c r="I27" s="296" t="s">
        <v>441</v>
      </c>
      <c r="J27" s="288" t="s">
        <v>192</v>
      </c>
      <c r="K27" s="12">
        <v>43862</v>
      </c>
      <c r="L27" s="12">
        <v>44560</v>
      </c>
      <c r="M27" s="523">
        <v>500</v>
      </c>
      <c r="N27" s="524"/>
      <c r="O27" s="524" t="s">
        <v>287</v>
      </c>
      <c r="P27" s="11"/>
      <c r="Q27" s="98" t="s">
        <v>920</v>
      </c>
      <c r="R27" s="176" t="s">
        <v>921</v>
      </c>
      <c r="S27" s="355">
        <v>0.25</v>
      </c>
      <c r="T27" s="121">
        <f t="shared" si="0"/>
        <v>1</v>
      </c>
    </row>
    <row r="28" spans="1:21" ht="95.25" customHeight="1">
      <c r="A28" s="357">
        <v>20</v>
      </c>
      <c r="B28" s="508"/>
      <c r="C28" s="496"/>
      <c r="D28" s="369"/>
      <c r="E28" s="498" t="s">
        <v>450</v>
      </c>
      <c r="F28" s="435" t="s">
        <v>449</v>
      </c>
      <c r="G28" s="122" t="s">
        <v>684</v>
      </c>
      <c r="H28" s="288">
        <v>1</v>
      </c>
      <c r="I28" s="296" t="s">
        <v>685</v>
      </c>
      <c r="J28" s="288" t="s">
        <v>686</v>
      </c>
      <c r="K28" s="12">
        <v>43862</v>
      </c>
      <c r="L28" s="12">
        <v>44560</v>
      </c>
      <c r="M28" s="518"/>
      <c r="N28" s="525"/>
      <c r="O28" s="525"/>
      <c r="P28" s="288"/>
      <c r="Q28" s="135" t="s">
        <v>775</v>
      </c>
      <c r="R28" s="244" t="s">
        <v>819</v>
      </c>
      <c r="S28" s="134">
        <v>0</v>
      </c>
      <c r="T28" s="121">
        <f t="shared" si="0"/>
        <v>1</v>
      </c>
    </row>
    <row r="29" spans="1:21" ht="95.25" customHeight="1">
      <c r="A29" s="358">
        <v>21</v>
      </c>
      <c r="B29" s="509"/>
      <c r="C29" s="496"/>
      <c r="D29" s="369"/>
      <c r="E29" s="498"/>
      <c r="F29" s="436"/>
      <c r="G29" s="122" t="s">
        <v>711</v>
      </c>
      <c r="H29" s="298">
        <v>1</v>
      </c>
      <c r="I29" s="296" t="s">
        <v>687</v>
      </c>
      <c r="J29" s="288" t="s">
        <v>686</v>
      </c>
      <c r="K29" s="12">
        <v>43862</v>
      </c>
      <c r="L29" s="12">
        <v>44560</v>
      </c>
      <c r="M29" s="518"/>
      <c r="N29" s="525"/>
      <c r="O29" s="525"/>
      <c r="P29" s="298"/>
      <c r="Q29" s="98" t="s">
        <v>922</v>
      </c>
      <c r="R29" s="98" t="s">
        <v>951</v>
      </c>
      <c r="S29" s="355">
        <v>0.84699999999999998</v>
      </c>
      <c r="T29" s="266">
        <f t="shared" si="0"/>
        <v>4</v>
      </c>
    </row>
    <row r="30" spans="1:21" ht="85.5">
      <c r="A30" s="358">
        <v>22</v>
      </c>
      <c r="B30" s="508"/>
      <c r="C30" s="496"/>
      <c r="D30" s="369"/>
      <c r="E30" s="139" t="s">
        <v>227</v>
      </c>
      <c r="F30" s="435" t="s">
        <v>228</v>
      </c>
      <c r="G30" s="122" t="s">
        <v>688</v>
      </c>
      <c r="H30" s="288">
        <v>2</v>
      </c>
      <c r="I30" s="296" t="s">
        <v>229</v>
      </c>
      <c r="J30" s="288" t="s">
        <v>221</v>
      </c>
      <c r="K30" s="12">
        <v>43862</v>
      </c>
      <c r="L30" s="12">
        <v>44560</v>
      </c>
      <c r="M30" s="518"/>
      <c r="N30" s="525"/>
      <c r="O30" s="525"/>
      <c r="P30" s="11"/>
      <c r="Q30" s="98" t="s">
        <v>952</v>
      </c>
      <c r="R30" s="98" t="s">
        <v>953</v>
      </c>
      <c r="S30" s="355">
        <v>0.25</v>
      </c>
      <c r="T30" s="121">
        <f t="shared" si="0"/>
        <v>1</v>
      </c>
    </row>
    <row r="31" spans="1:21" ht="57">
      <c r="A31" s="357">
        <v>23</v>
      </c>
      <c r="B31" s="509"/>
      <c r="C31" s="496"/>
      <c r="D31" s="369"/>
      <c r="E31" s="139" t="s">
        <v>689</v>
      </c>
      <c r="F31" s="459"/>
      <c r="G31" s="122" t="s">
        <v>690</v>
      </c>
      <c r="H31" s="298">
        <v>1</v>
      </c>
      <c r="I31" s="296" t="s">
        <v>712</v>
      </c>
      <c r="J31" s="298" t="s">
        <v>698</v>
      </c>
      <c r="K31" s="12">
        <v>43862</v>
      </c>
      <c r="L31" s="12">
        <v>44560</v>
      </c>
      <c r="M31" s="518"/>
      <c r="N31" s="525"/>
      <c r="O31" s="525"/>
      <c r="P31" s="111"/>
      <c r="Q31" s="98" t="s">
        <v>954</v>
      </c>
      <c r="R31" s="98" t="s">
        <v>955</v>
      </c>
      <c r="S31" s="355">
        <v>0.9</v>
      </c>
      <c r="T31" s="266">
        <f t="shared" si="0"/>
        <v>4</v>
      </c>
    </row>
    <row r="32" spans="1:21" ht="57">
      <c r="A32" s="358">
        <v>24</v>
      </c>
      <c r="B32" s="509"/>
      <c r="C32" s="496"/>
      <c r="D32" s="369"/>
      <c r="E32" s="139" t="s">
        <v>733</v>
      </c>
      <c r="F32" s="459"/>
      <c r="G32" s="122" t="s">
        <v>734</v>
      </c>
      <c r="H32" s="298">
        <v>1</v>
      </c>
      <c r="I32" s="296" t="s">
        <v>735</v>
      </c>
      <c r="J32" s="298" t="s">
        <v>736</v>
      </c>
      <c r="K32" s="12">
        <v>43862</v>
      </c>
      <c r="L32" s="12">
        <v>44560</v>
      </c>
      <c r="M32" s="518"/>
      <c r="N32" s="525"/>
      <c r="O32" s="525"/>
      <c r="P32" s="111"/>
      <c r="Q32" s="98"/>
      <c r="R32" s="98" t="s">
        <v>780</v>
      </c>
      <c r="S32" s="355"/>
      <c r="T32" s="121">
        <f t="shared" si="0"/>
        <v>1</v>
      </c>
    </row>
    <row r="33" spans="1:20" ht="60" customHeight="1">
      <c r="A33" s="358">
        <v>25</v>
      </c>
      <c r="B33" s="509"/>
      <c r="C33" s="496"/>
      <c r="D33" s="369"/>
      <c r="E33" s="498" t="s">
        <v>693</v>
      </c>
      <c r="F33" s="459"/>
      <c r="G33" s="122" t="s">
        <v>691</v>
      </c>
      <c r="H33" s="298">
        <v>1</v>
      </c>
      <c r="I33" s="296" t="s">
        <v>694</v>
      </c>
      <c r="J33" s="298" t="s">
        <v>698</v>
      </c>
      <c r="K33" s="12">
        <v>43862</v>
      </c>
      <c r="L33" s="12">
        <v>44560</v>
      </c>
      <c r="M33" s="518"/>
      <c r="N33" s="525"/>
      <c r="O33" s="525"/>
      <c r="P33" s="111"/>
      <c r="Q33" s="98" t="s">
        <v>956</v>
      </c>
      <c r="R33" s="98" t="s">
        <v>957</v>
      </c>
      <c r="S33" s="355">
        <v>0.25</v>
      </c>
      <c r="T33" s="121">
        <f t="shared" si="0"/>
        <v>1</v>
      </c>
    </row>
    <row r="34" spans="1:20" ht="132">
      <c r="A34" s="357">
        <v>26</v>
      </c>
      <c r="B34" s="509"/>
      <c r="C34" s="496"/>
      <c r="D34" s="369"/>
      <c r="E34" s="498"/>
      <c r="F34" s="459"/>
      <c r="G34" s="122" t="s">
        <v>713</v>
      </c>
      <c r="H34" s="298">
        <v>1</v>
      </c>
      <c r="I34" s="296" t="s">
        <v>695</v>
      </c>
      <c r="J34" s="298" t="s">
        <v>698</v>
      </c>
      <c r="K34" s="12">
        <v>43862</v>
      </c>
      <c r="L34" s="12">
        <v>44560</v>
      </c>
      <c r="M34" s="518"/>
      <c r="N34" s="525"/>
      <c r="O34" s="525"/>
      <c r="P34" s="111"/>
      <c r="Q34" s="98" t="s">
        <v>923</v>
      </c>
      <c r="R34" s="98" t="s">
        <v>958</v>
      </c>
      <c r="S34" s="355"/>
      <c r="T34" s="121">
        <f t="shared" si="0"/>
        <v>1</v>
      </c>
    </row>
    <row r="35" spans="1:20" ht="71.25">
      <c r="A35" s="358">
        <v>27</v>
      </c>
      <c r="B35" s="509"/>
      <c r="C35" s="496"/>
      <c r="D35" s="369"/>
      <c r="E35" s="498"/>
      <c r="F35" s="459"/>
      <c r="G35" s="122" t="s">
        <v>714</v>
      </c>
      <c r="H35" s="298">
        <v>1</v>
      </c>
      <c r="I35" s="296" t="s">
        <v>715</v>
      </c>
      <c r="J35" s="298" t="s">
        <v>699</v>
      </c>
      <c r="K35" s="12">
        <v>43862</v>
      </c>
      <c r="L35" s="12">
        <v>44560</v>
      </c>
      <c r="M35" s="518"/>
      <c r="N35" s="525"/>
      <c r="O35" s="525"/>
      <c r="P35" s="111"/>
      <c r="Q35" s="135" t="s">
        <v>775</v>
      </c>
      <c r="R35" s="244" t="s">
        <v>924</v>
      </c>
      <c r="S35" s="134">
        <v>0</v>
      </c>
      <c r="T35" s="121">
        <f t="shared" si="0"/>
        <v>1</v>
      </c>
    </row>
    <row r="36" spans="1:20" ht="45" customHeight="1">
      <c r="A36" s="358">
        <v>28</v>
      </c>
      <c r="B36" s="509"/>
      <c r="C36" s="496"/>
      <c r="D36" s="369"/>
      <c r="E36" s="498"/>
      <c r="F36" s="459"/>
      <c r="G36" s="122" t="s">
        <v>692</v>
      </c>
      <c r="H36" s="298">
        <v>10</v>
      </c>
      <c r="I36" s="296" t="s">
        <v>696</v>
      </c>
      <c r="J36" s="298" t="s">
        <v>700</v>
      </c>
      <c r="K36" s="12">
        <v>43862</v>
      </c>
      <c r="L36" s="12">
        <v>44560</v>
      </c>
      <c r="M36" s="518"/>
      <c r="N36" s="525"/>
      <c r="O36" s="525"/>
      <c r="P36" s="111"/>
      <c r="Q36" s="135" t="s">
        <v>775</v>
      </c>
      <c r="R36" s="244" t="s">
        <v>925</v>
      </c>
      <c r="S36" s="134">
        <v>0</v>
      </c>
      <c r="T36" s="121">
        <f t="shared" si="0"/>
        <v>1</v>
      </c>
    </row>
    <row r="37" spans="1:20" ht="57">
      <c r="A37" s="357">
        <v>29</v>
      </c>
      <c r="B37" s="509"/>
      <c r="C37" s="496"/>
      <c r="D37" s="369"/>
      <c r="E37" s="498"/>
      <c r="F37" s="459"/>
      <c r="G37" s="122" t="s">
        <v>717</v>
      </c>
      <c r="H37" s="298">
        <v>1</v>
      </c>
      <c r="I37" s="296" t="s">
        <v>716</v>
      </c>
      <c r="J37" s="298" t="s">
        <v>698</v>
      </c>
      <c r="K37" s="12">
        <v>43862</v>
      </c>
      <c r="L37" s="12">
        <v>44560</v>
      </c>
      <c r="M37" s="518"/>
      <c r="N37" s="525"/>
      <c r="O37" s="525"/>
      <c r="P37" s="111"/>
      <c r="Q37" s="132" t="s">
        <v>926</v>
      </c>
      <c r="R37" s="244" t="s">
        <v>927</v>
      </c>
      <c r="S37" s="134">
        <v>0.25</v>
      </c>
      <c r="T37" s="121">
        <f t="shared" si="0"/>
        <v>1</v>
      </c>
    </row>
    <row r="38" spans="1:20" ht="42.75">
      <c r="A38" s="358">
        <v>30</v>
      </c>
      <c r="B38" s="509"/>
      <c r="C38" s="496"/>
      <c r="D38" s="369"/>
      <c r="E38" s="498"/>
      <c r="F38" s="436"/>
      <c r="G38" s="122" t="s">
        <v>718</v>
      </c>
      <c r="H38" s="298">
        <v>4</v>
      </c>
      <c r="I38" s="296" t="s">
        <v>697</v>
      </c>
      <c r="J38" s="298" t="s">
        <v>700</v>
      </c>
      <c r="K38" s="12">
        <v>43862</v>
      </c>
      <c r="L38" s="12">
        <v>44560</v>
      </c>
      <c r="M38" s="519"/>
      <c r="N38" s="526"/>
      <c r="O38" s="526"/>
      <c r="P38" s="111"/>
      <c r="Q38" s="135" t="s">
        <v>775</v>
      </c>
      <c r="R38" s="244" t="s">
        <v>819</v>
      </c>
      <c r="S38" s="134">
        <v>0</v>
      </c>
      <c r="T38" s="121">
        <f t="shared" si="0"/>
        <v>1</v>
      </c>
    </row>
    <row r="39" spans="1:20" ht="71.25">
      <c r="A39" s="358">
        <v>31</v>
      </c>
      <c r="B39" s="508"/>
      <c r="C39" s="496"/>
      <c r="D39" s="369"/>
      <c r="E39" s="139" t="s">
        <v>230</v>
      </c>
      <c r="F39" s="11" t="s">
        <v>233</v>
      </c>
      <c r="G39" s="122" t="s">
        <v>720</v>
      </c>
      <c r="H39" s="288">
        <v>1</v>
      </c>
      <c r="I39" s="298" t="s">
        <v>719</v>
      </c>
      <c r="J39" s="288" t="s">
        <v>440</v>
      </c>
      <c r="K39" s="12">
        <v>43862</v>
      </c>
      <c r="L39" s="12">
        <v>44560</v>
      </c>
      <c r="M39" s="178"/>
      <c r="N39" s="14"/>
      <c r="O39" s="14"/>
      <c r="P39" s="365"/>
      <c r="Q39" s="98" t="s">
        <v>959</v>
      </c>
      <c r="R39" s="98" t="s">
        <v>960</v>
      </c>
      <c r="S39" s="355">
        <v>0.25</v>
      </c>
      <c r="T39" s="121">
        <f t="shared" si="0"/>
        <v>1</v>
      </c>
    </row>
    <row r="40" spans="1:20" ht="71.25">
      <c r="A40" s="357">
        <v>32</v>
      </c>
      <c r="B40" s="508"/>
      <c r="C40" s="497"/>
      <c r="D40" s="370"/>
      <c r="E40" s="139" t="s">
        <v>231</v>
      </c>
      <c r="F40" s="11" t="s">
        <v>232</v>
      </c>
      <c r="G40" s="122" t="s">
        <v>722</v>
      </c>
      <c r="H40" s="288">
        <v>1</v>
      </c>
      <c r="I40" s="298" t="s">
        <v>685</v>
      </c>
      <c r="J40" s="288" t="s">
        <v>721</v>
      </c>
      <c r="K40" s="12">
        <v>43862</v>
      </c>
      <c r="L40" s="12">
        <v>44560</v>
      </c>
      <c r="M40" s="363"/>
      <c r="N40" s="14"/>
      <c r="O40" s="14"/>
      <c r="P40" s="58"/>
      <c r="Q40" s="135" t="s">
        <v>775</v>
      </c>
      <c r="R40" s="244" t="s">
        <v>819</v>
      </c>
      <c r="S40" s="134">
        <v>0</v>
      </c>
      <c r="T40" s="121">
        <f t="shared" si="0"/>
        <v>1</v>
      </c>
    </row>
    <row r="41" spans="1:20" ht="57" customHeight="1">
      <c r="A41" s="358">
        <v>33</v>
      </c>
      <c r="B41" s="508"/>
      <c r="C41" s="512" t="s">
        <v>112</v>
      </c>
      <c r="D41" s="437" t="s">
        <v>444</v>
      </c>
      <c r="E41" s="498" t="s">
        <v>113</v>
      </c>
      <c r="F41" s="435" t="s">
        <v>724</v>
      </c>
      <c r="G41" s="127" t="s">
        <v>723</v>
      </c>
      <c r="H41" s="288">
        <v>3</v>
      </c>
      <c r="I41" s="298" t="s">
        <v>442</v>
      </c>
      <c r="J41" s="288" t="s">
        <v>443</v>
      </c>
      <c r="K41" s="12">
        <v>43862</v>
      </c>
      <c r="L41" s="12">
        <v>44560</v>
      </c>
      <c r="M41" s="44"/>
      <c r="N41" s="284"/>
      <c r="O41" s="24"/>
      <c r="P41" s="59"/>
      <c r="Q41" s="135" t="s">
        <v>775</v>
      </c>
      <c r="R41" s="244" t="s">
        <v>819</v>
      </c>
      <c r="S41" s="134">
        <v>0</v>
      </c>
      <c r="T41" s="121">
        <f t="shared" si="0"/>
        <v>1</v>
      </c>
    </row>
    <row r="42" spans="1:20" ht="168">
      <c r="A42" s="358">
        <v>34</v>
      </c>
      <c r="B42" s="509"/>
      <c r="C42" s="513"/>
      <c r="D42" s="448"/>
      <c r="E42" s="498"/>
      <c r="F42" s="436"/>
      <c r="G42" s="127" t="s">
        <v>727</v>
      </c>
      <c r="H42" s="174">
        <v>0.1</v>
      </c>
      <c r="I42" s="298" t="s">
        <v>728</v>
      </c>
      <c r="J42" s="298" t="s">
        <v>439</v>
      </c>
      <c r="K42" s="175"/>
      <c r="L42" s="175"/>
      <c r="M42" s="180"/>
      <c r="N42" s="169"/>
      <c r="O42" s="123"/>
      <c r="P42" s="268">
        <v>4.8000000000000001E-2</v>
      </c>
      <c r="Q42" s="267" t="s">
        <v>928</v>
      </c>
      <c r="R42" s="354" t="s">
        <v>775</v>
      </c>
      <c r="S42" s="355">
        <f>+P42/H42</f>
        <v>0.48</v>
      </c>
      <c r="T42" s="266">
        <f t="shared" si="0"/>
        <v>3</v>
      </c>
    </row>
    <row r="43" spans="1:20" ht="142.5">
      <c r="A43" s="357">
        <v>35</v>
      </c>
      <c r="B43" s="508"/>
      <c r="C43" s="512"/>
      <c r="D43" s="437"/>
      <c r="E43" s="498"/>
      <c r="F43" s="11" t="s">
        <v>448</v>
      </c>
      <c r="G43" s="298" t="s">
        <v>725</v>
      </c>
      <c r="H43" s="288">
        <v>1</v>
      </c>
      <c r="I43" s="149" t="s">
        <v>726</v>
      </c>
      <c r="J43" s="288" t="s">
        <v>443</v>
      </c>
      <c r="K43" s="12">
        <v>43862</v>
      </c>
      <c r="L43" s="12">
        <v>44560</v>
      </c>
      <c r="M43" s="44"/>
      <c r="N43" s="284"/>
      <c r="O43" s="24"/>
      <c r="P43" s="59"/>
      <c r="Q43" s="135" t="s">
        <v>773</v>
      </c>
      <c r="R43" s="244" t="s">
        <v>819</v>
      </c>
      <c r="S43" s="134">
        <v>0</v>
      </c>
      <c r="T43" s="121">
        <f t="shared" si="0"/>
        <v>1</v>
      </c>
    </row>
    <row r="44" spans="1:20" ht="129">
      <c r="A44" s="358">
        <v>36</v>
      </c>
      <c r="B44" s="508"/>
      <c r="C44" s="512"/>
      <c r="D44" s="437"/>
      <c r="E44" s="296" t="s">
        <v>445</v>
      </c>
      <c r="F44" s="11" t="s">
        <v>446</v>
      </c>
      <c r="G44" s="298" t="s">
        <v>447</v>
      </c>
      <c r="H44" s="288">
        <v>5</v>
      </c>
      <c r="I44" s="298" t="s">
        <v>281</v>
      </c>
      <c r="J44" s="25" t="s">
        <v>114</v>
      </c>
      <c r="K44" s="12">
        <v>43862</v>
      </c>
      <c r="L44" s="12">
        <v>44560</v>
      </c>
      <c r="M44" s="44"/>
      <c r="N44" s="284"/>
      <c r="O44" s="24"/>
      <c r="P44" s="11">
        <v>1</v>
      </c>
      <c r="Q44" s="269" t="s">
        <v>779</v>
      </c>
      <c r="R44" s="354" t="s">
        <v>775</v>
      </c>
      <c r="S44" s="366">
        <f>+P44/H44</f>
        <v>0.2</v>
      </c>
      <c r="T44" s="121">
        <f t="shared" si="0"/>
        <v>1</v>
      </c>
    </row>
    <row r="45" spans="1:20" ht="15.75">
      <c r="A45" s="107"/>
      <c r="B45" s="108"/>
      <c r="C45" s="109">
        <v>3</v>
      </c>
      <c r="D45" s="110">
        <v>6</v>
      </c>
      <c r="E45" s="68">
        <v>19</v>
      </c>
      <c r="F45" s="111"/>
      <c r="G45" s="112">
        <v>35</v>
      </c>
      <c r="H45" s="112"/>
      <c r="I45" s="112">
        <v>38</v>
      </c>
      <c r="J45" s="113"/>
      <c r="K45" s="69"/>
      <c r="L45" s="69"/>
      <c r="M45" s="179">
        <f>+M7+M15+M16+M17+M18+M19+M20+M21+M22+M23+M24+M25+M27+M39+M40+M41+M42+M43+M44</f>
        <v>2680</v>
      </c>
      <c r="N45" s="179">
        <f>+N7+N15+N16+N17+N18+N19+N20+N21+N22+N23+N24+N25+N27+N39+N40+N41+N42+N43+N44</f>
        <v>313</v>
      </c>
      <c r="O45" s="118"/>
      <c r="P45" s="111"/>
      <c r="Q45" s="114"/>
      <c r="R45" s="115"/>
      <c r="S45" s="116">
        <f>AVERAGE(S7:S44)</f>
        <v>0.24380555555555553</v>
      </c>
      <c r="T45" s="117">
        <f t="shared" ref="T45" si="1">IF(S45&lt;=33%,1,IF(S45&lt;76%,3,IF(S45&lt;100%,4,IF(S45=101%,5))))</f>
        <v>1</v>
      </c>
    </row>
    <row r="46" spans="1:20" ht="15.75">
      <c r="A46" s="107"/>
      <c r="B46" s="108"/>
      <c r="C46" s="109"/>
      <c r="D46" s="110"/>
      <c r="E46" s="68"/>
      <c r="F46" s="111"/>
      <c r="G46" s="112"/>
      <c r="H46" s="112"/>
      <c r="I46" s="112"/>
      <c r="J46" s="113"/>
      <c r="K46" s="69"/>
      <c r="L46" s="69"/>
      <c r="M46" s="179"/>
      <c r="N46" s="110"/>
      <c r="O46" s="118"/>
      <c r="P46" s="111"/>
      <c r="Q46" s="114"/>
      <c r="R46" s="115"/>
      <c r="S46" s="116"/>
      <c r="T46" s="117"/>
    </row>
    <row r="47" spans="1:20">
      <c r="A47" s="2" t="s">
        <v>745</v>
      </c>
      <c r="B47" s="3"/>
      <c r="C47" s="4"/>
      <c r="D47" s="110"/>
      <c r="E47" s="68"/>
      <c r="F47" s="111"/>
      <c r="G47" s="112"/>
      <c r="H47" s="112"/>
      <c r="I47" s="112"/>
      <c r="J47" s="113"/>
      <c r="K47" s="69"/>
      <c r="L47" s="69"/>
      <c r="M47" s="179"/>
      <c r="N47" s="110"/>
      <c r="O47" s="118"/>
      <c r="P47" s="111"/>
      <c r="Q47" s="114"/>
      <c r="R47" s="115"/>
      <c r="S47" s="116"/>
      <c r="T47" s="117"/>
    </row>
    <row r="48" spans="1:20">
      <c r="B48" s="3"/>
      <c r="C48" s="4"/>
      <c r="D48" s="110"/>
      <c r="E48" s="68"/>
      <c r="F48" s="111"/>
      <c r="G48" s="112"/>
      <c r="H48" s="112"/>
      <c r="I48" s="112"/>
      <c r="J48" s="113"/>
      <c r="K48" s="69"/>
      <c r="L48" s="69"/>
      <c r="M48" s="179"/>
      <c r="N48" s="110"/>
      <c r="O48" s="118"/>
      <c r="P48" s="111"/>
      <c r="Q48" s="114"/>
      <c r="R48" s="115"/>
      <c r="S48" s="116"/>
      <c r="T48" s="117"/>
    </row>
    <row r="49" spans="1:20">
      <c r="A49" s="2" t="s">
        <v>313</v>
      </c>
      <c r="B49" s="3"/>
      <c r="C49" s="4"/>
      <c r="D49" s="110"/>
      <c r="E49" s="68"/>
      <c r="F49" s="111"/>
      <c r="G49" s="112"/>
      <c r="H49" s="112"/>
      <c r="I49" s="112"/>
      <c r="J49" s="113"/>
      <c r="K49" s="69"/>
      <c r="L49" s="69"/>
      <c r="M49" s="179"/>
      <c r="N49" s="110"/>
      <c r="O49" s="118"/>
      <c r="P49" s="111"/>
      <c r="Q49" s="114"/>
      <c r="R49" s="115"/>
      <c r="S49" s="116"/>
      <c r="T49" s="117"/>
    </row>
    <row r="50" spans="1:20" ht="15.75">
      <c r="A50" s="107"/>
      <c r="B50" s="108"/>
      <c r="C50" s="109"/>
      <c r="D50" s="110"/>
      <c r="E50" s="68"/>
      <c r="F50" s="111"/>
      <c r="G50" s="112"/>
      <c r="H50" s="112"/>
      <c r="I50" s="112"/>
      <c r="J50" s="113"/>
      <c r="K50" s="69"/>
      <c r="L50" s="69"/>
      <c r="M50" s="179"/>
      <c r="N50" s="110"/>
      <c r="O50" s="118"/>
      <c r="P50" s="111"/>
      <c r="Q50" s="114"/>
      <c r="R50" s="115"/>
      <c r="S50" s="116"/>
      <c r="T50" s="117"/>
    </row>
    <row r="51" spans="1:20" ht="15.75">
      <c r="A51" s="107"/>
      <c r="B51" s="108"/>
      <c r="C51" s="109"/>
      <c r="D51" s="110"/>
      <c r="E51" s="68"/>
      <c r="F51" s="111"/>
      <c r="G51" s="112"/>
      <c r="H51" s="112"/>
      <c r="I51" s="112"/>
      <c r="J51" s="113"/>
      <c r="K51" s="69"/>
      <c r="L51" s="69"/>
      <c r="M51" s="179"/>
      <c r="N51" s="110"/>
      <c r="O51" s="118"/>
      <c r="P51" s="111"/>
      <c r="Q51" s="114"/>
      <c r="R51" s="115"/>
      <c r="S51" s="116"/>
      <c r="T51" s="117"/>
    </row>
    <row r="52" spans="1:20">
      <c r="A52" s="2" t="s">
        <v>776</v>
      </c>
      <c r="B52" s="20"/>
      <c r="C52" s="21"/>
      <c r="M52" s="43"/>
    </row>
    <row r="53" spans="1:20">
      <c r="A53" s="245" t="s">
        <v>313</v>
      </c>
      <c r="B53" s="20"/>
      <c r="C53" s="21"/>
      <c r="M53" s="45"/>
    </row>
    <row r="54" spans="1:20">
      <c r="A54" s="40"/>
    </row>
    <row r="55" spans="1:20">
      <c r="A55" s="119"/>
      <c r="B55" s="3"/>
      <c r="C55" s="4"/>
    </row>
    <row r="56" spans="1:20">
      <c r="A56" s="119"/>
      <c r="B56" s="3"/>
      <c r="C56" s="4"/>
    </row>
    <row r="57" spans="1:20" ht="15.75">
      <c r="A57" s="120"/>
    </row>
    <row r="58" spans="1:20">
      <c r="A58" s="119"/>
    </row>
    <row r="59" spans="1:20">
      <c r="A59" s="119"/>
    </row>
    <row r="60" spans="1:20">
      <c r="A60" s="2"/>
    </row>
  </sheetData>
  <mergeCells count="56">
    <mergeCell ref="M7:M14"/>
    <mergeCell ref="N7:N14"/>
    <mergeCell ref="O7:O14"/>
    <mergeCell ref="M27:M38"/>
    <mergeCell ref="N27:N38"/>
    <mergeCell ref="O27:O38"/>
    <mergeCell ref="M17:M18"/>
    <mergeCell ref="N17:N18"/>
    <mergeCell ref="O17:O18"/>
    <mergeCell ref="A5:A6"/>
    <mergeCell ref="B5:B6"/>
    <mergeCell ref="B7:B44"/>
    <mergeCell ref="C7:C24"/>
    <mergeCell ref="C41:C44"/>
    <mergeCell ref="C5:C6"/>
    <mergeCell ref="A7:A9"/>
    <mergeCell ref="D5:D6"/>
    <mergeCell ref="E5:E6"/>
    <mergeCell ref="K5:K6"/>
    <mergeCell ref="F19:F21"/>
    <mergeCell ref="F5:F6"/>
    <mergeCell ref="G5:G6"/>
    <mergeCell ref="D7:D15"/>
    <mergeCell ref="E7:E14"/>
    <mergeCell ref="F7:F14"/>
    <mergeCell ref="G7:G9"/>
    <mergeCell ref="D19:D24"/>
    <mergeCell ref="D17:D18"/>
    <mergeCell ref="E17:E18"/>
    <mergeCell ref="B1:B4"/>
    <mergeCell ref="C1:R2"/>
    <mergeCell ref="S1:T1"/>
    <mergeCell ref="S2:T2"/>
    <mergeCell ref="C3:R4"/>
    <mergeCell ref="S3:T3"/>
    <mergeCell ref="S4:T4"/>
    <mergeCell ref="O5:O6"/>
    <mergeCell ref="P5:T5"/>
    <mergeCell ref="H5:H6"/>
    <mergeCell ref="I5:I6"/>
    <mergeCell ref="J5:J6"/>
    <mergeCell ref="L5:L6"/>
    <mergeCell ref="M5:M6"/>
    <mergeCell ref="N5:N6"/>
    <mergeCell ref="G25:G26"/>
    <mergeCell ref="F41:F42"/>
    <mergeCell ref="E19:E22"/>
    <mergeCell ref="D25:D40"/>
    <mergeCell ref="C25:C40"/>
    <mergeCell ref="D41:D44"/>
    <mergeCell ref="E41:E43"/>
    <mergeCell ref="F28:F29"/>
    <mergeCell ref="E33:E38"/>
    <mergeCell ref="F30:F38"/>
    <mergeCell ref="E28:E29"/>
    <mergeCell ref="F25:F26"/>
  </mergeCells>
  <conditionalFormatting sqref="T45:T51">
    <cfRule type="cellIs" dxfId="8" priority="68" stopIfTrue="1" operator="between">
      <formula>3</formula>
      <formula>4</formula>
    </cfRule>
  </conditionalFormatting>
  <conditionalFormatting sqref="T7">
    <cfRule type="cellIs" dxfId="7" priority="8" stopIfTrue="1" operator="between">
      <formula>3</formula>
      <formula>4</formula>
    </cfRule>
  </conditionalFormatting>
  <conditionalFormatting sqref="T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T8:T44">
    <cfRule type="cellIs" dxfId="3" priority="4" stopIfTrue="1" operator="between">
      <formula>3</formula>
      <formula>4</formula>
    </cfRule>
  </conditionalFormatting>
  <conditionalFormatting sqref="T8:T44">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hyperlinks>
    <hyperlink ref="Q8" r:id="rId1" display="http://administrativos.ut.edu.co/images/VICEADMINISTRATIVA/Div_relaciones_laborales/Informes/planes/2020/PLAN_ANUAL_DE_VACANTES_2020.pdf"/>
  </hyperlinks>
  <pageMargins left="0.70866141732283472" right="0.70866141732283472" top="0.74803149606299213" bottom="0.74803149606299213" header="0.31496062992125984" footer="0.31496062992125984"/>
  <pageSetup paperSize="14" scale="4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selection activeCell="K24" sqref="K24"/>
    </sheetView>
  </sheetViews>
  <sheetFormatPr baseColWidth="10" defaultRowHeight="15"/>
  <cols>
    <col min="1" max="1" width="3.140625" customWidth="1"/>
    <col min="2" max="2" width="7.7109375" customWidth="1"/>
    <col min="3" max="3" width="16.5703125" customWidth="1"/>
    <col min="4" max="4" width="13.5703125" customWidth="1"/>
    <col min="5" max="5" width="12.7109375" customWidth="1"/>
    <col min="6" max="6" width="15.42578125" customWidth="1"/>
    <col min="7" max="7" width="11.42578125" customWidth="1"/>
    <col min="8" max="8" width="6.28515625" customWidth="1"/>
    <col min="9" max="9" width="10.7109375" hidden="1" customWidth="1"/>
    <col min="10" max="10" width="29.42578125" hidden="1" customWidth="1"/>
    <col min="11" max="11" width="23.140625" customWidth="1"/>
    <col min="12" max="15" width="16.85546875" bestFit="1" customWidth="1"/>
    <col min="16" max="17" width="18.85546875" bestFit="1" customWidth="1"/>
  </cols>
  <sheetData>
    <row r="1" spans="2:17" ht="15.75" thickBot="1">
      <c r="B1" s="26" t="s">
        <v>746</v>
      </c>
      <c r="C1" s="26"/>
    </row>
    <row r="2" spans="2:17" ht="15.75" thickBot="1">
      <c r="B2" s="529" t="s">
        <v>116</v>
      </c>
      <c r="C2" s="530" t="s">
        <v>117</v>
      </c>
      <c r="D2" s="530" t="s">
        <v>118</v>
      </c>
      <c r="E2" s="530" t="s">
        <v>119</v>
      </c>
      <c r="F2" s="530" t="s">
        <v>120</v>
      </c>
      <c r="G2" s="530" t="s">
        <v>9</v>
      </c>
      <c r="H2" s="530" t="s">
        <v>121</v>
      </c>
      <c r="I2" s="535" t="s">
        <v>115</v>
      </c>
      <c r="J2" s="536"/>
      <c r="K2" s="537" t="s">
        <v>112</v>
      </c>
      <c r="L2" s="532" t="s">
        <v>288</v>
      </c>
      <c r="M2" s="533"/>
      <c r="N2" s="533"/>
      <c r="O2" s="533"/>
      <c r="P2" s="533"/>
      <c r="Q2" s="534"/>
    </row>
    <row r="3" spans="2:17" ht="15.75" thickBot="1">
      <c r="B3" s="529"/>
      <c r="C3" s="530"/>
      <c r="D3" s="530"/>
      <c r="E3" s="530"/>
      <c r="F3" s="530"/>
      <c r="G3" s="530"/>
      <c r="H3" s="530"/>
      <c r="I3" s="246" t="s">
        <v>122</v>
      </c>
      <c r="J3" s="60" t="s">
        <v>123</v>
      </c>
      <c r="K3" s="537"/>
      <c r="L3" s="81" t="s">
        <v>741</v>
      </c>
      <c r="M3" s="81" t="s">
        <v>285</v>
      </c>
      <c r="N3" s="81" t="s">
        <v>287</v>
      </c>
      <c r="O3" s="81" t="s">
        <v>289</v>
      </c>
      <c r="P3" s="81" t="s">
        <v>290</v>
      </c>
      <c r="Q3" s="81" t="s">
        <v>136</v>
      </c>
    </row>
    <row r="4" spans="2:17" ht="48">
      <c r="B4" s="259">
        <v>1</v>
      </c>
      <c r="C4" s="260" t="s">
        <v>124</v>
      </c>
      <c r="D4" s="259">
        <v>8</v>
      </c>
      <c r="E4" s="259">
        <v>17</v>
      </c>
      <c r="F4" s="259">
        <v>41</v>
      </c>
      <c r="G4" s="259">
        <v>56</v>
      </c>
      <c r="H4" s="261">
        <f>+G4/$G$8</f>
        <v>0.3522012578616352</v>
      </c>
      <c r="I4" s="256" t="s">
        <v>125</v>
      </c>
      <c r="J4" s="61" t="s">
        <v>126</v>
      </c>
      <c r="K4" s="76">
        <f>+'EXCELENCIA ACADÉMICA'!M64</f>
        <v>3947</v>
      </c>
      <c r="L4" s="78">
        <v>2095</v>
      </c>
      <c r="M4" s="78">
        <v>1540</v>
      </c>
      <c r="N4" s="78"/>
      <c r="O4" s="78"/>
      <c r="P4" s="78"/>
      <c r="Q4" s="79">
        <f>+L4+M4+N4+O4+P4</f>
        <v>3635</v>
      </c>
    </row>
    <row r="5" spans="2:17" ht="60">
      <c r="B5" s="259">
        <v>2</v>
      </c>
      <c r="C5" s="260" t="s">
        <v>127</v>
      </c>
      <c r="D5" s="259">
        <v>3</v>
      </c>
      <c r="E5" s="259">
        <v>12</v>
      </c>
      <c r="F5" s="259">
        <v>33</v>
      </c>
      <c r="G5" s="259">
        <v>53</v>
      </c>
      <c r="H5" s="261">
        <f>+G5/$G$8</f>
        <v>0.33333333333333331</v>
      </c>
      <c r="I5" s="257" t="s">
        <v>128</v>
      </c>
      <c r="J5" s="61" t="s">
        <v>129</v>
      </c>
      <c r="K5" s="77">
        <f>+'COMPROMISO SOCIAL'!M60</f>
        <v>3101</v>
      </c>
      <c r="L5" s="78">
        <v>1364</v>
      </c>
      <c r="M5" s="78">
        <v>915</v>
      </c>
      <c r="N5" s="78"/>
      <c r="O5" s="78"/>
      <c r="P5" s="78">
        <v>75</v>
      </c>
      <c r="Q5" s="79">
        <f>+L5+M5+N5+O5+P5</f>
        <v>2354</v>
      </c>
    </row>
    <row r="6" spans="2:17" ht="48">
      <c r="B6" s="259">
        <v>3</v>
      </c>
      <c r="C6" s="260" t="s">
        <v>130</v>
      </c>
      <c r="D6" s="259">
        <v>2</v>
      </c>
      <c r="E6" s="259">
        <v>6</v>
      </c>
      <c r="F6" s="259">
        <v>10</v>
      </c>
      <c r="G6" s="259">
        <v>15</v>
      </c>
      <c r="H6" s="261">
        <f>+G6/$G$8</f>
        <v>9.4339622641509441E-2</v>
      </c>
      <c r="I6" s="256" t="s">
        <v>131</v>
      </c>
      <c r="J6" s="61" t="s">
        <v>132</v>
      </c>
      <c r="K6" s="77">
        <f>+'COMPROMISO AMBIENTAL'!M22</f>
        <v>125</v>
      </c>
      <c r="L6" s="78"/>
      <c r="M6" s="78">
        <v>5</v>
      </c>
      <c r="N6" s="78"/>
      <c r="O6" s="78"/>
      <c r="P6" s="78"/>
      <c r="Q6" s="79">
        <f>+L6+M6+N6+O6+P6</f>
        <v>5</v>
      </c>
    </row>
    <row r="7" spans="2:17" ht="84.75" thickBot="1">
      <c r="B7" s="259">
        <v>4</v>
      </c>
      <c r="C7" s="260" t="s">
        <v>133</v>
      </c>
      <c r="D7" s="259">
        <v>3</v>
      </c>
      <c r="E7" s="259">
        <v>6</v>
      </c>
      <c r="F7" s="259">
        <v>19</v>
      </c>
      <c r="G7" s="259">
        <v>35</v>
      </c>
      <c r="H7" s="261">
        <f>+G7/$G$8</f>
        <v>0.22012578616352202</v>
      </c>
      <c r="I7" s="257" t="s">
        <v>134</v>
      </c>
      <c r="J7" s="61" t="s">
        <v>135</v>
      </c>
      <c r="K7" s="77">
        <f>+'EJE 4 EYTA'!M45</f>
        <v>2680</v>
      </c>
      <c r="L7" s="78">
        <v>400</v>
      </c>
      <c r="M7" s="78">
        <v>485</v>
      </c>
      <c r="N7" s="80">
        <v>500</v>
      </c>
      <c r="O7" s="80"/>
      <c r="P7" s="78"/>
      <c r="Q7" s="79">
        <f>+L7+M7+N7+O7+P7</f>
        <v>1385</v>
      </c>
    </row>
    <row r="8" spans="2:17" ht="15.75" thickBot="1">
      <c r="B8" s="262" t="s">
        <v>136</v>
      </c>
      <c r="C8" s="263">
        <v>4</v>
      </c>
      <c r="D8" s="263">
        <f>SUM(D4:D7)</f>
        <v>16</v>
      </c>
      <c r="E8" s="263">
        <f>SUM(E4:E7)</f>
        <v>41</v>
      </c>
      <c r="F8" s="263">
        <f>SUM(F4:F7)</f>
        <v>103</v>
      </c>
      <c r="G8" s="263">
        <f>SUM(G4:G7)</f>
        <v>159</v>
      </c>
      <c r="H8" s="264">
        <f>SUM(H4:H7)</f>
        <v>1</v>
      </c>
      <c r="I8" s="258">
        <v>10</v>
      </c>
      <c r="J8" s="62" t="s">
        <v>123</v>
      </c>
      <c r="K8" s="82">
        <f t="shared" ref="K8:Q8" si="0">SUM(K4:K7)</f>
        <v>9853</v>
      </c>
      <c r="L8" s="82">
        <f t="shared" si="0"/>
        <v>3859</v>
      </c>
      <c r="M8" s="82">
        <f t="shared" si="0"/>
        <v>2945</v>
      </c>
      <c r="N8" s="82">
        <f t="shared" si="0"/>
        <v>500</v>
      </c>
      <c r="O8" s="82">
        <f t="shared" si="0"/>
        <v>0</v>
      </c>
      <c r="P8" s="82">
        <f t="shared" si="0"/>
        <v>75</v>
      </c>
      <c r="Q8" s="82">
        <f t="shared" si="0"/>
        <v>7379</v>
      </c>
    </row>
    <row r="9" spans="2:17" hidden="1">
      <c r="C9" s="49"/>
      <c r="D9" s="51"/>
      <c r="E9" s="27"/>
      <c r="F9" s="27"/>
      <c r="G9" s="27"/>
      <c r="H9" s="27"/>
      <c r="I9" s="27"/>
      <c r="J9" s="27"/>
    </row>
    <row r="10" spans="2:17" hidden="1">
      <c r="B10" s="52" t="s">
        <v>140</v>
      </c>
      <c r="C10" s="53">
        <v>4</v>
      </c>
      <c r="D10" s="50">
        <v>12</v>
      </c>
      <c r="G10" s="50"/>
    </row>
    <row r="11" spans="2:17" hidden="1">
      <c r="B11" s="52" t="s">
        <v>141</v>
      </c>
      <c r="C11" s="54">
        <v>3</v>
      </c>
      <c r="D11" s="50">
        <v>8</v>
      </c>
    </row>
    <row r="12" spans="2:17" hidden="1">
      <c r="B12" s="52" t="s">
        <v>142</v>
      </c>
      <c r="C12" s="54">
        <v>0</v>
      </c>
      <c r="D12" s="50">
        <v>2</v>
      </c>
    </row>
    <row r="13" spans="2:17" hidden="1">
      <c r="B13" s="52" t="s">
        <v>144</v>
      </c>
      <c r="C13" s="54">
        <v>7</v>
      </c>
      <c r="D13" s="50">
        <v>11</v>
      </c>
    </row>
    <row r="14" spans="2:17" hidden="1">
      <c r="B14" s="55" t="s">
        <v>136</v>
      </c>
      <c r="C14" s="54">
        <f>SUM(C10:C13)</f>
        <v>14</v>
      </c>
      <c r="D14" s="54">
        <f>SUM(D10:D13)</f>
        <v>33</v>
      </c>
      <c r="E14">
        <f>+C14+D14</f>
        <v>47</v>
      </c>
    </row>
    <row r="15" spans="2:17" hidden="1">
      <c r="E15">
        <f>+G8-E14</f>
        <v>112</v>
      </c>
    </row>
    <row r="16" spans="2:17">
      <c r="C16" s="531" t="s">
        <v>743</v>
      </c>
      <c r="D16" s="531"/>
      <c r="E16" s="531"/>
      <c r="F16" s="531"/>
      <c r="G16" s="531"/>
      <c r="H16" s="172"/>
      <c r="I16" s="172"/>
      <c r="J16" s="172"/>
      <c r="K16" s="186">
        <v>122439</v>
      </c>
    </row>
    <row r="17" spans="2:11">
      <c r="C17" s="531" t="s">
        <v>744</v>
      </c>
      <c r="D17" s="531"/>
      <c r="E17" s="531"/>
      <c r="F17" s="531"/>
      <c r="G17" s="531"/>
      <c r="H17" s="172"/>
      <c r="I17" s="172"/>
      <c r="J17" s="172"/>
      <c r="K17" s="186">
        <f>+K8+K16</f>
        <v>132292</v>
      </c>
    </row>
    <row r="18" spans="2:11">
      <c r="B18" s="2" t="s">
        <v>747</v>
      </c>
    </row>
    <row r="19" spans="2:11">
      <c r="B19" s="2"/>
    </row>
    <row r="20" spans="2:11">
      <c r="B20" s="2" t="s">
        <v>313</v>
      </c>
      <c r="E20" s="2" t="s">
        <v>776</v>
      </c>
    </row>
    <row r="21" spans="2:11">
      <c r="E21" s="245" t="s">
        <v>313</v>
      </c>
    </row>
  </sheetData>
  <mergeCells count="12">
    <mergeCell ref="C16:G16"/>
    <mergeCell ref="C17:G17"/>
    <mergeCell ref="L2:Q2"/>
    <mergeCell ref="I2:J2"/>
    <mergeCell ref="K2:K3"/>
    <mergeCell ref="G2:G3"/>
    <mergeCell ref="H2:H3"/>
    <mergeCell ref="B2:B3"/>
    <mergeCell ref="C2:C3"/>
    <mergeCell ref="D2:D3"/>
    <mergeCell ref="E2:E3"/>
    <mergeCell ref="F2: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GENERAL</vt:lpstr>
      <vt:lpstr>EXCELENCIA ACADÉMICA</vt:lpstr>
      <vt:lpstr>COMPROMISO SOCIAL</vt:lpstr>
      <vt:lpstr>COMPROMISO AMBIENTAL</vt:lpstr>
      <vt:lpstr>EJE 4 EYTA</vt:lpstr>
      <vt:lpstr>RESUMEN</vt:lpstr>
      <vt:lpstr>'EXCELENCIA ACADÉMICA'!Área_de_impresión</vt:lpstr>
      <vt:lpstr>'COMPROMISO SOCIAL'!Títulos_a_imprimir</vt:lpstr>
      <vt:lpstr>'EJE 4 EYTA'!Títulos_a_imprimir</vt:lpstr>
      <vt:lpstr>'EXCELENCIA ACADÉMICA'!Títulos_a_imprimir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2019-09-23T13:59:52Z</cp:lastPrinted>
  <dcterms:created xsi:type="dcterms:W3CDTF">2019-03-22T12:55:26Z</dcterms:created>
  <dcterms:modified xsi:type="dcterms:W3CDTF">2021-05-04T17:09:48Z</dcterms:modified>
</cp:coreProperties>
</file>