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D:\Documents\ODI\PA\PLAN ACCION_2021\"/>
    </mc:Choice>
  </mc:AlternateContent>
  <bookViews>
    <workbookView xWindow="0" yWindow="0" windowWidth="20490" windowHeight="7650" firstSheet="1" activeTab="1"/>
  </bookViews>
  <sheets>
    <sheet name="GENERAL" sheetId="8" r:id="rId1"/>
    <sheet name="EXCELENCIA ACADÉMICA" sheetId="9" r:id="rId2"/>
    <sheet name="COMPROMISO SOCIAL" sheetId="2" r:id="rId3"/>
    <sheet name="COMPROMISO AMBIENTAL" sheetId="10" r:id="rId4"/>
    <sheet name="EJE 4 EYTA" sheetId="5" r:id="rId5"/>
    <sheet name="RESUMEN" sheetId="7" r:id="rId6"/>
  </sheets>
  <definedNames>
    <definedName name="_xlnm._FilterDatabase" localSheetId="4" hidden="1">'EJE 4 EYTA'!$A$6:$U$53</definedName>
    <definedName name="_xlnm._FilterDatabase" localSheetId="1" hidden="1">'EXCELENCIA ACADÉMICA'!$A$6:$Z$6</definedName>
    <definedName name="_xlnm.Print_Area" localSheetId="1">'EXCELENCIA ACADÉMICA'!$B$1:$U$68</definedName>
    <definedName name="_xlnm.Print_Titles" localSheetId="2">'COMPROMISO SOCIAL'!$1:$6</definedName>
    <definedName name="_xlnm.Print_Titles" localSheetId="4">'EJE 4 EYTA'!$1:$6</definedName>
    <definedName name="_xlnm.Print_Titles" localSheetId="1">'EXCELENCIA ACADÉMICA'!$1:$6</definedName>
  </definedNames>
  <calcPr calcId="162913"/>
</workbook>
</file>

<file path=xl/calcChain.xml><?xml version="1.0" encoding="utf-8"?>
<calcChain xmlns="http://schemas.openxmlformats.org/spreadsheetml/2006/main">
  <c r="T44" i="5" l="1"/>
  <c r="T43" i="5"/>
  <c r="T42" i="5"/>
  <c r="T41" i="5"/>
  <c r="T40" i="5"/>
  <c r="T39" i="5"/>
  <c r="T38" i="5"/>
  <c r="T37" i="5"/>
  <c r="T36" i="5"/>
  <c r="T35" i="5"/>
  <c r="T34" i="5"/>
  <c r="T33" i="5"/>
  <c r="T32" i="5"/>
  <c r="T31" i="5"/>
  <c r="T30" i="5"/>
  <c r="T29" i="5"/>
  <c r="T28" i="5"/>
  <c r="T27" i="5"/>
  <c r="T25" i="5"/>
  <c r="T24" i="5"/>
  <c r="T23" i="5"/>
  <c r="T22" i="5"/>
  <c r="T21" i="5"/>
  <c r="T20" i="5"/>
  <c r="T19" i="5"/>
  <c r="T18" i="5"/>
  <c r="T17" i="5"/>
  <c r="T16" i="5"/>
  <c r="T15" i="5"/>
  <c r="T14" i="5"/>
  <c r="T13" i="5"/>
  <c r="T12" i="5"/>
  <c r="T11" i="5"/>
  <c r="T10" i="5"/>
  <c r="T9" i="5"/>
  <c r="T8" i="5"/>
  <c r="T7" i="5"/>
  <c r="T21" i="10"/>
  <c r="T20" i="10"/>
  <c r="T19" i="10"/>
  <c r="T18" i="10"/>
  <c r="T17" i="10"/>
  <c r="T16" i="10"/>
  <c r="T15" i="10"/>
  <c r="T14" i="10"/>
  <c r="T13" i="10"/>
  <c r="T12" i="10"/>
  <c r="T11" i="10"/>
  <c r="T10" i="10"/>
  <c r="T9" i="10"/>
  <c r="T8" i="10"/>
  <c r="T7" i="10"/>
  <c r="T59" i="2"/>
  <c r="T58" i="2"/>
  <c r="T57" i="2"/>
  <c r="T56" i="2"/>
  <c r="T55" i="2"/>
  <c r="T54" i="2"/>
  <c r="T53" i="2"/>
  <c r="T52" i="2"/>
  <c r="T51" i="2"/>
  <c r="T50" i="2"/>
  <c r="T49" i="2"/>
  <c r="T48" i="2"/>
  <c r="T47" i="2"/>
  <c r="T46" i="2"/>
  <c r="T45" i="2"/>
  <c r="T44" i="2"/>
  <c r="T43" i="2"/>
  <c r="T42" i="2"/>
  <c r="T41" i="2"/>
  <c r="T40" i="2"/>
  <c r="T39" i="2"/>
  <c r="T38" i="2"/>
  <c r="T37" i="2"/>
  <c r="T36" i="2"/>
  <c r="T35" i="2"/>
  <c r="T34" i="2"/>
  <c r="T33" i="2"/>
  <c r="T32" i="2"/>
  <c r="T31" i="2"/>
  <c r="T30" i="2"/>
  <c r="T29" i="2"/>
  <c r="T28" i="2"/>
  <c r="T27" i="2"/>
  <c r="T26" i="2"/>
  <c r="T25" i="2"/>
  <c r="T24" i="2"/>
  <c r="T23" i="2"/>
  <c r="T22" i="2"/>
  <c r="T21" i="2"/>
  <c r="T20" i="2"/>
  <c r="T19" i="2"/>
  <c r="T18" i="2"/>
  <c r="T17" i="2"/>
  <c r="T16" i="2"/>
  <c r="T15" i="2"/>
  <c r="T14" i="2"/>
  <c r="T13" i="2"/>
  <c r="T12" i="2"/>
  <c r="T11" i="2"/>
  <c r="T10" i="2"/>
  <c r="T9" i="2"/>
  <c r="T8" i="2"/>
  <c r="T7" i="2"/>
  <c r="T63" i="9"/>
  <c r="T62" i="9"/>
  <c r="T61" i="9"/>
  <c r="T60" i="9"/>
  <c r="T59" i="9"/>
  <c r="T58" i="9"/>
  <c r="T57" i="9"/>
  <c r="T56" i="9"/>
  <c r="T55" i="9"/>
  <c r="T54" i="9"/>
  <c r="T53" i="9"/>
  <c r="T52" i="9"/>
  <c r="T51" i="9"/>
  <c r="T50" i="9"/>
  <c r="T49" i="9"/>
  <c r="T48" i="9"/>
  <c r="T47" i="9"/>
  <c r="T46" i="9"/>
  <c r="T45" i="9"/>
  <c r="T44" i="9"/>
  <c r="T43" i="9"/>
  <c r="T42" i="9"/>
  <c r="T41" i="9"/>
  <c r="T40" i="9"/>
  <c r="T39" i="9"/>
  <c r="T38" i="9"/>
  <c r="T37" i="9"/>
  <c r="T36" i="9"/>
  <c r="T35" i="9"/>
  <c r="T34" i="9"/>
  <c r="T33" i="9"/>
  <c r="T32" i="9"/>
  <c r="T31" i="9"/>
  <c r="T30" i="9"/>
  <c r="T29" i="9"/>
  <c r="T28" i="9"/>
  <c r="T27" i="9"/>
  <c r="T26" i="9"/>
  <c r="T25" i="9"/>
  <c r="T24" i="9"/>
  <c r="T23" i="9"/>
  <c r="T22" i="9"/>
  <c r="T21" i="9"/>
  <c r="T20" i="9"/>
  <c r="T19" i="9"/>
  <c r="T18" i="9"/>
  <c r="T17" i="9"/>
  <c r="T16" i="9"/>
  <c r="T15" i="9"/>
  <c r="T14" i="9"/>
  <c r="T13" i="9"/>
  <c r="T12" i="9"/>
  <c r="T11" i="9"/>
  <c r="T10" i="9"/>
  <c r="T9" i="9"/>
  <c r="T8" i="9"/>
  <c r="K6" i="7"/>
  <c r="S23" i="10" l="1"/>
  <c r="S22" i="10"/>
  <c r="M22" i="10"/>
  <c r="N45" i="5" l="1"/>
  <c r="M45" i="5"/>
  <c r="K7" i="7" s="1"/>
  <c r="M16" i="2"/>
  <c r="S65" i="9" l="1"/>
  <c r="S64" i="9"/>
  <c r="M64" i="9"/>
  <c r="K4" i="7" s="1"/>
  <c r="T7" i="9"/>
  <c r="C8" i="8" l="1"/>
  <c r="C7" i="8"/>
  <c r="S61" i="2" l="1"/>
  <c r="C6" i="8" s="1"/>
  <c r="D7" i="8" l="1"/>
  <c r="S60" i="2" l="1"/>
  <c r="C5" i="8" l="1"/>
  <c r="C9" i="8" l="1"/>
  <c r="O8" i="7"/>
  <c r="N8" i="7"/>
  <c r="D5" i="8" l="1"/>
  <c r="M8" i="7"/>
  <c r="P8" i="7"/>
  <c r="Q5" i="7"/>
  <c r="Q6" i="7"/>
  <c r="L8" i="7"/>
  <c r="M60" i="2"/>
  <c r="K5" i="7" s="1"/>
  <c r="Q7" i="7"/>
  <c r="Q4" i="7"/>
  <c r="Q8" i="7" l="1"/>
  <c r="D14" i="7"/>
  <c r="C14" i="7"/>
  <c r="E14" i="7" l="1"/>
  <c r="G8" i="7"/>
  <c r="F8" i="7"/>
  <c r="E8" i="7"/>
  <c r="D8" i="7"/>
  <c r="H5" i="7" l="1"/>
  <c r="E15" i="7"/>
  <c r="H4" i="7"/>
  <c r="H6" i="7"/>
  <c r="H7" i="7"/>
  <c r="D8" i="8"/>
  <c r="D6" i="8"/>
  <c r="K8" i="7"/>
  <c r="K17" i="7" s="1"/>
  <c r="H8" i="7" l="1"/>
  <c r="D9" i="8"/>
</calcChain>
</file>

<file path=xl/comments1.xml><?xml version="1.0" encoding="utf-8"?>
<comments xmlns="http://schemas.openxmlformats.org/spreadsheetml/2006/main">
  <authors>
    <author>UT</author>
  </authors>
  <commentList>
    <comment ref="G19" authorId="0" shapeId="0">
      <text>
        <r>
          <rPr>
            <b/>
            <sz val="9"/>
            <color indexed="81"/>
            <rFont val="Tahoma"/>
            <family val="2"/>
          </rPr>
          <t>UT:</t>
        </r>
        <r>
          <rPr>
            <sz val="9"/>
            <color indexed="81"/>
            <rFont val="Tahoma"/>
            <family val="2"/>
          </rPr>
          <t xml:space="preserve">
Revisar en junio</t>
        </r>
      </text>
    </comment>
    <comment ref="G23" authorId="0" shapeId="0">
      <text>
        <r>
          <rPr>
            <b/>
            <sz val="9"/>
            <color indexed="81"/>
            <rFont val="Tahoma"/>
            <family val="2"/>
          </rPr>
          <t>UT:</t>
        </r>
        <r>
          <rPr>
            <sz val="9"/>
            <color indexed="81"/>
            <rFont val="Tahoma"/>
            <family val="2"/>
          </rPr>
          <t xml:space="preserve">
Revisar con el doctor Florez</t>
        </r>
      </text>
    </comment>
  </commentList>
</comments>
</file>

<file path=xl/sharedStrings.xml><?xml version="1.0" encoding="utf-8"?>
<sst xmlns="http://schemas.openxmlformats.org/spreadsheetml/2006/main" count="972" uniqueCount="774">
  <si>
    <t>PROCEDIMIENTO SISTEMA DE PLANIFICACIÓN INSTITUCIONAL</t>
  </si>
  <si>
    <t>Página 1 de 1</t>
  </si>
  <si>
    <t>Código: PI-P01-F01</t>
  </si>
  <si>
    <t>No.</t>
  </si>
  <si>
    <t>EJE DE POLÍTICA</t>
  </si>
  <si>
    <t>PROGRAMA</t>
  </si>
  <si>
    <t>PROYECTO</t>
  </si>
  <si>
    <t xml:space="preserve">SUBPROYECTO </t>
  </si>
  <si>
    <t>OBJETIVO</t>
  </si>
  <si>
    <t>ACCIONES</t>
  </si>
  <si>
    <t>META</t>
  </si>
  <si>
    <t>RESPONSABLE(S)</t>
  </si>
  <si>
    <t>FECHA INICIACIÓN</t>
  </si>
  <si>
    <t>FECHA FINALIZACIÓN</t>
  </si>
  <si>
    <t>PRESUPUESTO ASIGNADO</t>
  </si>
  <si>
    <t>PRESUPUESTO EJECUTADO</t>
  </si>
  <si>
    <t>FUENTE DEL RECURSO</t>
  </si>
  <si>
    <t>SEGUIMIENTO</t>
  </si>
  <si>
    <t>LOGRO (AÑO)</t>
  </si>
  <si>
    <t>EVIDENCIA</t>
  </si>
  <si>
    <t>OBSERVACIÓN</t>
  </si>
  <si>
    <t>% AVANCE</t>
  </si>
  <si>
    <t>SEMÁFORO</t>
  </si>
  <si>
    <t>EXCELENCIA ACADÉMICA</t>
  </si>
  <si>
    <t>FORTALECIMIENTO DE LA FORMACIÓN DOCENTE</t>
  </si>
  <si>
    <t>AMPLIACIÓN PLANTA DOCENTE</t>
  </si>
  <si>
    <t>Vinculación de profesores de planta</t>
  </si>
  <si>
    <t>ESTIMULOS A LA FORMACIÓN</t>
  </si>
  <si>
    <t>MODERNIZACIÓN CURRICULAR</t>
  </si>
  <si>
    <t>FORTALECIMIENTO DE LA EDUCACIÓN A DISTANCIA</t>
  </si>
  <si>
    <t>DINAMIZACIÓN DE LA INVESTIGACIÓN</t>
  </si>
  <si>
    <t>Impulsar el desarrollo investigativo del IDEAD</t>
  </si>
  <si>
    <t>INVESTIGACIÓN</t>
  </si>
  <si>
    <t>Banco de patentes</t>
  </si>
  <si>
    <t>PROMOCIÓN DEL DESARROLLO DE PROYECTOS DE INVESTIGACIÓN CON PERTINENCIA REGIONAL</t>
  </si>
  <si>
    <t xml:space="preserve">Gestión de proyectos de Ciencia Tecnología e Innovación </t>
  </si>
  <si>
    <t>Cultura investigativa</t>
  </si>
  <si>
    <t>Investigación con pertinencia social</t>
  </si>
  <si>
    <t>Formalizar la institucionalización de un  evento de reconocimiento al trabajos de profesores investigadores por los resultados obtenidos a nivel  internacional  y nacional .</t>
  </si>
  <si>
    <t>MODERNIZACIÓN Y VISIBILIZACIÓN DE FUENTES DOCUMENTALES Y COLECCIONES MUSEOLÓGICAS DE LA UNIVERSIDAD</t>
  </si>
  <si>
    <t>BIBLIOTECA</t>
  </si>
  <si>
    <t>COLECCIONES Y MUSEOS</t>
  </si>
  <si>
    <t>Difusión y extensión de Museos y Colecciones</t>
  </si>
  <si>
    <t>Fortalecer las colecciones y museos de la institución para constituirlas en importantes herramientas de apoyo a los procesos misionales</t>
  </si>
  <si>
    <t>PUBLICACIONES</t>
  </si>
  <si>
    <t>FONDO EDITORIAL</t>
  </si>
  <si>
    <t>Sello Editorial</t>
  </si>
  <si>
    <t>POSTGRADOS</t>
  </si>
  <si>
    <t>INTERNACIONALIZACIÓN</t>
  </si>
  <si>
    <t>MOVILIDAD ACADÉMICA E INVESTIGATIVA</t>
  </si>
  <si>
    <t>Visibilización y Posicionamiento nacional e internacional de la UT</t>
  </si>
  <si>
    <t>FORMACIÓN EN LENGUA EXTRANJERA</t>
  </si>
  <si>
    <t>META PD</t>
  </si>
  <si>
    <t>META PA (año)</t>
  </si>
  <si>
    <t>ODI/RODRIGUEZ J.C</t>
  </si>
  <si>
    <t>COMPROMISO SOCIAL</t>
  </si>
  <si>
    <t>DESARROLLO HUMANO</t>
  </si>
  <si>
    <t>BIENESTAR UNIVERSITARIO</t>
  </si>
  <si>
    <t>Residencias estudiantiles</t>
  </si>
  <si>
    <t>Actualizar la normatividad que regula el servicio de residencias masculinas y subsido de alojamiento femenino</t>
  </si>
  <si>
    <t xml:space="preserve">Elaborar y presentar el reglamento para residencias </t>
  </si>
  <si>
    <t>Vicerrector de Desarrollo Humano
Director de Bienestar, Profesional de la Sección Asistencial</t>
  </si>
  <si>
    <t>Restaurante universitario</t>
  </si>
  <si>
    <t>Garantizar las condiciones higienico sanitarias para la oferta de alimentos</t>
  </si>
  <si>
    <t>Plan estratégico de seguridad víal</t>
  </si>
  <si>
    <t>Programa integral de abordaje al consumo de sustancias psicoactivas</t>
  </si>
  <si>
    <t>Deporte competitivo</t>
  </si>
  <si>
    <t>Recreación y uso racional del tiempo libre</t>
  </si>
  <si>
    <t>PERMANENCIA Y GRADUACIÓN ESTUDIANTIL</t>
  </si>
  <si>
    <t>Realizar actividades de monitorias académicas, cursos nivelatorios,  y semana de inducción</t>
  </si>
  <si>
    <t>Tiendas Universitarias</t>
  </si>
  <si>
    <t>DESARROLLO CULTURAL</t>
  </si>
  <si>
    <t>Elaborar, socializar, y presentar para aprobación  la Política de Inclusión</t>
  </si>
  <si>
    <t>PROYECCIÓN SOCIAL</t>
  </si>
  <si>
    <t>REGIONALIZACIÓN</t>
  </si>
  <si>
    <t>Contexto regional</t>
  </si>
  <si>
    <t>Formar a la comunidad universitaria en temas de contexto regional</t>
  </si>
  <si>
    <t xml:space="preserve">Contribuir al desarrollo local y regional  a partir de la articulación de las funciones misionales universitarias con los requerimientos de los territorios </t>
  </si>
  <si>
    <t>Articular la Universidad en las dinámicas locales, regionales y nacionales.</t>
  </si>
  <si>
    <t>Educación Rural</t>
  </si>
  <si>
    <t>UNIVERSIDAD ABIERTA</t>
  </si>
  <si>
    <t>Cultura emprendedora e innovadora</t>
  </si>
  <si>
    <t>Alianzas y convenios estratégicos</t>
  </si>
  <si>
    <t>UNIVERSIDAD TERRITORIO DE PAZ</t>
  </si>
  <si>
    <t>GRADUADOS</t>
  </si>
  <si>
    <t>FORTALECIMIENTO DE VÍNCULOS CON LOS GRADUADOS</t>
  </si>
  <si>
    <t>COMPROMISO AMBIENTAL</t>
  </si>
  <si>
    <t>UNIVERSIDAD TERRITORIO VERDE</t>
  </si>
  <si>
    <t xml:space="preserve">Incluir la cátedra ambiental en los bancos de electivas de los programas académicos de pregrado modalidades presencial y a distancia </t>
  </si>
  <si>
    <t>Formación permanente y proyección social</t>
  </si>
  <si>
    <t>Realizar el diplomado en pensamiento ambiental "Cátedra Gonzalo Palomino Ortiz" y seminario permanente en educación ambiental  en la UT</t>
  </si>
  <si>
    <t>Investigación y producción académica</t>
  </si>
  <si>
    <t>Generar documentos académicos de apoyo al desarrollo de la Cátedra Ambiental</t>
  </si>
  <si>
    <t>PLANIFICACIÓN Y GESTIÓN SUSTENTABLE DEL CAMPUS UNIVERSITARIO</t>
  </si>
  <si>
    <t xml:space="preserve">Garantizar el cumplimiento de la normatividad ambiental vigente </t>
  </si>
  <si>
    <t xml:space="preserve">Realizar acompañamiento dentro de la implementación  del S.G.A </t>
  </si>
  <si>
    <t>TRANSPARENCIA Y EFICIENCIA ADMINISTRATIVA</t>
  </si>
  <si>
    <t>MODELO INTEGRADO DE PLANEACIÓN Y GESTIÓN</t>
  </si>
  <si>
    <t>SISTEMA DE PLANIFICACIÓN INSTITUCIONAL</t>
  </si>
  <si>
    <t>Plataforma de gestión integrada</t>
  </si>
  <si>
    <t>Integrar los diferentes procesos e instrumentos de planificación Institucional.</t>
  </si>
  <si>
    <t>Gestión y organización universitaria</t>
  </si>
  <si>
    <t>SISTEMA DE COMUNICACIÓN Y MEDIOS</t>
  </si>
  <si>
    <t>MODERNIZACIÓN INSTITUCIONAL</t>
  </si>
  <si>
    <t>Actualizar los estatutos general, profesoral, estudiantil y administrativo</t>
  </si>
  <si>
    <t xml:space="preserve">Vicerrector Administrativo
Secretaria General
Asesor Jurídico
Consejo Superior
</t>
  </si>
  <si>
    <t>Sostenibilidad financiera y transparencia</t>
  </si>
  <si>
    <t>Fortalecer la estabilidad y el equilibrio financiero de la Universidad del Tolima</t>
  </si>
  <si>
    <t>Gestión documental</t>
  </si>
  <si>
    <t xml:space="preserve">Administrar la documentación institucional cumpliendo con la normatividad vigente, mediante la recepción, registro, distribución, conservación y consulta de la información, para la prestación de servicios oportunos. </t>
  </si>
  <si>
    <t>Modernización y rediseño organizacional</t>
  </si>
  <si>
    <t xml:space="preserve">Vicerrector Administrativo
Jefe Oficina de Desarrollo Institucional
Jefe División de Relaciones Laborales y Prestacionales
Equipo de rediseño
</t>
  </si>
  <si>
    <t>PRESUPUESTO</t>
  </si>
  <si>
    <t>Lineamientos de la gestión financiera</t>
  </si>
  <si>
    <t xml:space="preserve">
Vicerrector Administrativo
Jefe División Contable y Financiera
Director IDEAD
Decanos
Director de Investigaciones y Desarrollo Cientifico.
</t>
  </si>
  <si>
    <t>ARTICULADOS FACTORES DEL CNA (Acuerdo 001 de 2018 CESU)</t>
  </si>
  <si>
    <t>EJES</t>
  </si>
  <si>
    <t>DENOMINACIÓN</t>
  </si>
  <si>
    <t>PROGRAMAS</t>
  </si>
  <si>
    <t>PROYECTOS</t>
  </si>
  <si>
    <t>SUBPROYECTOS</t>
  </si>
  <si>
    <t>%</t>
  </si>
  <si>
    <t>No. Factor</t>
  </si>
  <si>
    <t>FACTORES DEL CNA</t>
  </si>
  <si>
    <t>Excelencia Académica</t>
  </si>
  <si>
    <t>1,2,3,4 y 7</t>
  </si>
  <si>
    <t>Estudiantes; profesores;  Graduados       investigación, Planeación y mejoramiento de la calidad</t>
  </si>
  <si>
    <t>Compromiso Social</t>
  </si>
  <si>
    <t>1,2,3,4,5,7 y 8</t>
  </si>
  <si>
    <t xml:space="preserve">Estudiantes; profesores; Graduados;  Investigación; Planeación y mejoramiento de la calidad;  bienestar; Gestión Administrativa; </t>
  </si>
  <si>
    <t>Compromiso Ambiental</t>
  </si>
  <si>
    <t>1,2,5,7 y 8</t>
  </si>
  <si>
    <t>Estudiantes;  profesores;  bienestar;       Planeación y mejoramiento de la calidad  ; Gestión Administrativa</t>
  </si>
  <si>
    <t>Eficiencia y Transparencia Adminsitrativa</t>
  </si>
  <si>
    <t>1,2,3,4,5,6,7,8,9 y 10 (todos los factores)</t>
  </si>
  <si>
    <t>Estudiantes; profesores; Graduados;  investigación; bienestar; gobierno institucional; Planeación y mejoramiento de la calidad;   Gestión Administrativa; Infraestructura; Recursos Financieros</t>
  </si>
  <si>
    <t>TOTAL</t>
  </si>
  <si>
    <t>UNIVERSIDAD DEL TOLIMA</t>
  </si>
  <si>
    <t>CONVENCIÓN</t>
  </si>
  <si>
    <t>SEMAFORO</t>
  </si>
  <si>
    <t>EJE 1</t>
  </si>
  <si>
    <t>EJE 2</t>
  </si>
  <si>
    <t>EJE 3</t>
  </si>
  <si>
    <t>EFICIENCIA Y TRANSPARENCIA ADMINISTRATIVA</t>
  </si>
  <si>
    <t>EJE 4</t>
  </si>
  <si>
    <t>AVANCE</t>
  </si>
  <si>
    <t>Fuente: Oficina de Desarrollo Institucional</t>
  </si>
  <si>
    <t>PRESUPUESTO ASIGNADO
MILLONES</t>
  </si>
  <si>
    <t>Pendiente  cumplimiento</t>
  </si>
  <si>
    <t>Actualizar el proceso de admisión de los estudiantes aplicando la politica de inclusión con enfoque diferencial e incluyente</t>
  </si>
  <si>
    <t>Documento aprobado</t>
  </si>
  <si>
    <t>Número de estratégias implementadas</t>
  </si>
  <si>
    <t>Grupos de investigación</t>
  </si>
  <si>
    <t>APROPIACIÓN SOCIAL DEL CONOCIMIENTO</t>
  </si>
  <si>
    <t>Crear el portal del graduado como instrumento de apoyo al empleo y mercado laboral</t>
  </si>
  <si>
    <t>Portal de graduado en la UT</t>
  </si>
  <si>
    <t>PLAN DE DESARROLLO FÍSICO DEL CAMPUS UNIVERSITARIO</t>
  </si>
  <si>
    <t>ORDENACIÓN Y PROYECCIÓN DEL CAMPUS UNIVERSITARIO</t>
  </si>
  <si>
    <t>INDICADOR DE PRODUCTO</t>
  </si>
  <si>
    <t xml:space="preserve">META
</t>
  </si>
  <si>
    <t xml:space="preserve">Salud integral y el autocuidado </t>
  </si>
  <si>
    <t>Número de beneficiados</t>
  </si>
  <si>
    <t>Número de servicios prestados</t>
  </si>
  <si>
    <t xml:space="preserve">Número de controles realizados </t>
  </si>
  <si>
    <t>Política aprobada</t>
  </si>
  <si>
    <t xml:space="preserve">Presentar y aprobar  la Política para el Abordaje de los Consumos Adictivos en la Universidad del Tolima. </t>
  </si>
  <si>
    <t>Número de participantes</t>
  </si>
  <si>
    <t xml:space="preserve">
Fomentar la participación de estudiantes, docentes y funcionarios en los zonales para clasificar en las diversas disciplinas en los Juegos Universitarios Nacionales de la comunidad universitaria</t>
  </si>
  <si>
    <t>Librería tienda universitaria</t>
  </si>
  <si>
    <t>Establecer estratégias de Comercialización de los servicios y sello editorial de la UT</t>
  </si>
  <si>
    <t>Bienestar laboral</t>
  </si>
  <si>
    <t>Promover el crecimiento y desarrollo personal de la comunidad universitaria, para la generación de habilidades sicosociales a través de acciones formativas y educativas.</t>
  </si>
  <si>
    <t xml:space="preserve">Vicerrector de Desarrollo Humano
Director Centro Cultural 
</t>
  </si>
  <si>
    <t>Número actividades desarrolladas</t>
  </si>
  <si>
    <t xml:space="preserve">Actualizar, socializar y presentar para aprobación el Estatuto Administrativo </t>
  </si>
  <si>
    <t>Desarrollar  la cátedra abierta de contexto regional para la Universidad del Tolima</t>
  </si>
  <si>
    <t xml:space="preserve">Potenciar el crecimiento de la educación superior en las zonas rurales de la región.
</t>
  </si>
  <si>
    <t>Fotalecer los procesos de proyección, investigación, construcción y apropiación de conocimiento</t>
  </si>
  <si>
    <t>Participar en convocatorias de intervención social regionales y nacionales para la financiación de proyectos</t>
  </si>
  <si>
    <t xml:space="preserve">Espacios de formación integral para niños y jovenes de instituciones educativas de la Región </t>
  </si>
  <si>
    <t>Cultura ciudadana e inclusión</t>
  </si>
  <si>
    <t>Número de personas capacitadas</t>
  </si>
  <si>
    <t>Número de documentos elaborados</t>
  </si>
  <si>
    <t xml:space="preserve">Número de S.G.A actualizados  </t>
  </si>
  <si>
    <t>Articular, actualizar y documentar la gestión integral de residuos solidos</t>
  </si>
  <si>
    <t>Articular, actualizar, documentar e implementar el manejo integral arboreo y zonas verdes del campus</t>
  </si>
  <si>
    <t>Realizar monitoreo, seguimiento y verificación de la calidad del aire, agua y suelo.</t>
  </si>
  <si>
    <t>GESTIÓN DE TIC</t>
  </si>
  <si>
    <t>Modernización y actualización de los recursos e infraestructura tecnológica</t>
  </si>
  <si>
    <t xml:space="preserve">Elaborar la polítca de modernización y actualización de la  infraestructura tecnológica </t>
  </si>
  <si>
    <t xml:space="preserve">Aprobar la política que contiene:   Plan Estratégico de Tecnologías de la Información y las Comunicaciones - PETI
Plan de Tratamiento de Riesgos de Seguridad y Privacidad de la Información y Plan de Seguridad y Privacidad de la Información </t>
  </si>
  <si>
    <t>Actualizar y ejecutar el Plan Institucional de Archivos - PINAR articulado con la dimensión de Información y Comunicación de MIPG</t>
  </si>
  <si>
    <t>Secretaria General 
Profesional de Oficina de Archivo
Profesional Oficina de Gestión Tecnológica</t>
  </si>
  <si>
    <t xml:space="preserve">Jefe Oficina de Desarrollo Institucional
</t>
  </si>
  <si>
    <t>Número de adecuaciones ejecutadas</t>
  </si>
  <si>
    <t>Mejoramiento de procesos estudiantiles</t>
  </si>
  <si>
    <t>Calidad en las pruebas saber</t>
  </si>
  <si>
    <t>Actualizar la política de estímulos a graduados</t>
  </si>
  <si>
    <t>Política actualizada</t>
  </si>
  <si>
    <t>Vinculación a redes académicas</t>
  </si>
  <si>
    <t>Hacia la internacionalización del currículo en la UT</t>
  </si>
  <si>
    <t>UT SOLIDARIA EN TU COMUNIDAD</t>
  </si>
  <si>
    <t>Transformación del entorno regional</t>
  </si>
  <si>
    <t>Consolidar estrategias de articulación entre las agendas de regionalización de entidades públicas y privadas del orden local, regional, nacional e internacional y la politica de regionaliización UT</t>
  </si>
  <si>
    <t>De vuelta a la UT</t>
  </si>
  <si>
    <t>Construir el portafolio de programas y servicios para graduados</t>
  </si>
  <si>
    <t>Consolidar la interacción permanente de los graduados con la vida Institucional</t>
  </si>
  <si>
    <t>Vicerrector
Académico
Profesional Oficina de Graduados</t>
  </si>
  <si>
    <t>Fortalecer el proceso de seguimiento a  graduados</t>
  </si>
  <si>
    <t>Apoyo en redes de empleo y mercado laboral</t>
  </si>
  <si>
    <t>Portal creado</t>
  </si>
  <si>
    <t>Diagnóstico elaborado y presentado</t>
  </si>
  <si>
    <t>Realizar  diagnóstico de la situación actual y la inserción laboral de los graduados de la UT</t>
  </si>
  <si>
    <t>Reorientar el Proyecto Educativo Institucional - PEI 2020 - 2022</t>
  </si>
  <si>
    <t>PEI reorientado</t>
  </si>
  <si>
    <t xml:space="preserve">Vicerrector Académico
Jefe Oficina de Desarrollo Institucional
Asesor Jurídico
Secretario General
Consejo Superior
</t>
  </si>
  <si>
    <t xml:space="preserve">Vicerrector Académico
Asesor Jurídico
Secretaria General
Consejo Superior
</t>
  </si>
  <si>
    <t>Estatuto estudiantil elaborado</t>
  </si>
  <si>
    <t>Formación para el desarrollo humano</t>
  </si>
  <si>
    <t xml:space="preserve">Vicerrector de Desarrollo Humano
Vicerrector Académico
Secretaria General
Asesor Jurídico
</t>
  </si>
  <si>
    <t xml:space="preserve">Cualificación permanente de los graduados
</t>
  </si>
  <si>
    <t>SEGUIMIENTO A GRADUADOS UT</t>
  </si>
  <si>
    <t xml:space="preserve">Jefe Oficina de Desarrollo Institucional
Vicerrector de Desarrollo Humano
</t>
  </si>
  <si>
    <t>Construcción Edificio de aulas</t>
  </si>
  <si>
    <t>Garantizar ambientes de aprendizaje para la población estudiantil de la UT.</t>
  </si>
  <si>
    <t>Construir un edificio de aulas en el bloque 03 de la sede principal de la UT.</t>
  </si>
  <si>
    <t>Adecución infraestructura física</t>
  </si>
  <si>
    <t>Garantizar el funcionamiento adecuado de los espacios físicos de la UT.</t>
  </si>
  <si>
    <t>Bulevar UT</t>
  </si>
  <si>
    <t>Prestar a la comunidad universitaria un servicio de educación superior con calidad</t>
  </si>
  <si>
    <t>Número de remodelaciones y adecuaciones ejecutadas</t>
  </si>
  <si>
    <t xml:space="preserve">Jardín Botánico de la UT
</t>
  </si>
  <si>
    <t xml:space="preserve">Plan estrategico de expansión del campus universitario </t>
  </si>
  <si>
    <t>Proyectar el campus universitario con base en las tendencias de expansión urbana de la ciudad de Ibagué y impaco regional - nacional.</t>
  </si>
  <si>
    <t>Fortalecer la divulgación y biodiversidad para la educación ambiental, producción orgánica y sustentable y laboratorios ambientales.</t>
  </si>
  <si>
    <t>FORTALECIMIENTO DE LOS PROCESOS DE INVESTIGACIÓN Y PROYECCIÓN SOCIAL VINCULADOS AL JARDÍN BOTÁNICO Y LOS PREDIOS RURALES DE LA UNIVERSIDAD</t>
  </si>
  <si>
    <t>Número de proyectos apoyados</t>
  </si>
  <si>
    <t>Realizar proyectos de investigación y proyección social en biodiversidad, producción orgánica y sustentable y laboratorios ambientales</t>
  </si>
  <si>
    <t>HACIA UN TOLIMA SUSTENTABLE</t>
  </si>
  <si>
    <t xml:space="preserve">Contribuir en la gestión ambiental sustentable del territorio tolimense </t>
  </si>
  <si>
    <t>FORMULACIÓN DE POLÍTICAS Y AGENDAS PÚBLICAS AMBIENTALES PARA UN TOLIMA SUSTENTABLE</t>
  </si>
  <si>
    <t>ACOMPAÑAMIENTO A ACTORES SOCIALES PARA LA GESTIÓN DE CONFLICTOS AMBIENTALES</t>
  </si>
  <si>
    <t>Número trabajos generados a través de convenios e investigaciones</t>
  </si>
  <si>
    <t>Consolidación de convenios de investigación</t>
  </si>
  <si>
    <t>Gestionar convenios de gestión ambiental en el territorio</t>
  </si>
  <si>
    <t>Gestión para un Tolima sustentable</t>
  </si>
  <si>
    <t>Conflictos ambientales</t>
  </si>
  <si>
    <t>Normatividad ambiental</t>
  </si>
  <si>
    <t xml:space="preserve">Institucionalizar eventos de reconocimiento al aporte a la consolidación de la CT&amp;I. </t>
  </si>
  <si>
    <t>Eventos institucionalizados y realizados</t>
  </si>
  <si>
    <t>PROMOCIÓN DE LAS PUBLICACIONES UNIVERSITARIAS</t>
  </si>
  <si>
    <t>Producción científica y académica de la UT en documentos seriados</t>
  </si>
  <si>
    <t>Aumentar la producción de publicaciones académica y científica seriadas</t>
  </si>
  <si>
    <t>Aumentar las publicaciones académica y científica seriadas propias de la UT</t>
  </si>
  <si>
    <t>Número de revistas con cumplimiento de criterios de indexación</t>
  </si>
  <si>
    <t xml:space="preserve">Aprobar y ejecutar comisiones de estudio de profesores de planta a nivel doctoral. </t>
  </si>
  <si>
    <t>Crear nuevas propuestas de educación continuada: cursos cortos, seminarios y diplomados.</t>
  </si>
  <si>
    <t>Número de nuevos cursos de capacitación ofertados</t>
  </si>
  <si>
    <t xml:space="preserve">
Director  Investigaciones y Desarrollo Científico
Decanos, Director del IDEAD
Vicerrector Académico</t>
  </si>
  <si>
    <t>Diseñar y publicar colecciones de museo virtuales, disponibles para la comunidad en general.</t>
  </si>
  <si>
    <t>Incrementar la presencia internacional de la Universidad promoviendo la vinculación de los docentes y estudiantes a redes académicas</t>
  </si>
  <si>
    <t>Actualizar planes de curso  de los programas con homólogos internacionales</t>
  </si>
  <si>
    <t>Elaborar normatividad  de prevención y mitigación del consumo de sustancias psicoactivas dirigidas a comunidad universitaria a través de la estrategia de Zona de Orientación Universitaria - ZOU</t>
  </si>
  <si>
    <t xml:space="preserve">Número de integrantes formados </t>
  </si>
  <si>
    <t>Número de alianzas estrategicas obtenidas</t>
  </si>
  <si>
    <t>Presentar ante las embajadas y representaciones consulares proyectos de intervención social que permitan estrategias de colaboración a nivel institucional y empresarial</t>
  </si>
  <si>
    <t>Proyecto
presentado</t>
  </si>
  <si>
    <t>Número de proyectos financiados</t>
  </si>
  <si>
    <t>Portafolio construido</t>
  </si>
  <si>
    <t>Reglamento aprobado</t>
  </si>
  <si>
    <t>Controlar la calidad de alimentos y buenas practícas de manejo de alimentos en las sedes: Central, CURDN y Bajo Calima</t>
  </si>
  <si>
    <t>Realizar intervención psicosocial en la comunidad universitaria</t>
  </si>
  <si>
    <t>Número de estudiantes participantes en monitorias académicas + cursos nivelatorios +  semana de inducción</t>
  </si>
  <si>
    <t>Realizar actividades culturales a la Comunidad Universitaria</t>
  </si>
  <si>
    <t xml:space="preserve">Generar condiciones de cultura de seguridad vial en la Comunidad Universitaria
</t>
  </si>
  <si>
    <t xml:space="preserve">Sistema Globalmente Armonizado - SGA </t>
  </si>
  <si>
    <t xml:space="preserve">Garantizar el manejo adecuado de las sustancias quimicas bajo el Sistema Globalmente Armonizado - S.G.A de clasificación y etiquetado </t>
  </si>
  <si>
    <t>Informes presentados</t>
  </si>
  <si>
    <t>Documento PINAR articulado e implementado con MIPG</t>
  </si>
  <si>
    <t>Realizar seguimiento y control del saneamiento financiero y fiscal por medio del Consejo Universitario de Política Fiscal -CONFIS (componentes: Plan de Desarrollo Rectoral, Plan Financiero, Plan operativio anual de inversiones y presupuesto)</t>
  </si>
  <si>
    <t>Número de evaluaciones y seguimiento</t>
  </si>
  <si>
    <t>Generar una estructura  organizacional que refleje los nuevos desarrollos académico - administrativos de la Institución</t>
  </si>
  <si>
    <t>Número de convenios con recursos adquiridos</t>
  </si>
  <si>
    <t>Mantenar la certificación bajo la ISO 9001:2015 del Sistema de Gestión de la Calidad - SGC de la Universidad</t>
  </si>
  <si>
    <t>SGC certificado</t>
  </si>
  <si>
    <t>Jefe de la Oficina de Desarrollo Institucional
Líderes de los procesos</t>
  </si>
  <si>
    <t>PROUNAL</t>
  </si>
  <si>
    <t>Sistema implementado</t>
  </si>
  <si>
    <t>PROUT</t>
  </si>
  <si>
    <t>FUENTE</t>
  </si>
  <si>
    <t>REGALÍAS</t>
  </si>
  <si>
    <t>PROPIOS</t>
  </si>
  <si>
    <t>Número de comisiones aprobadas</t>
  </si>
  <si>
    <t xml:space="preserve">FORMACION POLITICA Y CIUDADANIA </t>
  </si>
  <si>
    <t>Fortalecer la cultura política y de ciudadanía de la comunidad universitaria</t>
  </si>
  <si>
    <t>Articular los currículos de las Unidades Académicas con la formación en ciudadanía</t>
  </si>
  <si>
    <t>Cualificar la gestión pública para la implentación de políticas de cultura ciudadana </t>
  </si>
  <si>
    <t>Diseñar programas de capacitación para funcionarios públicos, líderes sociales y comunales en cultura ciudadana</t>
  </si>
  <si>
    <t>Número de curriculos artículados</t>
  </si>
  <si>
    <t>Número de programas ofertados</t>
  </si>
  <si>
    <t>Número de artículos publicados en Revistas Indexadas</t>
  </si>
  <si>
    <t xml:space="preserve">Gestionar alianzas estratégicas con organizaciones público privadas para el desarrollo de actividades académicas y el abordaje de problemáticas regionales </t>
  </si>
  <si>
    <t>Numero de estudiantes vinculados en P.U</t>
  </si>
  <si>
    <t>Elaborar, socializar y presentar  la Política de Regionalización de la Universidad del Tolima</t>
  </si>
  <si>
    <t>Reconocimiento y valoración de las diferentes formas de producción de conocimiento que fortalezcan la construcción de sociedad</t>
  </si>
  <si>
    <t>Vicerrector Académico
Vicerrector Administrativo</t>
  </si>
  <si>
    <t>Vicerrector Académico
Directores de Departamento</t>
  </si>
  <si>
    <t xml:space="preserve">Vicerrector Académico
Secretaria Académica
Jefe de Admisiones, Registro y Control Académico
Comité de Admisiones
</t>
  </si>
  <si>
    <t>Director de Investigaciones y Desarrollo Científico
Vicerrector Académico</t>
  </si>
  <si>
    <t xml:space="preserve">Director  Investigaciones y Desarrollo Científico
Decanos, Director del IDEAD
Vicerrector Académico
</t>
  </si>
  <si>
    <t>Director  Investigaciones y Desarrollo Científico
Decanos, Director del IDEAD 
Vicerrector Académico</t>
  </si>
  <si>
    <t xml:space="preserve">
Director de Investigaciones y Desarrollo Científico
Vicerrector Académico
Rector</t>
  </si>
  <si>
    <t>Vicerrector Académico
Director de Investigaciones y Desarrollo Científico</t>
  </si>
  <si>
    <t>Vicerrector Académico
Vicerrector de Desarrollo Humano
Vicerrector Administrativo</t>
  </si>
  <si>
    <t>ODI/RODRIGUEZ J.C/ R.Q.G - N.B.V</t>
  </si>
  <si>
    <t>Versión: 11</t>
  </si>
  <si>
    <t>Fecha Aprobación:
17-12-2020</t>
  </si>
  <si>
    <t>Número de estrategías implementadas</t>
  </si>
  <si>
    <t>Fortalecer los procesos de formación y capacitación para elevar la cualificación de la planta docente.</t>
  </si>
  <si>
    <t xml:space="preserve">Vicerrector Académico
Decanos
Director del IDEAD
Directores de Departamento
Vicerrector Administrativo
</t>
  </si>
  <si>
    <t>EDUCACIÓN MEDIADA POR TIC</t>
  </si>
  <si>
    <t>Portafolios pedadógicos</t>
  </si>
  <si>
    <t>Promover la dinamización de la investigación mediante la promoción de grupos y semilleros de investigación en los procesos propios de la educación a distancia</t>
  </si>
  <si>
    <t xml:space="preserve">Desarrollar proyectos con grupos de investigación reconocidos por Sistema Nacional de Ciencia, Tecnología e Invovación - SCT&amp;I </t>
  </si>
  <si>
    <t>Desarrollar proyectos con semilleros de investigación en los Centros de Atención Tutorial - CAT</t>
  </si>
  <si>
    <t>Número de proyectos de semilleros en los CAT</t>
  </si>
  <si>
    <t>Número de proyectos en los CAT</t>
  </si>
  <si>
    <t>Promover la obtención de patentes mediante acciones de estímulo alos estudiantes, docentes y graduados</t>
  </si>
  <si>
    <t>PROMOCIÓN DE PATENTES PRODUCTO DE INVESTIGACIÓN - CREACIÓN</t>
  </si>
  <si>
    <t xml:space="preserve">Fortalecer lazos interinstitucionales de organizaciones públicas y privadas de carácter nacional e internacional  </t>
  </si>
  <si>
    <t>Fortalecer la protección de la propiedad intelectual mediante los diferentes modelos de registro ante la Superintendencia de Industria y Comercio (patentamiento y desarrollos tecnológicos) y la Unidad de Derechos de Autor para los productos de creación y Derechos de Obtentor de Variedades Vegetales (ICA)</t>
  </si>
  <si>
    <t>Número de productos de investigación protegidos</t>
  </si>
  <si>
    <t>Consolidar los Grupos y Centros de investigación registrados en el Sistema Nacional de Ciencia Tecnología e Innovación del Ministerio de Ciencia Tecnología e Innovación – MinCiencias.</t>
  </si>
  <si>
    <t>Número de grupos de investigación consolidado en MinCiencias</t>
  </si>
  <si>
    <t>Fortalecer los grupos y centros  de investigación</t>
  </si>
  <si>
    <t>Fortalecer la comunicación científica en una lengua extranjera para la incorporación de la producción científica en bases de datos de alto impacto.</t>
  </si>
  <si>
    <t>Desarrollar productos de generación de conocimiento científica en bases de datos de alto impacto</t>
  </si>
  <si>
    <t>Número de productos de generados de alto impacto</t>
  </si>
  <si>
    <t xml:space="preserve">Fomentar la apropiación social del conocimiento generado a través de la investigación - creación a la comunidad y al sector productivo con el propósito de aumentar los indicadores de competitividad y calidad de vida para la región.
</t>
  </si>
  <si>
    <t>Número de proyectos con pertinencia social</t>
  </si>
  <si>
    <t>Formular proyectos de investigación con pertinencia social  compatible con el conocimiento local, empirico, el saber tradicional e incorporando la tecnología.</t>
  </si>
  <si>
    <t>Semilleros y Grupos de Investigación - Creación</t>
  </si>
  <si>
    <t>Consolidar los semilleros y grupos de investigación como estrategia pedagógica para aumentar la relación docencia – investigación, en articulación con los programas curriculares para fomentar una cultura científica.</t>
  </si>
  <si>
    <t xml:space="preserve">Número de estudiantes vinculados a los semilleros y a los grupos de investigación </t>
  </si>
  <si>
    <t>Formular y gestionar proyectos de investigación - creación que fortalezcan los semilleros y grupos de investigación</t>
  </si>
  <si>
    <t>Difusión y extensión de la investigación - creación</t>
  </si>
  <si>
    <t>Fomentar las dinámicas comunicativas entre la Universidad del Tolima con los diferentes entes estatales.</t>
  </si>
  <si>
    <t>Formular proyectos de colaboración con entes estatales</t>
  </si>
  <si>
    <t>Número de proyectos formulados</t>
  </si>
  <si>
    <t>Dinamización de la Investigación - creación</t>
  </si>
  <si>
    <t xml:space="preserve">Fortalecer las plataformas tecnológicas institucionales para la divulgación de revistas, libros y toda comunicación científica y académica derivada de ellos. </t>
  </si>
  <si>
    <t>Número de revistas fortalecidas</t>
  </si>
  <si>
    <t xml:space="preserve">Fortalecer la revistas con los resultados de investigación </t>
  </si>
  <si>
    <t xml:space="preserve">
Director de Investigaciones y Desarrollo Científico
Vicerrector Académico
</t>
  </si>
  <si>
    <t>Promover la visibilzación mediada del museo en  las instituciones educativas de la región</t>
  </si>
  <si>
    <t>Número de visitas mediadas</t>
  </si>
  <si>
    <t>Número de colecciones disponibles con acceso virtual</t>
  </si>
  <si>
    <t xml:space="preserve">Director del Museo
Vicerrector Académico
Proyección Social
</t>
  </si>
  <si>
    <t>Número de libros publicados con estándares internacionales</t>
  </si>
  <si>
    <t>Articular y fortalecer las publicaciones científicas, académicas y comunitarias.</t>
  </si>
  <si>
    <t>Fomentar la gestión editorial de la Universidad para alcanzar los estándares internacionales en la publicación de libros</t>
  </si>
  <si>
    <t>Ofertar seminarios y cursos en lengua extranjera</t>
  </si>
  <si>
    <t>Prestar los servicios de promoción de la salud y prevención de la enfermedad apoyados con las TIC</t>
  </si>
  <si>
    <t>Profesional de la Sección Asistencial
Director de Bieneatar Universitario
Vicerrector de Desarrollo Humano</t>
  </si>
  <si>
    <t>Promover hábitos y estilos de vida saludable individual y colectiva para la prevención de factores de riesgo y el mantenimiento de la salud de la comunidad universitaria a través de acciones asistenciales y educativas.</t>
  </si>
  <si>
    <t>Optimizar la cultura y clima organizacional de la Universidad del Tolima, a través del fortalecimiento de equipos de trabajo interdisciplinarios con condiciones que impacten positivamente en su desempeño laboral, con alternativas que respondan a las necesidades de integración, identidad, cultura institucional y pertenencia, con el fin de lograr el bienestar individual y la integración de la comunidad.</t>
  </si>
  <si>
    <t>Número de funcionarios beneficiados</t>
  </si>
  <si>
    <t>Fortalecer los procesos deportivos mediante la aplicación de sistemas de entrenamiento actualizados a cada disciplina establecida, manteniendo las disciplinas deportivas ofertadas e incorporando nuevas que permitan la participación en eventos deportivos regional, nacional e internacional.</t>
  </si>
  <si>
    <t>Número de deportistas participantes</t>
  </si>
  <si>
    <t xml:space="preserve">Fortalecer las actividades recreativas y el uso racional del tiempo libre existentes e incorporando nuevas, que conlleven a una mayor cobertura de participación y respondan a las necesidades de la comunidad universitaria.
</t>
  </si>
  <si>
    <t>Desarrollar actividades que involucren a la comunidad universitaria y fomentar conciencia, sobre la práctica de la cultura física en beneficio propio</t>
  </si>
  <si>
    <t xml:space="preserve"> Director de Bienestar Universitario
Profesionales Sección Asistencial
Vicerrector de Desarrollo Humano</t>
  </si>
  <si>
    <t>Fortalecer el sistema integral de alertas y evaluación para la gestión de permanencia y graduación estudiantil.</t>
  </si>
  <si>
    <t xml:space="preserve">Director de Bienestar Universitario
Vicerrector de Desarrollo Humano </t>
  </si>
  <si>
    <t>Formación e interacción artística y cultural</t>
  </si>
  <si>
    <t>Fortalecer y dinamizar los talleres de formación artística integral con pertinencia institucional, orientadas a la comunidad universitaria y sociedad.</t>
  </si>
  <si>
    <t>Desarrollar actividades artísticas -culturales con la comunidad universitaria por semestre</t>
  </si>
  <si>
    <t>Número de integrantes  vinculados a actividades culturales por semestre</t>
  </si>
  <si>
    <t>Extensión cultural</t>
  </si>
  <si>
    <t>Generar intercambios y extensión cultural, para articular la Universidad y la sociedad.</t>
  </si>
  <si>
    <t>Número de participantes en actividades</t>
  </si>
  <si>
    <t>Expresión cultural y artística</t>
  </si>
  <si>
    <t>Fomentar y promocionar los componentes artísticos, culturales y documentales con el entorno regional.</t>
  </si>
  <si>
    <t>Número de participantes en talleres ofertados</t>
  </si>
  <si>
    <t>Ofertar actividades formativas a la Comunidad Universitaria en el entorno regional</t>
  </si>
  <si>
    <t>Inclusión, diversidad y género</t>
  </si>
  <si>
    <t xml:space="preserve">Número de participantes formados </t>
  </si>
  <si>
    <t>Sistema de Regionalización</t>
  </si>
  <si>
    <t xml:space="preserve">Estructurar el sistema de regionalización integrando los ejes misionales de la Universidad </t>
  </si>
  <si>
    <t>Contribuir con los procesos de construcción regional según su vocación productiva y desarrollo humano.</t>
  </si>
  <si>
    <t>Sistema de regionalización estructurado</t>
  </si>
  <si>
    <t>Director del CERE
Vicerrector Académico
Vicerrector de Desarrollo Humano</t>
  </si>
  <si>
    <t xml:space="preserve">Director de Proyección Social
Director del CERE
Vicerrector Académico
</t>
  </si>
  <si>
    <t xml:space="preserve">Gestionar alianzas estratégicas a traves de convenios para la vinculación de estudiantes en Prácticas Universitarias </t>
  </si>
  <si>
    <t xml:space="preserve">
Director del CERE
Director Proyección Social
Vicerrector Académico
</t>
  </si>
  <si>
    <t>Desarrollar esquemas de gestión priorizando los productos de investigación como medio de intervención con el sector externo, en alianza con actores estratégicos de la región, en el marco de los objetivos de desarrollo sostenible - ODS y las nuevas apuestas desde la sostenibilidad.</t>
  </si>
  <si>
    <t>Número de proyectos suscritos con ODS ejecutados</t>
  </si>
  <si>
    <t xml:space="preserve">Desarrollar proyectos suscritos con el sector externo en alizanza con actores estratégicos de la región con ODS </t>
  </si>
  <si>
    <t xml:space="preserve">Director de Investigaciones y Desarrollo Científico
Vicerrector Académico 
</t>
  </si>
  <si>
    <t>Ofertar programas académicos en zonas rurales con condiciones de dificil acceso a la educación superior</t>
  </si>
  <si>
    <t>Establecer el emprendimiento e innovación, como una estrategia de movilidad social, incluyéndolas en las estructuras curriculares de los programas académicos y demás acciones de la política de emprendimiento.</t>
  </si>
  <si>
    <t>Financiar proyectos de las facultades que ayuden resolver problemas concretos de la comunidad y el entorno</t>
  </si>
  <si>
    <t xml:space="preserve">Promover el desarrollo de proyectos desde las unidades academicas que aporten a la resolución de problemas concretos de la comunidad y el entorno </t>
  </si>
  <si>
    <t xml:space="preserve">Número de proyectos ejecutados </t>
  </si>
  <si>
    <t xml:space="preserve">Estimular a los mejores bachilleres de los municipios del Tolima </t>
  </si>
  <si>
    <t xml:space="preserve">Crear políticas de admisión para la población Vulnerable </t>
  </si>
  <si>
    <t>Número de matriculados</t>
  </si>
  <si>
    <t>Dinamizar la Política de Paz</t>
  </si>
  <si>
    <t>Generar alianzas con organizaciones público – privadas a nivel regional, nacional e internacional con trabajo colaborativo.</t>
  </si>
  <si>
    <t>Número de alianzas ejecutadas</t>
  </si>
  <si>
    <t xml:space="preserve">Fortalecer la democracia y la construcción de la paz en el territorio   bajo escenarios de orden académico, social y político
</t>
  </si>
  <si>
    <t xml:space="preserve">Director del CERE
Director Proyección Social
Vicerrector Académico
</t>
  </si>
  <si>
    <t>Objetivos de Desarrollo Sostenible</t>
  </si>
  <si>
    <t>Establecer mecanismos innovadores para incluir al graduados a la dinámica institucional a través de acciones que propendan por el aprendizaje a lo largo de la vida y se vincule como integrante de la comunidad universitaria a los ámbitos de formación, sociales y culturales.</t>
  </si>
  <si>
    <t>Número de matriculados en postgrados</t>
  </si>
  <si>
    <t xml:space="preserve">Fortalecer el nivel de formación de los graduados de pregrado en postgrados de la UT, para contribuir con su inserción laboral </t>
  </si>
  <si>
    <t>Fortalecer el nivel de capacitación de los graduados  de la UT en educación continuada, para contribuir con su inserción laboral</t>
  </si>
  <si>
    <t>Número de matriculados en educación continuada</t>
  </si>
  <si>
    <t xml:space="preserve">ARTICULACIÓN CON LA ESCUELA </t>
  </si>
  <si>
    <t>Articulación de la Educación Básica y Media con la Educación Superior</t>
  </si>
  <si>
    <t>Fortalecer la articulación con las instituciones de educación básica y media, para desarrollar acciones de responsabilidad social.</t>
  </si>
  <si>
    <t>Número de estudiantes en articulación</t>
  </si>
  <si>
    <t xml:space="preserve">META </t>
  </si>
  <si>
    <t>FORMACIÓN AMBIENTAL</t>
  </si>
  <si>
    <t>Fomentar los procesos de formación e intervención ambiental en la comunidad universitaria y la ciudadanía a través de la articulación entre los programas académicos, grupos de investigación, semilleros, colectivos ambientales y demás grupos de interés, en el ámbito local y regional.</t>
  </si>
  <si>
    <t xml:space="preserve">Vicerrector de Desarrollo Humano
Coordinador de Gestión y Educación Ambiental 
</t>
  </si>
  <si>
    <t xml:space="preserve">Coordinador de Gestión y Educación Ambiental 
Vicerrector de Desarrollo Humano
</t>
  </si>
  <si>
    <t>Campus universitario sustentable</t>
  </si>
  <si>
    <t>Implementar y gestionar ambientalmente el campus desde principios de sustentabilidad en cumplimiento de la normatividad legal vigente en aspectos como ahorro de agua, energía y papel, uso de materiales alternativos a los convencionales no biodegradables, movilidad no contaminante, plan del manejo arbóreo y ambiente sano.</t>
  </si>
  <si>
    <t xml:space="preserve">Coordinador de Gestión y Educación Ambiental 
Vicerrector de Desarrollo Humano
Jefe División Servicios Administrativos
</t>
  </si>
  <si>
    <t>Fortalecer la relación del Jardín Botánico y predios rurales de la UT con sus procesos misionales</t>
  </si>
  <si>
    <t xml:space="preserve">Coordinador de Gestión y Educación Ambiental 
Director de Investigaciones y Desarrollo Científico
</t>
  </si>
  <si>
    <t>Coordinador de Gestión y Educación Ambiental 
Vicerrector de Desarrollo Humano</t>
  </si>
  <si>
    <t>Jefe Control de Gestión
Jefe División de Relaciones Laborales y Prestacionales
Jefe de Desarrollo Institucional</t>
  </si>
  <si>
    <t>Fortalecer los medios de comunicación y difusión Institucional, permitiendo la visibilidad de la gestión Universitaria y su compromiso social.</t>
  </si>
  <si>
    <t>Secretaria General - 
Profesional de Comunicaciones e Imagén Institucional</t>
  </si>
  <si>
    <t>Implementar la política de comunicaciones</t>
  </si>
  <si>
    <t>Política implementada</t>
  </si>
  <si>
    <t>Política de comunicaciones</t>
  </si>
  <si>
    <t xml:space="preserve">Profesional Oficina de Gestión Tecnológica
Vicerrector Académico
</t>
  </si>
  <si>
    <t>Vicerrector Administrativo
Jefe División Contable y Financiera</t>
  </si>
  <si>
    <t xml:space="preserve">Jefe Oficina de Desarrollo Institucional
</t>
  </si>
  <si>
    <t>Edificio construido</t>
  </si>
  <si>
    <t>Número de informe de seguimiento</t>
  </si>
  <si>
    <t>Jefe División Contable y Financiera
Vicerrector Administrativo</t>
  </si>
  <si>
    <t xml:space="preserve">ESTATUTO ORGÁNICO PRESUPUESTAL Y FINANCIERO </t>
  </si>
  <si>
    <t>Fuentes de financiación externa</t>
  </si>
  <si>
    <t>Desarrollar una estructura de gestión que fomente en los profesores la identificación y prospección de fuentes de financiación externa, liderada a través  de la unidad funcional para el fortalecimiento de la investigación-creación y extensión.</t>
  </si>
  <si>
    <t xml:space="preserve">Gestionar la consecusión de recursos mediante acciones académico - administrativas de impacto positivo para la UT a través de convenios
</t>
  </si>
  <si>
    <t>Formular e implementar el plan financiero acorde con el alcance del Plan de Desarrollo Institucional y Plan de Gobierno Rectoral, gestionando la obtención de recursos para la financiación de las funciones misionales y aplicando en su  ejecución  las normas legales vigentes.</t>
  </si>
  <si>
    <t>Fortalecer los procesos de Investigación en la institución</t>
  </si>
  <si>
    <t>Centro de investigaciones de la UT</t>
  </si>
  <si>
    <t>Disminución deserción estudiantil</t>
  </si>
  <si>
    <t>Númro de estudios realizados</t>
  </si>
  <si>
    <t xml:space="preserve">
Vicerrector Académico
Directores de Programa
Decanos - Director IDEAD
</t>
  </si>
  <si>
    <t>Categorización de profesores en Minciencias</t>
  </si>
  <si>
    <t>Número de categorización de investigadores</t>
  </si>
  <si>
    <t>Mejorar la clasificación de los profesores investigadores en MInCiencias ( Junior, asociados, seniro y emérito)</t>
  </si>
  <si>
    <t>Fortalecer la catetorización de los profesores investigadores de los grupos de investigación en MinCiencias</t>
  </si>
  <si>
    <t>Número de experiencias significativas sistematizadas</t>
  </si>
  <si>
    <t>Sistematizar y apropiar las experiencias significativas de docencia, extensión e investigación</t>
  </si>
  <si>
    <t>Fortalecer el desarrollo tecnológico del sector económico, productivo, social y natural de la región, a través de los observatorios de la Universidad del Tolima.</t>
  </si>
  <si>
    <t>Desarrollar políticas y espacios de formación en inclusión, diversidad y género.</t>
  </si>
  <si>
    <r>
      <t>Generar espacios de formación</t>
    </r>
    <r>
      <rPr>
        <sz val="11"/>
        <rFont val="Arial"/>
        <family val="2"/>
        <charset val="1"/>
      </rPr>
      <t xml:space="preserve"> en inclusión, diversidad y género.</t>
    </r>
  </si>
  <si>
    <t>Articular acciones entre la UT y las instituciones  de educación basica y media.</t>
  </si>
  <si>
    <t>Ofrecer el servicio de alimentación de los estudiantes de pregrado de la UT</t>
  </si>
  <si>
    <t xml:space="preserve">Prestar el servicio de restaurante subsidiado a estudiantes de pregrado </t>
  </si>
  <si>
    <t>Reglamentar el el proyecto de Tiendas Universitarias</t>
  </si>
  <si>
    <t>Presentar y aprobar el reglamento de Tiendas Universitarias.</t>
  </si>
  <si>
    <t xml:space="preserve">
Fomentar la participación de estudiantes, docentes y funcionarios en actividades y encuentros nacionales.</t>
  </si>
  <si>
    <t xml:space="preserve">Profesional Universitario SSST
Director de Bienestar Universitario
</t>
  </si>
  <si>
    <t>Vicerrector de Desarrollo Humano
Profesional Universitario SSST
Jefe División de Servicios Administrativos</t>
  </si>
  <si>
    <t xml:space="preserve"> Director de Bienestar Universitario 
Profesional Universitario   Seccion Deportes</t>
  </si>
  <si>
    <t xml:space="preserve">Director Centro Cultural 
Vicerrector de Desarrollo Humano
</t>
  </si>
  <si>
    <t xml:space="preserve">Vicerrector de Desarrollo Humano
</t>
  </si>
  <si>
    <t>Vicerrector
Académico
Profesional Universitario -Oficina de Graduados</t>
  </si>
  <si>
    <t>Vicerrector
Académico
Profesional Universitario - Oficina de Graduados</t>
  </si>
  <si>
    <t>Director de Bienestar Universitario
Vicerrector de Desarrollo Humano 
Vicerrector Académico</t>
  </si>
  <si>
    <t>Director de Bienestar Universitario              Vicerrector de Desarrollo Humano</t>
  </si>
  <si>
    <t>Realizar eventos especiales a grupos de interés y de valor</t>
  </si>
  <si>
    <t>Realizar  acompañamiento psicosoocial y a las condiciones laborales de los funcionarios.</t>
  </si>
  <si>
    <t>Profesional de la Sección Asistencial
Profesional Seguridad y Salud en el Trabajo
Director de Bieneatar Universitario
Vicerrector de Desarrollo Humano</t>
  </si>
  <si>
    <t xml:space="preserve">Número de estudiantes beneficiados </t>
  </si>
  <si>
    <t xml:space="preserve">Implementar el  Sistema de Gestión de  Seguridad y Salud en el Trabajo - SGS y ST
</t>
  </si>
  <si>
    <t>Adoptar e implementar el plan estrategico de seguridad víal</t>
  </si>
  <si>
    <t>Plan implementado</t>
  </si>
  <si>
    <t>Apoyo integral universitario a grupos valor y de interés (Estudiantes, profesores, funcionarios)</t>
  </si>
  <si>
    <t>Proporcionar beneficios de los programas Bienstar Institucial a los a los grupos de interés y de valor</t>
  </si>
  <si>
    <t xml:space="preserve">Fortalecer los programas de bienestar institucionales  con enfoque hacia el aseguramiento de la calidad de la educación superior.
</t>
  </si>
  <si>
    <t>Número de componentes  articulado e implementados</t>
  </si>
  <si>
    <t xml:space="preserve">Implementar los componentes de permanencia y graduación estudiantil (Guía para la Implementación de Educación Superior del Modelo de Gestión 
de Permanencia y Graduación Estudiantil en Instituciones de Educación Superior - componente cinco)
</t>
  </si>
  <si>
    <t>Ofertar portafolio de servicios, sello editorial de la Universidad del Tolima y otras editoriales con el apoyo de las TIC</t>
  </si>
  <si>
    <t xml:space="preserve">Ejecutar los estándares mínimos en el  SGSyST del sistema de Gestión de Seguridad y Salud </t>
  </si>
  <si>
    <t>Número de estándares ejecutados</t>
  </si>
  <si>
    <t xml:space="preserve">Vicerrector Académico Director del CERE
</t>
  </si>
  <si>
    <t xml:space="preserve">Director del CERE   
Director de Proyección Social
 Vicerrector Académico
</t>
  </si>
  <si>
    <t xml:space="preserve">Vicerrector Académico
Director del CERE
Director de Proyección Social
Director IDEAD
Decanos
</t>
  </si>
  <si>
    <t xml:space="preserve">
Director de Investigaciones y Desarrollo Científico
Director del CERE
Director Proyección Social 
Vicerrector Académico
</t>
  </si>
  <si>
    <t>Vicerrector Académico
Director de Proyección Social                              Director de Investigaciones
Decano Facultad de Ciencias Económicas y Administrativas</t>
  </si>
  <si>
    <t>Actualizar y aprobar la política Institucional de Emprendimeinto e innovación</t>
  </si>
  <si>
    <t xml:space="preserve">
Director de Proyección Social                              Director de Investigaciones
Decano Facultad de Ciencias Económicas y Administrativas
Vicerrector Académico</t>
  </si>
  <si>
    <t xml:space="preserve">
Director Proyección Social
Director del CERE
Vicerrector Académico
</t>
  </si>
  <si>
    <t xml:space="preserve">Ejecutar programas y proyectos que permitan la consolidacion de ciudadania y cultura de paz </t>
  </si>
  <si>
    <t xml:space="preserve">Número de programas y proyectos ejecutados </t>
  </si>
  <si>
    <t>Desarrollar eventos academicos y de extensión para debatir temas relacionados con la construccion de paz</t>
  </si>
  <si>
    <t>Implementar el ecosistema de emprendimiento e innovación para el beneficio de la comunidad de la región</t>
  </si>
  <si>
    <r>
      <t>Aumentar la vinculación de docentes de planta con formación de alto nivel</t>
    </r>
    <r>
      <rPr>
        <u/>
        <sz val="10"/>
        <color rgb="FFFF0000"/>
        <rFont val="Arial"/>
        <family val="2"/>
      </rPr>
      <t xml:space="preserve"> </t>
    </r>
  </si>
  <si>
    <t xml:space="preserve">Realizar convocatoria  docente y 
vinculación de los becarios a la planta profesoral 
</t>
  </si>
  <si>
    <t>1 -
10</t>
  </si>
  <si>
    <t xml:space="preserve">
Escuela de Formación</t>
  </si>
  <si>
    <t>Fortalecer la Formación Universitaria, en el manejo de estrategias pedagógicas y tecnológicas, la reflexión e investigación sobre la formación docente y el desarrollo de actividades de socialización y recreación académica que potencien el desarrollo de las competencias de los docentes de la Universidad del Tolima.</t>
  </si>
  <si>
    <t>Presentar para aprobación del Consejo Superior el proyecto de acuerdo para la creación de la Escuela de Formación (estructura, plan operativo y presupuesto).</t>
  </si>
  <si>
    <t>Escuela de formación presentada para aprobación del CS</t>
  </si>
  <si>
    <t>Implementación de estrategias de formación a través de los servicios ofrecidos por la escuela de formación.</t>
  </si>
  <si>
    <t xml:space="preserve">Formación en alto nivel y cualificación docente
</t>
  </si>
  <si>
    <t xml:space="preserve">Implementar estratégias de actualización para los profesores en las diferentes áreas del conocimiento.
</t>
  </si>
  <si>
    <t>PROGRAMAS ACADÉMICOS MODERNOS, DE CALIDAD, PERTINENTES ACORDES CON LAS EXIGENCIAS DEL SIGLO XXI</t>
  </si>
  <si>
    <t xml:space="preserve">Actualización de los Proyectos Educativos de los Programas de la Institución (PEP) </t>
  </si>
  <si>
    <t>Armonizar los PEP con el PEI en concordancia con los lineamientos en materia de Educación Superior.</t>
  </si>
  <si>
    <t>Construir los lineamientos institucionales para la reformulación de los PEP.</t>
  </si>
  <si>
    <t>Documento de lineamientos construido</t>
  </si>
  <si>
    <t>Reformular los PEP de  los programas académicos de la Universidad del Tolima acorde al documento de lineamientos institucionales.</t>
  </si>
  <si>
    <t xml:space="preserve">10 PEP reformulados </t>
  </si>
  <si>
    <t>Curriculos modernos, de calidad y pertinentes de acuerdo a los requierimientos del siglo XXI</t>
  </si>
  <si>
    <t>Apropiar la modernización de los microcurriculos de acuerdo a las políticas educativas y las nuevas tendencias y dinámicas  enmarcadas en el contexto regional, nacional e internacional.</t>
  </si>
  <si>
    <t xml:space="preserve">Construir un modelo para el rediseño de los microcurriculos 
</t>
  </si>
  <si>
    <t xml:space="preserve">1
</t>
  </si>
  <si>
    <t xml:space="preserve">
Modelo construido
</t>
  </si>
  <si>
    <t xml:space="preserve">Ajustar los microcurriculos de acuerdo al modelo de mordernizacion curricular </t>
  </si>
  <si>
    <t>Micurriculos ajustados</t>
  </si>
  <si>
    <t xml:space="preserve">ASEGURAMIENTO DE LA CALIDAD ACADÉMICA </t>
  </si>
  <si>
    <t xml:space="preserve">Consolidar el sistema interno de aseguramiento de la calidad académica mediante los procesos continuos de autoevaluación, autorregulación y mejora continua. </t>
  </si>
  <si>
    <t xml:space="preserve">Formular e imlementar el Sistema interno de aseguramiento de la calidad académica mediante los procesos continuos de autoevaluación, autorregulación y mejora continua. </t>
  </si>
  <si>
    <t xml:space="preserve"> Sistema interno de aseguramiento de la calidad académica formulado.</t>
  </si>
  <si>
    <t xml:space="preserve">Consolidar la ofertar programas de alta calidad a la comunidad </t>
  </si>
  <si>
    <t>Número de Programas Académicos sometidos a evaluación externa por el MEN</t>
  </si>
  <si>
    <t>Formulación  del documento para modificación del proceso de admisión de estudiantes a los programas académicos de la UT</t>
  </si>
  <si>
    <t>Documento formulado</t>
  </si>
  <si>
    <t xml:space="preserve">
Mejorar el desempeño académico de los estudiantes de la UT en las pruebas saber pro
</t>
  </si>
  <si>
    <t>Formular e implementar estratetegias alternativas de acción, orientadas al mejoramiento de los resultados de los exámenes de calidad para la Educación Superior.</t>
  </si>
  <si>
    <t>Estrategias formuladas e implementadas</t>
  </si>
  <si>
    <t>AMPLIACIÓN DE LA OFERTA ACADÉMICA</t>
  </si>
  <si>
    <t xml:space="preserve">Formulación de nuevos programas académicos
</t>
  </si>
  <si>
    <t>Incrementar la oferta académica de acuerdo a las nesecidades locales, regionales y nacionales.</t>
  </si>
  <si>
    <t>Formular propuestas para la creación de nuevos programas de pregrado y posgrado en la metodologías presencial, distancia y virtual.</t>
  </si>
  <si>
    <t>Número de nuevos programas académicos formulados</t>
  </si>
  <si>
    <t>AUTOFORMACIÓN PARA LA EDUCACIÓN SUPERIOR EN LA UT</t>
  </si>
  <si>
    <t>Consolidar la cultura de la autoformación como herramienta para asumir los retos de la  educación superior del siglo XXI</t>
  </si>
  <si>
    <t xml:space="preserve">Innovación pedagogíca y mediaciones tecnológicas </t>
  </si>
  <si>
    <t>Incorporar las mediaciones tecnológicas en los procesos de enseñanza aprendizaje que responda a las nesecidades de educación moderna, con calidad y pertinente del siglo XXI</t>
  </si>
  <si>
    <t xml:space="preserve">Formular la Política de Innovación pedagogíca y mediaciones tecnológicas </t>
  </si>
  <si>
    <t>Política Formulada</t>
  </si>
  <si>
    <t xml:space="preserve">Recursos bibliográficos para la construcción y apropiación social del conocimiento. </t>
  </si>
  <si>
    <t>Consolidar la Biblioteca Rafael Parga Cortés como un espacio de referencia para la proyección social y la apropiación del conocimiento.</t>
  </si>
  <si>
    <t xml:space="preserve">Adquirir y renovar el acceso a recursos digitales de información que den cobertura a todos los programas académicos. </t>
  </si>
  <si>
    <t>Producción Académica e investigativa de la UT</t>
  </si>
  <si>
    <t xml:space="preserve">Articulación con la comunidad académica </t>
  </si>
  <si>
    <t>Digitalizar y publicar la producción intelectual en el repositorio institucional.</t>
  </si>
  <si>
    <t>Número de trabajos disponibles en el respositorio Institucional</t>
  </si>
  <si>
    <t xml:space="preserve">Directora de Biblioteca, equipo de trabajo del procedimiento servicios al público, administrador del sistema de información. </t>
  </si>
  <si>
    <t xml:space="preserve">Alfabetización informacional y fomento de la lectura crítica. </t>
  </si>
  <si>
    <t>Generar un laboratorio de alfabetización informacional crítica para la formación de usuarios-lectores.</t>
  </si>
  <si>
    <t xml:space="preserve">Diseñar un proyecto piloto de alfabetización informacional crítica que incluya la documentación y divulgación del proyecto y de sus resultados. . </t>
  </si>
  <si>
    <t>Proyecto piloto formulado y experiencia documentada.</t>
  </si>
  <si>
    <t xml:space="preserve">Consolidar los canales de comunicación con la comunidad universitaria </t>
  </si>
  <si>
    <t xml:space="preserve">Planes de trabajo ejecutados. </t>
  </si>
  <si>
    <t>Biblioteca diversa e inclusiva</t>
  </si>
  <si>
    <t xml:space="preserve">Acercar la Biblioteca a la comunidad. </t>
  </si>
  <si>
    <t xml:space="preserve">Formular y ejecutar proyectos que acerquen a la Biblioteca a la población con capacidades diferenciales, a niños, niñas y adolescentes y a adultos mayores en condición de vulnerabilidad. </t>
  </si>
  <si>
    <t xml:space="preserve">Proyectos formulados y ejecutados. </t>
  </si>
  <si>
    <t>Promover la consolidación del patrimonio bibliográfico   y  documental de la universidad del Tolima.</t>
  </si>
  <si>
    <t xml:space="preserve">Conformar una colección especial para contribuir a la reconstrucción y garantizar la preservación de la memoria histórica institucional. </t>
  </si>
  <si>
    <t>Colección especial conformada</t>
  </si>
  <si>
    <t xml:space="preserve"> Abrir espacios para el diálogo académico en torno al quehacer de la Biblioteca en la formación científica, ética y política de la comunidad universitaria. </t>
  </si>
  <si>
    <t xml:space="preserve">Realizar encuentros con la comunidad universitaria en los que se divulguen saberes y prácticas con las cuales la Biblioteca aporta a la formación integral.     </t>
  </si>
  <si>
    <t xml:space="preserve">Número de encuentros realizados. </t>
  </si>
  <si>
    <t>Política Editorial</t>
  </si>
  <si>
    <t>Fortalecer el sistema editorial de la Universidad del Tolima como medio para la apropiación y gestión del conocimiento</t>
  </si>
  <si>
    <t xml:space="preserve">Formular la Política editorial </t>
  </si>
  <si>
    <t>Polituica formulada</t>
  </si>
  <si>
    <t>Fortalecer la visibilidad nacional e internacional de la producción cientíricas nacional e internacional de la UT</t>
  </si>
  <si>
    <t xml:space="preserve">FORTALECIMIENTO DE LOS POSGRADOS DE LA UNIVERSIDAD DEL TOLIMA </t>
  </si>
  <si>
    <t xml:space="preserve">Política de posgrados </t>
  </si>
  <si>
    <t>Fortalecer el programa de posgrados de la Universidad del Tolima para la consolidación de comunidades académicas e investigativas</t>
  </si>
  <si>
    <t xml:space="preserve">Formular la Política de Posgrados </t>
  </si>
  <si>
    <t>Ofrecer a los graduados de la Universidad del Tolima estimulos que permita el ingreso  a los posgrados propios</t>
  </si>
  <si>
    <t xml:space="preserve">Política de Internacionalizacón  </t>
  </si>
  <si>
    <t>Fortalecer el programa de Internacionalización de la Universidad del Tolima para la consolidación de comunidades académicas e investigativas</t>
  </si>
  <si>
    <t xml:space="preserve">Formular la Política de Internacionalización </t>
  </si>
  <si>
    <t>Política formulada</t>
  </si>
  <si>
    <t xml:space="preserve">Participación en redes académicas </t>
  </si>
  <si>
    <t xml:space="preserve">Número de docentes vinculados a redes académicos </t>
  </si>
  <si>
    <t xml:space="preserve">Número de estudiantes vinculados a redes académicos </t>
  </si>
  <si>
    <t>Visibilizar a la Universidad del Tolima en los ámbitos internacional y nacional.</t>
  </si>
  <si>
    <t>Particicipación de la comunidad académica en eventos académicos, cientificos, de creación artística y cultural, a nivel nacional e internacional.</t>
  </si>
  <si>
    <t xml:space="preserve">Número de eventos </t>
  </si>
  <si>
    <t>Política de Formación de
Lengua Extranjera</t>
  </si>
  <si>
    <t>Fortalecer la formación en Lengua Extranjera para fomentar la participación de estudiantes y profesores en actividades académicas e investigativas y de internacionalización.</t>
  </si>
  <si>
    <t>Convocatoria realizada
Número de docente vinculados</t>
  </si>
  <si>
    <t>Cualificación de profesores catedráticos vinculados en los posgrados propios de la Institución.</t>
  </si>
  <si>
    <t xml:space="preserve">Número de profesores catedráticas beneficiados </t>
  </si>
  <si>
    <t xml:space="preserve">Número profesores actualizados </t>
  </si>
  <si>
    <t xml:space="preserve">Vicerrector Académico
Decano Facultad de Ciencias de la Educación                              Coordinador General de Currículo
</t>
  </si>
  <si>
    <t xml:space="preserve">Someter a evaluación externa por parte del Ministerio de Educacióbn Nacional (MEN) los programas académicos </t>
  </si>
  <si>
    <t xml:space="preserve">Vicerrector Académico
Coordinador General de Currículo
Integrantes del Comité Central de Currículo
</t>
  </si>
  <si>
    <t>Vicerrector Académico
Coordinador General de Currículo
Integrantes Comité Central de Currículo
    Decanos                                             Director IDEAD                       Directores de Porgramas                Integrantes Comités Curriculares de Programas</t>
  </si>
  <si>
    <t>Vicerrector Académico
Integrantes Comité Central de Currículo
Coordinador General de Currículo     Decanos                                             Director IDEAD                       Directores de Porgramas                Integrantes Comités Curriculares de Programas</t>
  </si>
  <si>
    <t>Vicerrector Académico
Integrante Comité Central de Currículo
Coordinador General de Currículo     Decanos                                             Director IDEAD                       Directores de Porgramas                Integrandes Comités Curriculares de Programas</t>
  </si>
  <si>
    <t>Vicerrector Académico        Directora Oficina de Autoevaluación y Acreditación</t>
  </si>
  <si>
    <t xml:space="preserve">
Vicerrector Académico
Unidad de mediaciones tecnológicas                             Oficina de Gestión Tecnológica 
</t>
  </si>
  <si>
    <t xml:space="preserve">Vicerrector Académico   
Decanos                                  
Director IDEAD   
Directores de Programas
                        Directora de Oficina de Autoevaluación y Acreditación     </t>
  </si>
  <si>
    <t xml:space="preserve">
Cultura Institucional de Aseguramiento de la Calidad Académica </t>
  </si>
  <si>
    <t>Programas académicos de alta calidad</t>
  </si>
  <si>
    <t xml:space="preserve">Mantener el análisis permanente de los resultados de las pruebas de Estado de los estudiantes y su mejoramiento.  </t>
  </si>
  <si>
    <t xml:space="preserve">Directores de Programa
Director de IDEAD
Jefe Oficina de Desarrollo Institucional
Vicerrector Académico
</t>
  </si>
  <si>
    <t>Realizar análisis permanente de  los resultados de las pruebas Saber Pro de los programas académicos</t>
  </si>
  <si>
    <t>Documento elaborado</t>
  </si>
  <si>
    <t>Vicerrector Académico
Directores de Programa  
Integrantes Comité Central de Currículo
Integrantes Consejo Académico
Integrantes Consejo Superior</t>
  </si>
  <si>
    <t xml:space="preserve">Vicerrector Académico
Decanos
Director del IDEAD
</t>
  </si>
  <si>
    <t>Implementar en todos los programas académicos  los portafolios pedagógicos en Tu-Aula virtual IDEAD y Tu-Aula media (Plan de curso, Guía de Aprendizaje y los ambientes digitales de aprendizaje, Acuerdo 042 de 2014, Artículo 33)</t>
  </si>
  <si>
    <t>Número de nuevos portafolios pedagógicos</t>
  </si>
  <si>
    <t>Directores de programa
Integrantes Unidad de Mediaciones Tecnológicas</t>
  </si>
  <si>
    <t>Director de Investigaciones y Desarrollo Científico
Integrantes Comité de Investigaciones del IDEAD 
Director IDEAD
Directores de Programa
Vicerrector Académico</t>
  </si>
  <si>
    <t>Coordinadores de grupos de investigacón,  
Integrantes del Comité de Investigaciones del IDEAD
Vicerrector Académico</t>
  </si>
  <si>
    <t>Establecer redes de cooperación de investigación – creación y desarrollos tecnológicos con organizaciones públicas y privadas</t>
  </si>
  <si>
    <t xml:space="preserve">Número de redes de cooperación tecnológica establecidas </t>
  </si>
  <si>
    <t xml:space="preserve">
Director de Investigaciones y Desarrollo Científico
Coordinadores de grupos de investigación
Vicerrector Académico
</t>
  </si>
  <si>
    <t>Directora de Biblioteca
Vicerrector de Desarrollo Humano</t>
  </si>
  <si>
    <t xml:space="preserve">Vicerrector Académico
Coordinadores de grupos de investigación
</t>
  </si>
  <si>
    <t xml:space="preserve">Fortalecer las colecciones físicas de material bibliográfico. </t>
  </si>
  <si>
    <t>Número de colecciones fortalecidas</t>
  </si>
  <si>
    <t xml:space="preserve">Número de recursos digitales </t>
  </si>
  <si>
    <t xml:space="preserve">Implementar el sistema de información que permita la compatibilidad  con los diferentes recursos tecnológicos que garantizan  el acceso al conocimiento. </t>
  </si>
  <si>
    <t>Articular los programas académicos que ofrecen formación en áreas Ciencias Sociales, Humanas y Literatura a través de planes de trabajo, para la divulgación de los servicios y colecciones de la Biblioteca</t>
  </si>
  <si>
    <t xml:space="preserve">  
Vicerrector Académico           
Decanos   
Integrantes Comité Central de Currículo</t>
  </si>
  <si>
    <t>Generación de estímulos para el acceso a la formación posgraduada</t>
  </si>
  <si>
    <t xml:space="preserve">  
Vicerrector Académico            Coordinador Oficina de Relaciones Internacionales                            Integrantes Comité Central de Currículo</t>
  </si>
  <si>
    <t xml:space="preserve">Vicerrector Académico 
Decanos
Director IDEAD
Coordinador de Oficina de Relaciones Internacionales            
Director de Investigaciones y Dearrollo Científico
</t>
  </si>
  <si>
    <t>Número de planes actualizados</t>
  </si>
  <si>
    <t>Desarrollar planes de estudios acordes con las tendencias internacionales en el área de formación</t>
  </si>
  <si>
    <t>Formular el documento de política Formación de Lengua Extranjera.</t>
  </si>
  <si>
    <t xml:space="preserve">Número de participantes </t>
  </si>
  <si>
    <t>Política curricular</t>
  </si>
  <si>
    <t>Formular la Política curricular</t>
  </si>
  <si>
    <t>Fortalecer la formación integral de la Universidad del Tolima para la consolidación de los programas académicos estructurados</t>
  </si>
  <si>
    <t xml:space="preserve">Vicerrector Académico 
Decanos
Director IDEAD
</t>
  </si>
  <si>
    <t xml:space="preserve">Vicerrector Académico 
Coordinador General de Currículo
Integrantes del Comité Central de Currículo
Decanos
Director IDEAD
</t>
  </si>
  <si>
    <t>Política de Investigaciones</t>
  </si>
  <si>
    <t>Formular la Política de Investigaciones</t>
  </si>
  <si>
    <t>Plan de Acción 2021 "Por una universidad pertinente, moderna y de calidad para el siglo XXI"</t>
  </si>
  <si>
    <r>
      <t xml:space="preserve">Plan de Acción 2021 </t>
    </r>
    <r>
      <rPr>
        <b/>
        <i/>
        <sz val="12"/>
        <color indexed="10"/>
        <rFont val="Arial"/>
        <family val="2"/>
      </rPr>
      <t>"Por una universidad pertinente, moderna y de calidad para el siglo XXI"</t>
    </r>
  </si>
  <si>
    <t xml:space="preserve">Director de Bienestar Universitario            Profesional Universitario </t>
  </si>
  <si>
    <t xml:space="preserve">Vicerrector de Desarrollo Humano
Director de Bienestar Universitario            Profesional Universitario </t>
  </si>
  <si>
    <t xml:space="preserve">
Vicerrector de Desarrollo Humano
Director de Bienestar Universitario
Profesional Universitario  </t>
  </si>
  <si>
    <t xml:space="preserve">
Director de Bienestar Universitario
Vicerrector de Desarrollo Humano </t>
  </si>
  <si>
    <t>Vicerrector Académico Decanos 
Director IDEAD</t>
  </si>
  <si>
    <t xml:space="preserve">Director de Investigaciones y Desarrollo Científico
Director de Proyección Social
Director CERE
Decanos 
Director IDEAD
Vicerrector Académico 
</t>
  </si>
  <si>
    <t xml:space="preserve">
Decanos 
 Director IDEAD
Director de Proyección Social
Vicerrector Académico
</t>
  </si>
  <si>
    <t>Vicerrector Académico
Decanos
 Director IDEAD</t>
  </si>
  <si>
    <t>Vicerrector Académico
Decanos  
 Director IDEAD</t>
  </si>
  <si>
    <t>Vicerrector Académico
Decanos 
Director IDEAD Director de Proyección Social</t>
  </si>
  <si>
    <t>Directores de Programa
Decanos 
Director IDEAD
Vicerrector Académico
Jefe Desarrollo Institucional</t>
  </si>
  <si>
    <t xml:space="preserve">Realizar estudio de deserción de los programas académcos de pregrado y postgrado de la UT
</t>
  </si>
  <si>
    <t xml:space="preserve">Beneficiar la población desplazada  y victimas del conflicto armado, que ingresen a los programas académicos
</t>
  </si>
  <si>
    <t xml:space="preserve">Beneficiar a los mejores bachilleres del municipio del Tolima, para que ingresen a los programas académicos por semestre </t>
  </si>
  <si>
    <t>Formular la Política de Regionalización</t>
  </si>
  <si>
    <t>Director del CERE
Director de Investigaciones y Desarrollo Científico
Vicerrector Académico</t>
  </si>
  <si>
    <t>Política de Bienestar Universitario</t>
  </si>
  <si>
    <t>Formular la Política de Bienestar Universitario</t>
  </si>
  <si>
    <t>Fortalecer e incentivar el desarrollo humano integral para la convivencia, construcción y cohesión del tejido social en la comunidad universitaria reflejado en la sociedad.</t>
  </si>
  <si>
    <t xml:space="preserve">Proyectar la interacción social a través del dialogo y la articulación con los diferentes actores regionales para promover, fortalecer procesos y contribuir a la solución de problemas de la región y el país, impactando la calidad de vida desde los ejes misionales </t>
  </si>
  <si>
    <t xml:space="preserve">Fortalecer la capacidad de generar y transferir conocimiento innovador, como respuesta a problemas locales, regionales y globales para impactar la realidad social, económica y ambiental. </t>
  </si>
  <si>
    <t>Vicerrector de Desarrollo Humano
Director de Bienstar Universitario</t>
  </si>
  <si>
    <t xml:space="preserve">Porcentaje de avance de la Dimensión de Control Interno </t>
  </si>
  <si>
    <t xml:space="preserve">Porcentaje de avance de la Dimensión de Talento Humano </t>
  </si>
  <si>
    <t>Diseñar la implementacion de la dimension de la informacion y la comunicación del MIPG.</t>
  </si>
  <si>
    <t>Dimensión diseñada</t>
  </si>
  <si>
    <t>Porcentaje de avance de la Dimensión de Direccionamiento Estratégico y Planeación</t>
  </si>
  <si>
    <t>Implementar las dimensiones de MIPG, a través de la gestión sistémica del direccionamiento estratégico ( Dimensión de: Control Interno, Talento Humano, y Direccionamiento Estrategico y Planeación )</t>
  </si>
  <si>
    <t>Jefe Oficina de Relaciones Laborales y Prestacionales
Vicerrector Administrativo</t>
  </si>
  <si>
    <t xml:space="preserve">Jefe de Desarrollo Institucional
Vicerrector Académico
Vicerrector de Desarrollo Humano
Vicerrector Administrativo
</t>
  </si>
  <si>
    <t xml:space="preserve">Secretario General
Jefe de Desarrollo Institucional
Profesional Oficina de Gestión Tecnológica
</t>
  </si>
  <si>
    <t>Jefe Oficina de Desarrollo Institucional
Vicerrector Académico
Vicerrector Desarrollo Humano
Vicerrector Administrativo
Secretario General
Integrantes del Consejo Superior</t>
  </si>
  <si>
    <t xml:space="preserve">Elaborar, socializar y presentar para aprobación el Estatuto Estudiantil </t>
  </si>
  <si>
    <t>Ajustar a la propuesta de modernización y el rediseño organizacional ( modelo de operación por proceso, cargas laborales, planta de cargos, manual de funciones y competencias laborales, estructura organizacional y estudio de impacto fiscal) presentado al Consejo Superior Universitario</t>
  </si>
  <si>
    <t xml:space="preserve">Formular el proyecto para la contrucción Parque Agroindustrial </t>
  </si>
  <si>
    <t>Proyecto formulado</t>
  </si>
  <si>
    <t xml:space="preserve">
Director de Investigaciones y Desarrollo Científico
Jefe Oficina de Desarrollo Institucional
</t>
  </si>
  <si>
    <t>Infraestructura adecuada</t>
  </si>
  <si>
    <t xml:space="preserve">Construir el Bulevar Universitario en la Sede Santa Helena y adecuacion  Entrada Principal </t>
  </si>
  <si>
    <t>Coliseo cubierto de la UT</t>
  </si>
  <si>
    <t xml:space="preserve">Adecuar del entorno fisico del Coliseo Cubierto </t>
  </si>
  <si>
    <t>Adecuar el bloque 33 de la Sede Santa Helena</t>
  </si>
  <si>
    <t>Adecuar salones del bloque 16,17,18 y 19</t>
  </si>
  <si>
    <t>Adecuación de aulas, laboratorios y mantenimiento de espacios de la sede Santa Helena</t>
  </si>
  <si>
    <t>Adecuar el bloque 33</t>
  </si>
  <si>
    <t>Adecuación de laboratorio</t>
  </si>
  <si>
    <t>Número de salones adeacuados</t>
  </si>
  <si>
    <t>Mantenimiento realizado</t>
  </si>
  <si>
    <t xml:space="preserve">Jefe Oficina de Desarrollo Institucional
Jefe de Servicios Administrativos
</t>
  </si>
  <si>
    <t>Director de Investigaciones y Desarrollo Científico
Director IDEAD
Jefe Oficina Desarrollo Institucional</t>
  </si>
  <si>
    <t>Jefe de Servicios Administrativos
Jefe Oficina de Desarrollo Institucional</t>
  </si>
  <si>
    <t xml:space="preserve">
Jefe de Desarrollo Institucional
Profesional Oficina de Gestión Tecnológica
</t>
  </si>
  <si>
    <t>Estructurar la propuesta del Sistema de Información Estadístico de la UT</t>
  </si>
  <si>
    <t>Propuesta de estructura</t>
  </si>
  <si>
    <t>Elaborar la propuesta del Plan de Desarrollo Institucional</t>
  </si>
  <si>
    <t>Propuesta elaborada</t>
  </si>
  <si>
    <t>Estatuto profesoral presentado</t>
  </si>
  <si>
    <t xml:space="preserve">Presentar para la aprobación el Estatuto Profesoral al Consejo Superior
</t>
  </si>
  <si>
    <t>Estatuto administrativo elaborado</t>
  </si>
  <si>
    <t xml:space="preserve">Jefe División Contable y Financiera
Vicerrector Administrativo
</t>
  </si>
  <si>
    <t>Número de productos ajustados</t>
  </si>
  <si>
    <t>Adecuar la infraestructura física para el parque Interactivo Inovamente</t>
  </si>
  <si>
    <t>Entorno del Coliseo adecuado</t>
  </si>
  <si>
    <t>Adecuar el espacio fisico para la implementacion de un laboratorio en la sede Chaparral</t>
  </si>
  <si>
    <t>Gestionar el laboratorio móvil para fortalecer la labor del IDEAD</t>
  </si>
  <si>
    <t>Laboratorio  móvil en funcionamiento</t>
  </si>
  <si>
    <t>Proyecto presentado</t>
  </si>
  <si>
    <t xml:space="preserve">Presentar el proyecto para el mantenimiento de la capa asfaltica de la sede Santa Helena </t>
  </si>
  <si>
    <t>Realizar el mantenimiento de los Auditorios del Campus Universitario</t>
  </si>
  <si>
    <t>Obra nueva realizada</t>
  </si>
  <si>
    <t>Realizar la construcción física nueva del Jardín Botánico de la Universidad del Tolima</t>
  </si>
  <si>
    <t xml:space="preserve">
Jefe Oficina de Desarrollo Institucional
Decano de la Facultad de Tecnologías</t>
  </si>
  <si>
    <t xml:space="preserve">Formular el proyecto del plan maestro de desarrollo fisico del campus con su respectiva factibilidad
</t>
  </si>
  <si>
    <t>Seguimiento al cumplimiento del Estatuto Orgánico de Presupuesto</t>
  </si>
  <si>
    <t>Realizar seguimiento y monitoreo el Estatuto orgánico de Presupuesto de la Universidad del Tolima</t>
  </si>
  <si>
    <t>Ajustar el Plan Financiero Institucional</t>
  </si>
  <si>
    <t>Plan financiero ajustado</t>
  </si>
  <si>
    <t>Recuperar la cartera institucional</t>
  </si>
  <si>
    <t>Porcentaje de cartera recuperada</t>
  </si>
  <si>
    <t>Realizar elección de dignatarios y directivos</t>
  </si>
  <si>
    <t>Realizar convocatoria de representaciones de: Egresados, Profesores y Decanos</t>
  </si>
  <si>
    <t>Número de representaciones realizadas</t>
  </si>
  <si>
    <t>Secretario General</t>
  </si>
  <si>
    <t>Bloque de aulas</t>
  </si>
  <si>
    <t>Realizar estudios y diseños de bloque de aulas</t>
  </si>
  <si>
    <t>Estudios y diseños realizados</t>
  </si>
  <si>
    <t xml:space="preserve">Jefe Oficina de Desarrollo Institucional
</t>
  </si>
  <si>
    <t>Fortaler la infraestructura tecnológica y educacion mediada por TIC</t>
  </si>
  <si>
    <t>Modernizar la infraestructura física y tecnológica</t>
  </si>
  <si>
    <t>Infraestructura modernizada</t>
  </si>
  <si>
    <t xml:space="preserve">Profesional Oficina de Gestión Tecnológica
Vicerrector Académico
Vicerrector Administrativo
Jefe Oficina Desarrollo Institucional
</t>
  </si>
  <si>
    <t>PFC</t>
  </si>
  <si>
    <t>PFC PROUNAL</t>
  </si>
  <si>
    <t>Gastos de funcionamiento</t>
  </si>
  <si>
    <t>TOTAL PRESUPUESTO INICIAL 2021</t>
  </si>
  <si>
    <t>Fecha aprobación: Resolución No 046 del 25 de enero de 2021</t>
  </si>
  <si>
    <t>RESUMEN PLAN DE ACCIÓN 2021</t>
  </si>
  <si>
    <t>Fecha aprobación Plan de Acción vigencia 2021: Resolución No 046 del 25 de enero de 2021</t>
  </si>
  <si>
    <t>Seguridad y Salud en el Trabajo</t>
  </si>
  <si>
    <t>Apropiación social del conocimiento y el saber ambiental</t>
  </si>
  <si>
    <t>Acompañar y apoyar procesos de apropiación social del conocimiento y saber ambiental  y educación ambiental ciudadana en el territorio</t>
  </si>
  <si>
    <t>Número de proyectos presentados</t>
  </si>
  <si>
    <t>Formular y presentar documento de  Política Ambiental</t>
  </si>
  <si>
    <t xml:space="preserve">Construcción ambietal del conocimiento integral
</t>
  </si>
  <si>
    <t>APOYO A LA GESTIÓN AMBIENTAL Y EDUCACIÓN AMBIENTAL TERRITORIAL DEL TOLIMA</t>
  </si>
  <si>
    <t>Proponer documentos de reflexión ambiental en el territorio</t>
  </si>
  <si>
    <t>Número de documentos de relfexión ambiental</t>
  </si>
  <si>
    <t>Participar en escenarios de cooperación ambiental en el territorio a través de extensión académica</t>
  </si>
  <si>
    <t>Número de activiades de extensión</t>
  </si>
  <si>
    <t xml:space="preserve">Número de programas con cátedra ambientla </t>
  </si>
  <si>
    <t xml:space="preserve">Directores de Programa
Decanos 
Director IDEAD
</t>
  </si>
  <si>
    <t>Documento presentado</t>
  </si>
  <si>
    <t xml:space="preserve">
Formular y presentar el sistema de gestión ambiental, que incluya el cumplimiento de la Resolución 2184 de 2019 del Ministerio de Ambiente y Desarrollo Sostenible</t>
  </si>
  <si>
    <t>Vicerrector de Desarrollo Humano</t>
  </si>
  <si>
    <t>Formular la Política de Ambiental</t>
  </si>
  <si>
    <r>
      <t>Promover formas alternativas estratégicas  no contaminantes de movili</t>
    </r>
    <r>
      <rPr>
        <sz val="11"/>
        <rFont val="Arial"/>
        <family val="2"/>
      </rPr>
      <t xml:space="preserve">dad en la UT </t>
    </r>
  </si>
  <si>
    <t>CONSOLIDADO  PLAN DE ACCIÓN VIGENCIA 2021</t>
  </si>
  <si>
    <t xml:space="preserve">Coordinador de Gestión y Educación Ambiental 
Decanos 
Director de Proyección Social
Director IDEAD
Directores de Programa
Coordinador Cátedra ambiental
</t>
  </si>
  <si>
    <t xml:space="preserve">Director de Investigaciones y Desarrollo Científico
Coordinador de Gestión y Educación Ambiental 
Decanos 
Director IDEAD
Directores de Programa 
 Coordinador Cátedra ambiental
</t>
  </si>
  <si>
    <t>Coordinador de Gestión y Educación Ambiental 
 Coordinador Cátedra ambiental
Vicerrector de Desarrollo Humano</t>
  </si>
  <si>
    <t>Construcción Cafetería profesores</t>
  </si>
  <si>
    <t xml:space="preserve">Realizar la construcción y adecuación locativa de la infraestructura  física </t>
  </si>
  <si>
    <t>Caferetería construida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</si>
</sst>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2" formatCode="_-&quot;$&quot;\ * #,##0_-;\-&quot;$&quot;\ * #,##0_-;_-&quot;$&quot;\ * &quot;-&quot;_-;_-@_-"/>
    <numFmt numFmtId="41" formatCode="_-* #,##0_-;\-* #,##0_-;_-* &quot;-&quot;_-;_-@_-"/>
    <numFmt numFmtId="43" formatCode="_-* #,##0.00_-;\-* #,##0.00_-;_-* &quot;-&quot;??_-;_-@_-"/>
    <numFmt numFmtId="164" formatCode="_(* #,##0_);_(* \(#,##0\);_(* &quot;-&quot;_);_(@_)"/>
    <numFmt numFmtId="165" formatCode="_(&quot;$&quot;\ * #,##0.00_);_(&quot;$&quot;\ * \(#,##0.00\);_(&quot;$&quot;\ * &quot;-&quot;??_);_(@_)"/>
    <numFmt numFmtId="166" formatCode="_(* #,##0.00_);_(* \(#,##0.00\);_(* &quot;-&quot;??_);_(@_)"/>
    <numFmt numFmtId="167" formatCode="_(&quot;$&quot;\ * #,##0_);_(&quot;$&quot;\ * \(#,##0\);_(&quot;$&quot;\ * &quot;-&quot;??_);_(@_)"/>
    <numFmt numFmtId="168" formatCode="_(* #,##0_);_(* \(#,##0\);_(* &quot;-&quot;??_);_(@_)"/>
    <numFmt numFmtId="169" formatCode="_-* #,##0_-;\-* #,##0_-;_-* &quot;-&quot;??_-;_-@_-"/>
  </numFmts>
  <fonts count="74">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4"/>
      <color indexed="17"/>
      <name val="Arial"/>
      <family val="2"/>
    </font>
    <font>
      <sz val="11"/>
      <color indexed="8"/>
      <name val="Helvetica Neue"/>
      <charset val="1"/>
    </font>
    <font>
      <sz val="12"/>
      <name val="Arial"/>
      <family val="2"/>
      <charset val="1"/>
    </font>
    <font>
      <b/>
      <sz val="12"/>
      <color indexed="10"/>
      <name val="Arial"/>
      <family val="2"/>
    </font>
    <font>
      <sz val="10"/>
      <name val="Calibri"/>
      <family val="2"/>
      <scheme val="minor"/>
    </font>
    <font>
      <b/>
      <sz val="10"/>
      <name val="Arial"/>
      <family val="2"/>
      <charset val="1"/>
    </font>
    <font>
      <b/>
      <sz val="12"/>
      <name val="Arial"/>
      <family val="2"/>
    </font>
    <font>
      <sz val="10"/>
      <color theme="1"/>
      <name val="Calibri"/>
      <family val="2"/>
      <scheme val="minor"/>
    </font>
    <font>
      <b/>
      <sz val="11"/>
      <name val="Arial"/>
      <family val="2"/>
    </font>
    <font>
      <sz val="48"/>
      <name val="Arial"/>
      <family val="2"/>
    </font>
    <font>
      <b/>
      <sz val="16"/>
      <name val="Arial"/>
      <family val="2"/>
    </font>
    <font>
      <b/>
      <sz val="10"/>
      <name val="Arial"/>
      <family val="2"/>
    </font>
    <font>
      <b/>
      <sz val="11"/>
      <name val="Arial"/>
      <family val="2"/>
      <charset val="1"/>
    </font>
    <font>
      <sz val="10"/>
      <color rgb="FFFF0000"/>
      <name val="Arial"/>
      <family val="2"/>
    </font>
    <font>
      <sz val="11"/>
      <name val="Arial"/>
      <family val="2"/>
    </font>
    <font>
      <b/>
      <sz val="20"/>
      <name val="Arial"/>
      <family val="2"/>
    </font>
    <font>
      <sz val="10"/>
      <color indexed="8"/>
      <name val="Arial"/>
      <family val="2"/>
      <charset val="1"/>
    </font>
    <font>
      <b/>
      <sz val="10"/>
      <color indexed="8"/>
      <name val="Arial"/>
      <family val="2"/>
    </font>
    <font>
      <b/>
      <sz val="10"/>
      <color indexed="8"/>
      <name val="Arial"/>
      <family val="2"/>
      <charset val="1"/>
    </font>
    <font>
      <sz val="10"/>
      <name val="Arial"/>
      <family val="2"/>
      <charset val="1"/>
    </font>
    <font>
      <sz val="11"/>
      <color indexed="8"/>
      <name val="Arial"/>
      <family val="2"/>
      <charset val="1"/>
    </font>
    <font>
      <b/>
      <sz val="24"/>
      <name val="Arial"/>
      <family val="2"/>
      <charset val="1"/>
    </font>
    <font>
      <b/>
      <sz val="16"/>
      <name val="Arial"/>
      <family val="2"/>
      <charset val="1"/>
    </font>
    <font>
      <sz val="11"/>
      <name val="Arial"/>
      <family val="2"/>
      <charset val="1"/>
    </font>
    <font>
      <b/>
      <sz val="12"/>
      <name val="Arial"/>
      <family val="2"/>
      <charset val="1"/>
    </font>
    <font>
      <b/>
      <sz val="11"/>
      <color indexed="8"/>
      <name val="Arial"/>
      <family val="2"/>
      <charset val="1"/>
    </font>
    <font>
      <b/>
      <sz val="11"/>
      <color indexed="8"/>
      <name val="Arial"/>
      <family val="2"/>
    </font>
    <font>
      <sz val="10"/>
      <color rgb="FFFFFF00"/>
      <name val="Arial"/>
      <family val="2"/>
    </font>
    <font>
      <b/>
      <sz val="36"/>
      <name val="Arial"/>
      <family val="2"/>
      <charset val="1"/>
    </font>
    <font>
      <b/>
      <sz val="20"/>
      <name val="Arial"/>
      <family val="2"/>
      <charset val="1"/>
    </font>
    <font>
      <sz val="9"/>
      <color theme="1"/>
      <name val="Calibri"/>
      <family val="2"/>
      <scheme val="minor"/>
    </font>
    <font>
      <sz val="10"/>
      <color theme="1"/>
      <name val="Arial"/>
      <family val="2"/>
    </font>
    <font>
      <sz val="9"/>
      <name val="Arial"/>
      <family val="2"/>
    </font>
    <font>
      <sz val="8"/>
      <name val="Arial"/>
      <family val="2"/>
    </font>
    <font>
      <b/>
      <sz val="11"/>
      <color theme="0"/>
      <name val="Arial"/>
      <family val="2"/>
    </font>
    <font>
      <sz val="11"/>
      <name val="Calibri"/>
      <family val="2"/>
      <scheme val="minor"/>
    </font>
    <font>
      <b/>
      <sz val="12"/>
      <color rgb="FFFF0000"/>
      <name val="Arial"/>
      <family val="2"/>
    </font>
    <font>
      <b/>
      <sz val="20"/>
      <color indexed="8"/>
      <name val="Arial"/>
      <family val="2"/>
    </font>
    <font>
      <sz val="18"/>
      <color indexed="8"/>
      <name val="Arial"/>
      <family val="2"/>
    </font>
    <font>
      <sz val="11"/>
      <color indexed="8"/>
      <name val="Arial"/>
      <family val="2"/>
    </font>
    <font>
      <b/>
      <sz val="11"/>
      <color theme="0"/>
      <name val="Calibri"/>
      <family val="2"/>
      <scheme val="minor"/>
    </font>
    <font>
      <sz val="16"/>
      <name val="Arial"/>
      <family val="2"/>
    </font>
    <font>
      <sz val="9"/>
      <color indexed="81"/>
      <name val="Tahoma"/>
      <family val="2"/>
    </font>
    <font>
      <b/>
      <sz val="9"/>
      <color indexed="81"/>
      <name val="Tahoma"/>
      <family val="2"/>
    </font>
    <font>
      <sz val="11"/>
      <color theme="1"/>
      <name val="Arial"/>
      <family val="2"/>
    </font>
    <font>
      <sz val="10"/>
      <color theme="0"/>
      <name val="Arial"/>
      <family val="2"/>
    </font>
    <font>
      <b/>
      <sz val="10"/>
      <name val="Calibri"/>
      <family val="2"/>
      <scheme val="minor"/>
    </font>
    <font>
      <b/>
      <sz val="9"/>
      <color theme="1"/>
      <name val="Calibri"/>
      <family val="2"/>
      <scheme val="minor"/>
    </font>
    <font>
      <sz val="10"/>
      <color rgb="FF000000"/>
      <name val="Arial"/>
      <family val="2"/>
    </font>
    <font>
      <b/>
      <sz val="11"/>
      <color theme="0"/>
      <name val="Calibri"/>
      <family val="2"/>
    </font>
    <font>
      <sz val="11"/>
      <color rgb="FFFF0000"/>
      <name val="Arial"/>
      <family val="2"/>
    </font>
    <font>
      <b/>
      <sz val="11"/>
      <color theme="1"/>
      <name val="Arial"/>
      <family val="2"/>
    </font>
    <font>
      <b/>
      <sz val="11"/>
      <name val="Arial"/>
      <family val="2"/>
    </font>
    <font>
      <b/>
      <sz val="9"/>
      <name val="Arial"/>
      <family val="2"/>
    </font>
    <font>
      <sz val="9"/>
      <color rgb="FF000000"/>
      <name val="Arial"/>
      <family val="2"/>
    </font>
    <font>
      <sz val="9"/>
      <name val="Arial"/>
      <family val="2"/>
      <charset val="1"/>
    </font>
    <font>
      <sz val="9"/>
      <color theme="1"/>
      <name val="Arial"/>
      <family val="2"/>
    </font>
    <font>
      <b/>
      <sz val="12"/>
      <color theme="1"/>
      <name val="Arial"/>
      <family val="2"/>
    </font>
    <font>
      <b/>
      <sz val="9"/>
      <color theme="1"/>
      <name val="Arial"/>
      <family val="2"/>
    </font>
    <font>
      <sz val="9"/>
      <color rgb="FFFF0000"/>
      <name val="Calibri"/>
      <family val="2"/>
      <scheme val="minor"/>
    </font>
    <font>
      <sz val="9"/>
      <name val="Calibri"/>
      <family val="2"/>
      <scheme val="minor"/>
    </font>
    <font>
      <sz val="12"/>
      <color rgb="FF222222"/>
      <name val="Arial"/>
      <family val="2"/>
    </font>
    <font>
      <b/>
      <sz val="9"/>
      <name val="Calibri"/>
      <family val="2"/>
      <scheme val="minor"/>
    </font>
    <font>
      <sz val="10"/>
      <color indexed="8"/>
      <name val="Arial"/>
      <family val="2"/>
    </font>
    <font>
      <b/>
      <sz val="10"/>
      <color theme="1"/>
      <name val="Calibri"/>
      <family val="2"/>
      <scheme val="minor"/>
    </font>
    <font>
      <sz val="12"/>
      <color theme="1"/>
      <name val="Times New Roman"/>
      <family val="1"/>
    </font>
    <font>
      <u/>
      <sz val="10"/>
      <color rgb="FFFF0000"/>
      <name val="Arial"/>
      <family val="2"/>
    </font>
    <font>
      <sz val="10"/>
      <color rgb="FF263238"/>
      <name val="Arial"/>
      <family val="2"/>
    </font>
    <font>
      <b/>
      <i/>
      <sz val="12"/>
      <color indexed="10"/>
      <name val="Arial"/>
      <family val="2"/>
    </font>
    <font>
      <sz val="11"/>
      <color indexed="8"/>
      <name val="Helvetica Neue"/>
      <family val="2"/>
    </font>
  </fonts>
  <fills count="10">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9" tint="-0.499984740745262"/>
        <bgColor indexed="64"/>
      </patternFill>
    </fill>
    <fill>
      <patternFill patternType="solid">
        <fgColor rgb="FFFF0000"/>
        <bgColor indexed="64"/>
      </patternFill>
    </fill>
    <fill>
      <patternFill patternType="solid">
        <fgColor rgb="FF006600"/>
        <bgColor indexed="64"/>
      </patternFill>
    </fill>
    <fill>
      <patternFill patternType="solid">
        <fgColor theme="0"/>
        <bgColor indexed="64"/>
      </patternFill>
    </fill>
    <fill>
      <patternFill patternType="solid">
        <fgColor theme="0"/>
        <bgColor theme="0"/>
      </patternFill>
    </fill>
    <fill>
      <patternFill patternType="solid">
        <fgColor rgb="FF92D050"/>
        <bgColor indexed="64"/>
      </patternFill>
    </fill>
  </fills>
  <borders count="42">
    <border>
      <left/>
      <right/>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rgb="FF000000"/>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top style="thin">
        <color indexed="64"/>
      </top>
      <bottom style="thin">
        <color indexed="64"/>
      </bottom>
      <diagonal/>
    </border>
    <border>
      <left style="medium">
        <color indexed="64"/>
      </left>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top style="thin">
        <color indexed="64"/>
      </top>
      <bottom/>
      <diagonal/>
    </border>
    <border>
      <left style="thin">
        <color indexed="64"/>
      </left>
      <right style="thin">
        <color indexed="64"/>
      </right>
      <top/>
      <bottom style="thin">
        <color rgb="FF000000"/>
      </bottom>
      <diagonal/>
    </border>
    <border>
      <left/>
      <right/>
      <top style="thin">
        <color rgb="FF000000"/>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rgb="FF000000"/>
      </top>
      <bottom style="thin">
        <color indexed="64"/>
      </bottom>
      <diagonal/>
    </border>
    <border>
      <left style="thin">
        <color indexed="64"/>
      </left>
      <right/>
      <top/>
      <bottom style="thin">
        <color indexed="64"/>
      </bottom>
      <diagonal/>
    </border>
    <border>
      <left style="thin">
        <color indexed="64"/>
      </left>
      <right style="thin">
        <color rgb="FF000000"/>
      </right>
      <top style="thin">
        <color indexed="64"/>
      </top>
      <bottom style="thin">
        <color indexed="64"/>
      </bottom>
      <diagonal/>
    </border>
  </borders>
  <cellStyleXfs count="15">
    <xf numFmtId="0" fontId="0" fillId="0" borderId="0"/>
    <xf numFmtId="166"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3" fillId="0" borderId="0"/>
    <xf numFmtId="0" fontId="5" fillId="0" borderId="0">
      <alignment vertical="top"/>
    </xf>
    <xf numFmtId="9" fontId="3" fillId="0" borderId="0" applyFont="0" applyFill="0" applyBorder="0" applyAlignment="0" applyProtection="0"/>
    <xf numFmtId="0" fontId="3" fillId="0" borderId="0"/>
    <xf numFmtId="0" fontId="49" fillId="6" borderId="16" applyFont="0">
      <alignment horizontal="center" vertical="center" wrapText="1"/>
    </xf>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73" fillId="0" borderId="0">
      <alignment vertical="top"/>
    </xf>
  </cellStyleXfs>
  <cellXfs count="503">
    <xf numFmtId="0" fontId="0" fillId="0" borderId="0" xfId="0"/>
    <xf numFmtId="0" fontId="11" fillId="0" borderId="0" xfId="0" applyFont="1"/>
    <xf numFmtId="0" fontId="8" fillId="0" borderId="7" xfId="0" applyFont="1" applyBorder="1" applyAlignment="1">
      <alignment horizontal="center" vertical="center"/>
    </xf>
    <xf numFmtId="0" fontId="17" fillId="0" borderId="11" xfId="0" applyFont="1" applyFill="1" applyBorder="1" applyAlignment="1">
      <alignment horizontal="center" vertical="center" wrapText="1"/>
    </xf>
    <xf numFmtId="0" fontId="20" fillId="0" borderId="0" xfId="6" applyNumberFormat="1" applyFont="1" applyFill="1" applyAlignment="1"/>
    <xf numFmtId="0" fontId="21" fillId="0" borderId="0" xfId="6" applyNumberFormat="1" applyFont="1" applyFill="1" applyAlignment="1">
      <alignment horizontal="center" vertical="center"/>
    </xf>
    <xf numFmtId="0" fontId="22" fillId="0" borderId="0" xfId="6" applyNumberFormat="1" applyFont="1" applyFill="1" applyAlignment="1">
      <alignment horizontal="center" vertical="center"/>
    </xf>
    <xf numFmtId="0" fontId="20" fillId="0" borderId="0" xfId="6" applyNumberFormat="1" applyFont="1" applyFill="1" applyAlignment="1">
      <alignment horizontal="center" vertical="center"/>
    </xf>
    <xf numFmtId="0" fontId="20" fillId="0" borderId="0" xfId="6" applyNumberFormat="1" applyFont="1" applyFill="1" applyBorder="1" applyAlignment="1">
      <alignment horizontal="center" vertical="center"/>
    </xf>
    <xf numFmtId="0" fontId="20" fillId="0" borderId="0" xfId="6" applyNumberFormat="1" applyFont="1" applyFill="1" applyBorder="1" applyAlignment="1"/>
    <xf numFmtId="0" fontId="22" fillId="0" borderId="0" xfId="6" applyNumberFormat="1" applyFont="1" applyFill="1" applyAlignment="1">
      <alignment horizontal="left" vertical="center"/>
    </xf>
    <xf numFmtId="0" fontId="23" fillId="0" borderId="0" xfId="6" applyNumberFormat="1" applyFont="1" applyFill="1" applyAlignment="1"/>
    <xf numFmtId="0" fontId="24" fillId="0" borderId="0" xfId="6" applyNumberFormat="1" applyFont="1" applyFill="1" applyAlignment="1"/>
    <xf numFmtId="0" fontId="27" fillId="0" borderId="11" xfId="6" applyNumberFormat="1" applyFont="1" applyFill="1" applyBorder="1" applyAlignment="1">
      <alignment vertical="center" wrapText="1"/>
    </xf>
    <xf numFmtId="14" fontId="23" fillId="0" borderId="11" xfId="6" applyNumberFormat="1" applyFont="1" applyFill="1" applyBorder="1" applyAlignment="1">
      <alignment vertical="center" wrapText="1"/>
    </xf>
    <xf numFmtId="167" fontId="16" fillId="0" borderId="11" xfId="3" applyNumberFormat="1" applyFont="1" applyFill="1" applyBorder="1" applyAlignment="1">
      <alignment vertical="center" wrapText="1"/>
    </xf>
    <xf numFmtId="0" fontId="16" fillId="0" borderId="11" xfId="6" applyNumberFormat="1" applyFont="1" applyFill="1" applyBorder="1" applyAlignment="1">
      <alignment vertical="center" wrapText="1"/>
    </xf>
    <xf numFmtId="0" fontId="29" fillId="0" borderId="0" xfId="6" applyNumberFormat="1" applyFont="1" applyFill="1" applyAlignment="1">
      <alignment horizontal="center" vertical="center"/>
    </xf>
    <xf numFmtId="0" fontId="24" fillId="0" borderId="0" xfId="6" applyNumberFormat="1" applyFont="1" applyFill="1" applyAlignment="1">
      <alignment horizontal="center" vertical="center"/>
    </xf>
    <xf numFmtId="0" fontId="24" fillId="0" borderId="0" xfId="6" applyNumberFormat="1" applyFont="1" applyFill="1" applyBorder="1" applyAlignment="1">
      <alignment horizontal="center" vertical="center"/>
    </xf>
    <xf numFmtId="167" fontId="24" fillId="0" borderId="0" xfId="3" applyNumberFormat="1" applyFont="1" applyFill="1" applyAlignment="1"/>
    <xf numFmtId="0" fontId="30" fillId="0" borderId="0" xfId="6" applyNumberFormat="1" applyFont="1" applyFill="1" applyAlignment="1">
      <alignment horizontal="center"/>
    </xf>
    <xf numFmtId="0" fontId="29" fillId="0" borderId="0" xfId="6" applyNumberFormat="1" applyFont="1" applyFill="1" applyAlignment="1">
      <alignment horizontal="left" vertical="center"/>
    </xf>
    <xf numFmtId="0" fontId="27" fillId="0" borderId="0" xfId="6" applyNumberFormat="1" applyFont="1" applyFill="1" applyAlignment="1"/>
    <xf numFmtId="0" fontId="0" fillId="0" borderId="15" xfId="0" applyBorder="1" applyAlignment="1">
      <alignment horizontal="center" vertical="center"/>
    </xf>
    <xf numFmtId="0" fontId="23" fillId="0" borderId="11" xfId="6" applyFont="1" applyFill="1" applyBorder="1" applyAlignment="1">
      <alignment horizontal="center" vertical="center" wrapText="1"/>
    </xf>
    <xf numFmtId="168" fontId="27" fillId="0" borderId="11" xfId="1" applyNumberFormat="1" applyFont="1" applyFill="1" applyBorder="1" applyAlignment="1">
      <alignment horizontal="center" vertical="center" wrapText="1"/>
    </xf>
    <xf numFmtId="0" fontId="27" fillId="0" borderId="11" xfId="6" applyNumberFormat="1" applyFont="1" applyFill="1" applyBorder="1" applyAlignment="1">
      <alignment horizontal="center" wrapText="1"/>
    </xf>
    <xf numFmtId="0" fontId="2" fillId="0" borderId="0" xfId="0" applyFont="1"/>
    <xf numFmtId="0" fontId="0" fillId="0" borderId="11" xfId="0" applyBorder="1"/>
    <xf numFmtId="0" fontId="0" fillId="0" borderId="0" xfId="0" applyFill="1" applyBorder="1" applyAlignment="1">
      <alignment horizontal="center"/>
    </xf>
    <xf numFmtId="0" fontId="0" fillId="0" borderId="0" xfId="0" applyFill="1" applyAlignment="1">
      <alignment horizontal="center" vertical="center"/>
    </xf>
    <xf numFmtId="0" fontId="11" fillId="0" borderId="0" xfId="0" applyFont="1" applyFill="1"/>
    <xf numFmtId="0" fontId="3" fillId="0" borderId="11" xfId="5" applyBorder="1" applyAlignment="1">
      <alignment horizontal="center"/>
    </xf>
    <xf numFmtId="0" fontId="3" fillId="0" borderId="0" xfId="5"/>
    <xf numFmtId="0" fontId="3" fillId="0" borderId="11" xfId="5" applyBorder="1"/>
    <xf numFmtId="9" fontId="3" fillId="0" borderId="11" xfId="5" applyNumberFormat="1" applyBorder="1" applyAlignment="1">
      <alignment horizontal="center"/>
    </xf>
    <xf numFmtId="9" fontId="0" fillId="0" borderId="11" xfId="7" applyFont="1" applyBorder="1" applyAlignment="1">
      <alignment horizontal="center"/>
    </xf>
    <xf numFmtId="0" fontId="3" fillId="0" borderId="0" xfId="5" applyBorder="1"/>
    <xf numFmtId="0" fontId="15" fillId="0" borderId="11" xfId="5" applyFont="1" applyBorder="1" applyAlignment="1">
      <alignment horizontal="center"/>
    </xf>
    <xf numFmtId="9" fontId="15" fillId="0" borderId="11" xfId="5" applyNumberFormat="1" applyFont="1" applyBorder="1" applyAlignment="1">
      <alignment horizontal="center"/>
    </xf>
    <xf numFmtId="0" fontId="37" fillId="0" borderId="13" xfId="5" applyFont="1" applyFill="1" applyBorder="1"/>
    <xf numFmtId="9" fontId="3" fillId="0" borderId="0" xfId="5" applyNumberFormat="1"/>
    <xf numFmtId="0" fontId="36" fillId="0" borderId="0" xfId="5" applyFont="1"/>
    <xf numFmtId="0" fontId="38" fillId="4" borderId="11" xfId="6" applyNumberFormat="1" applyFont="1" applyFill="1" applyBorder="1" applyAlignment="1">
      <alignment horizontal="center" vertical="center" wrapText="1"/>
    </xf>
    <xf numFmtId="0" fontId="38" fillId="4" borderId="11" xfId="6" applyNumberFormat="1" applyFont="1" applyFill="1" applyBorder="1" applyAlignment="1">
      <alignment horizontal="center"/>
    </xf>
    <xf numFmtId="3" fontId="12" fillId="0" borderId="0" xfId="6" applyNumberFormat="1" applyFont="1" applyFill="1" applyBorder="1" applyAlignment="1"/>
    <xf numFmtId="168" fontId="18" fillId="0" borderId="11" xfId="1" applyNumberFormat="1" applyFont="1" applyFill="1" applyBorder="1" applyAlignment="1">
      <alignment horizontal="center" vertical="center" wrapText="1"/>
    </xf>
    <xf numFmtId="3" fontId="43" fillId="0" borderId="0" xfId="6" applyNumberFormat="1" applyFont="1" applyFill="1" applyAlignment="1"/>
    <xf numFmtId="0" fontId="43" fillId="0" borderId="0" xfId="6" applyNumberFormat="1" applyFont="1" applyFill="1" applyAlignment="1"/>
    <xf numFmtId="0" fontId="0" fillId="0" borderId="11" xfId="0" applyFill="1" applyBorder="1" applyAlignment="1">
      <alignment horizontal="center" vertical="center" wrapText="1"/>
    </xf>
    <xf numFmtId="167" fontId="16" fillId="0" borderId="11" xfId="3" applyNumberFormat="1" applyFont="1" applyFill="1" applyBorder="1" applyAlignment="1">
      <alignment horizontal="center" vertical="center" wrapText="1"/>
    </xf>
    <xf numFmtId="167" fontId="27" fillId="0" borderId="11" xfId="3" applyNumberFormat="1" applyFont="1" applyFill="1" applyBorder="1" applyAlignment="1"/>
    <xf numFmtId="0" fontId="0" fillId="0" borderId="11" xfId="0" applyFill="1" applyBorder="1" applyAlignment="1">
      <alignment horizontal="center" vertical="center"/>
    </xf>
    <xf numFmtId="0" fontId="44" fillId="4" borderId="11" xfId="0" applyFont="1" applyFill="1" applyBorder="1" applyAlignment="1">
      <alignment horizontal="center" vertical="center" wrapText="1"/>
    </xf>
    <xf numFmtId="0" fontId="44" fillId="4" borderId="11" xfId="0" applyFont="1" applyFill="1" applyBorder="1" applyAlignment="1">
      <alignment horizontal="center" vertical="center"/>
    </xf>
    <xf numFmtId="0" fontId="0" fillId="5" borderId="0" xfId="0" applyFill="1"/>
    <xf numFmtId="0" fontId="0" fillId="0" borderId="0" xfId="0" applyFill="1" applyBorder="1" applyAlignment="1">
      <alignment horizontal="center" vertical="center"/>
    </xf>
    <xf numFmtId="0" fontId="0" fillId="3" borderId="0" xfId="0" applyFill="1" applyBorder="1" applyAlignment="1">
      <alignment horizontal="center"/>
    </xf>
    <xf numFmtId="0" fontId="0" fillId="0" borderId="20" xfId="0" applyFill="1" applyBorder="1" applyAlignment="1">
      <alignment vertical="center"/>
    </xf>
    <xf numFmtId="0" fontId="0" fillId="0" borderId="0" xfId="0" applyFill="1" applyAlignment="1">
      <alignment horizontal="center"/>
    </xf>
    <xf numFmtId="0" fontId="0" fillId="0" borderId="0" xfId="0" applyAlignment="1">
      <alignment horizontal="center"/>
    </xf>
    <xf numFmtId="0" fontId="0" fillId="0" borderId="0" xfId="0" applyFill="1" applyBorder="1" applyAlignment="1">
      <alignment vertical="center"/>
    </xf>
    <xf numFmtId="0" fontId="27" fillId="0" borderId="11" xfId="6" applyNumberFormat="1" applyFont="1" applyFill="1" applyBorder="1" applyAlignment="1">
      <alignment horizontal="left" vertical="center" wrapText="1"/>
    </xf>
    <xf numFmtId="3" fontId="16" fillId="0" borderId="11" xfId="6" applyNumberFormat="1" applyFont="1" applyFill="1" applyBorder="1" applyAlignment="1">
      <alignment horizontal="center" vertical="center" wrapText="1"/>
    </xf>
    <xf numFmtId="9" fontId="27" fillId="0" borderId="11" xfId="6" applyNumberFormat="1" applyFont="1" applyFill="1" applyBorder="1" applyAlignment="1">
      <alignment vertical="center" wrapText="1"/>
    </xf>
    <xf numFmtId="0" fontId="27" fillId="0" borderId="11" xfId="6" applyNumberFormat="1" applyFont="1" applyFill="1" applyBorder="1" applyAlignment="1"/>
    <xf numFmtId="9" fontId="0" fillId="0" borderId="15" xfId="4" applyFont="1" applyFill="1" applyBorder="1" applyAlignment="1">
      <alignment horizontal="center" vertical="center"/>
    </xf>
    <xf numFmtId="9" fontId="44" fillId="4" borderId="15" xfId="0" applyNumberFormat="1" applyFont="1" applyFill="1" applyBorder="1" applyAlignment="1">
      <alignment horizontal="center" vertical="center"/>
    </xf>
    <xf numFmtId="0" fontId="2" fillId="0" borderId="16" xfId="0" applyFont="1" applyBorder="1" applyAlignment="1">
      <alignment horizontal="center" vertical="center" wrapText="1"/>
    </xf>
    <xf numFmtId="0" fontId="0" fillId="0" borderId="18" xfId="0" applyBorder="1" applyAlignment="1">
      <alignment horizontal="center" vertical="center"/>
    </xf>
    <xf numFmtId="0" fontId="34" fillId="0" borderId="18" xfId="0" applyFont="1" applyBorder="1" applyAlignment="1">
      <alignment horizontal="center" vertical="center" wrapText="1"/>
    </xf>
    <xf numFmtId="0" fontId="0" fillId="0" borderId="18" xfId="0" applyBorder="1" applyAlignment="1">
      <alignment horizontal="center" vertical="center" wrapText="1"/>
    </xf>
    <xf numFmtId="0" fontId="2" fillId="0" borderId="16" xfId="0" applyFont="1" applyBorder="1" applyAlignment="1">
      <alignment horizontal="center" vertical="center"/>
    </xf>
    <xf numFmtId="14" fontId="23" fillId="0" borderId="11" xfId="0" applyNumberFormat="1" applyFont="1" applyFill="1" applyBorder="1" applyAlignment="1">
      <alignment horizontal="center" vertical="center" wrapText="1"/>
    </xf>
    <xf numFmtId="0" fontId="18" fillId="0" borderId="11" xfId="6" applyNumberFormat="1" applyFont="1" applyFill="1" applyBorder="1" applyAlignment="1">
      <alignment horizontal="left" vertical="center" wrapText="1"/>
    </xf>
    <xf numFmtId="0" fontId="18" fillId="0" borderId="11" xfId="6" applyNumberFormat="1" applyFont="1" applyFill="1" applyBorder="1" applyAlignment="1">
      <alignment vertical="center" wrapText="1"/>
    </xf>
    <xf numFmtId="0" fontId="12" fillId="0" borderId="11" xfId="6" applyNumberFormat="1" applyFont="1" applyFill="1" applyBorder="1" applyAlignment="1">
      <alignment horizontal="center" vertical="center" wrapText="1"/>
    </xf>
    <xf numFmtId="0" fontId="48" fillId="0" borderId="0" xfId="0" applyFont="1" applyBorder="1" applyAlignment="1">
      <alignment horizontal="center" vertical="center" wrapText="1"/>
    </xf>
    <xf numFmtId="0" fontId="18" fillId="0" borderId="0" xfId="6" applyNumberFormat="1" applyFont="1" applyFill="1" applyBorder="1" applyAlignment="1">
      <alignment horizontal="center" vertical="center" wrapText="1"/>
    </xf>
    <xf numFmtId="14" fontId="23" fillId="0" borderId="0" xfId="6" applyNumberFormat="1" applyFont="1" applyFill="1" applyBorder="1" applyAlignment="1">
      <alignment vertical="center" wrapText="1"/>
    </xf>
    <xf numFmtId="168" fontId="42" fillId="0" borderId="0" xfId="1" applyNumberFormat="1" applyFont="1" applyFill="1" applyAlignment="1"/>
    <xf numFmtId="168" fontId="3" fillId="0" borderId="0" xfId="1" applyNumberFormat="1" applyFont="1" applyFill="1" applyBorder="1" applyAlignment="1">
      <alignment horizontal="center" vertical="center" wrapText="1"/>
    </xf>
    <xf numFmtId="168" fontId="41" fillId="0" borderId="0" xfId="1" applyNumberFormat="1" applyFont="1" applyFill="1" applyAlignment="1"/>
    <xf numFmtId="168" fontId="24" fillId="0" borderId="0" xfId="1" applyNumberFormat="1" applyFont="1" applyFill="1" applyAlignment="1"/>
    <xf numFmtId="4" fontId="23" fillId="0" borderId="23" xfId="0" applyNumberFormat="1" applyFont="1" applyFill="1" applyBorder="1" applyAlignment="1">
      <alignment vertical="center" wrapText="1"/>
    </xf>
    <xf numFmtId="3" fontId="23" fillId="0" borderId="23" xfId="0" applyNumberFormat="1" applyFont="1" applyFill="1" applyBorder="1" applyAlignment="1">
      <alignment vertical="center" wrapText="1"/>
    </xf>
    <xf numFmtId="164" fontId="2" fillId="0" borderId="12" xfId="2" applyFont="1" applyBorder="1" applyAlignment="1">
      <alignment vertical="center"/>
    </xf>
    <xf numFmtId="164" fontId="2" fillId="0" borderId="31" xfId="2" applyFont="1" applyBorder="1" applyAlignment="1">
      <alignment vertical="center"/>
    </xf>
    <xf numFmtId="168" fontId="0" fillId="0" borderId="11" xfId="1" applyNumberFormat="1" applyFont="1" applyBorder="1"/>
    <xf numFmtId="168" fontId="0" fillId="0" borderId="11" xfId="0" applyNumberFormat="1" applyBorder="1"/>
    <xf numFmtId="168" fontId="52" fillId="0" borderId="11" xfId="1" applyNumberFormat="1" applyFont="1" applyBorder="1" applyAlignment="1"/>
    <xf numFmtId="0" fontId="53" fillId="4" borderId="24" xfId="0" applyFont="1" applyFill="1" applyBorder="1" applyAlignment="1">
      <alignment horizontal="center"/>
    </xf>
    <xf numFmtId="168" fontId="44" fillId="4" borderId="11" xfId="1" applyNumberFormat="1" applyFont="1" applyFill="1" applyBorder="1" applyAlignment="1">
      <alignment horizontal="center" vertical="center"/>
    </xf>
    <xf numFmtId="168" fontId="35" fillId="0" borderId="23" xfId="1" applyNumberFormat="1" applyFont="1" applyFill="1" applyBorder="1" applyAlignment="1">
      <alignment horizontal="center" vertical="center" wrapText="1"/>
    </xf>
    <xf numFmtId="0" fontId="24" fillId="0" borderId="0" xfId="6" applyNumberFormat="1" applyFont="1" applyFill="1" applyAlignment="1">
      <alignment horizontal="center"/>
    </xf>
    <xf numFmtId="0" fontId="59" fillId="0" borderId="11" xfId="6" applyNumberFormat="1" applyFont="1" applyFill="1" applyBorder="1" applyAlignment="1">
      <alignment horizontal="center" vertical="center" wrapText="1"/>
    </xf>
    <xf numFmtId="16" fontId="59" fillId="0" borderId="11" xfId="6" applyNumberFormat="1" applyFont="1" applyFill="1" applyBorder="1" applyAlignment="1">
      <alignment horizontal="left" vertical="center" wrapText="1"/>
    </xf>
    <xf numFmtId="9" fontId="10" fillId="0" borderId="11" xfId="4" applyFont="1" applyFill="1" applyBorder="1" applyAlignment="1">
      <alignment horizontal="center" vertical="center" wrapText="1"/>
    </xf>
    <xf numFmtId="9" fontId="10" fillId="0" borderId="11" xfId="6" applyNumberFormat="1" applyFont="1" applyFill="1" applyBorder="1" applyAlignment="1">
      <alignment horizontal="center" vertical="center" wrapText="1"/>
    </xf>
    <xf numFmtId="0" fontId="31" fillId="0" borderId="11" xfId="0" applyFont="1" applyFill="1" applyBorder="1" applyAlignment="1">
      <alignment horizontal="center" vertical="center" wrapText="1"/>
    </xf>
    <xf numFmtId="9" fontId="20" fillId="0" borderId="0" xfId="6" applyNumberFormat="1" applyFont="1" applyFill="1" applyAlignment="1"/>
    <xf numFmtId="0" fontId="18" fillId="0" borderId="23" xfId="0" applyFont="1" applyFill="1" applyBorder="1" applyAlignment="1">
      <alignment horizontal="center" vertical="center"/>
    </xf>
    <xf numFmtId="9" fontId="30" fillId="0" borderId="0" xfId="6" applyNumberFormat="1" applyFont="1" applyFill="1" applyAlignment="1">
      <alignment horizontal="center"/>
    </xf>
    <xf numFmtId="9" fontId="61" fillId="0" borderId="23" xfId="0" applyNumberFormat="1" applyFont="1" applyFill="1" applyBorder="1" applyAlignment="1">
      <alignment horizontal="center" vertical="center" wrapText="1"/>
    </xf>
    <xf numFmtId="0" fontId="34" fillId="0" borderId="23" xfId="0" applyFont="1" applyFill="1" applyBorder="1" applyAlignment="1">
      <alignment vertical="center" wrapText="1"/>
    </xf>
    <xf numFmtId="0" fontId="63" fillId="0" borderId="23" xfId="0" applyFont="1" applyFill="1" applyBorder="1" applyAlignment="1">
      <alignment vertical="center" wrapText="1"/>
    </xf>
    <xf numFmtId="9" fontId="55" fillId="0" borderId="23" xfId="0" applyNumberFormat="1" applyFont="1" applyFill="1" applyBorder="1" applyAlignment="1">
      <alignment vertical="center" wrapText="1"/>
    </xf>
    <xf numFmtId="0" fontId="36" fillId="0" borderId="30" xfId="0" applyFont="1" applyFill="1" applyBorder="1" applyAlignment="1">
      <alignment horizontal="left" vertical="top" wrapText="1"/>
    </xf>
    <xf numFmtId="9" fontId="60" fillId="0" borderId="23" xfId="0" applyNumberFormat="1" applyFont="1" applyFill="1" applyBorder="1" applyAlignment="1">
      <alignment horizontal="center" vertical="center" wrapText="1"/>
    </xf>
    <xf numFmtId="1" fontId="0" fillId="0" borderId="23" xfId="0" applyNumberFormat="1" applyFont="1" applyFill="1" applyBorder="1" applyAlignment="1">
      <alignment horizontal="center" vertical="center" wrapText="1"/>
    </xf>
    <xf numFmtId="0" fontId="18" fillId="0" borderId="30" xfId="0" applyFont="1" applyFill="1" applyBorder="1" applyAlignment="1">
      <alignment horizontal="center" vertical="center" wrapText="1"/>
    </xf>
    <xf numFmtId="0" fontId="54" fillId="0" borderId="30" xfId="0" applyFont="1" applyFill="1" applyBorder="1" applyAlignment="1">
      <alignment horizontal="left" vertical="center" wrapText="1"/>
    </xf>
    <xf numFmtId="0" fontId="36" fillId="0" borderId="11" xfId="6" applyNumberFormat="1" applyFont="1" applyFill="1" applyBorder="1" applyAlignment="1">
      <alignment horizontal="left" vertical="center" wrapText="1"/>
    </xf>
    <xf numFmtId="9" fontId="10" fillId="0" borderId="30" xfId="0" applyNumberFormat="1" applyFont="1" applyFill="1" applyBorder="1" applyAlignment="1">
      <alignment horizontal="center" vertical="center"/>
    </xf>
    <xf numFmtId="0" fontId="34" fillId="0" borderId="23" xfId="0" applyFont="1" applyFill="1" applyBorder="1" applyAlignment="1">
      <alignment horizontal="center" vertical="center" wrapText="1"/>
    </xf>
    <xf numFmtId="0" fontId="63" fillId="0" borderId="23" xfId="0" applyFont="1" applyFill="1" applyBorder="1" applyAlignment="1">
      <alignment horizontal="left" vertical="center" wrapText="1"/>
    </xf>
    <xf numFmtId="0" fontId="64" fillId="0" borderId="23" xfId="0" applyFont="1" applyFill="1" applyBorder="1" applyAlignment="1">
      <alignment vertical="center" wrapText="1"/>
    </xf>
    <xf numFmtId="9" fontId="12" fillId="0" borderId="23" xfId="0" applyNumberFormat="1" applyFont="1" applyFill="1" applyBorder="1" applyAlignment="1">
      <alignment vertical="center" wrapText="1"/>
    </xf>
    <xf numFmtId="0" fontId="59" fillId="0" borderId="11" xfId="6" applyNumberFormat="1" applyFont="1" applyFill="1" applyBorder="1" applyAlignment="1" applyProtection="1">
      <alignment vertical="center" wrapText="1"/>
      <protection locked="0"/>
    </xf>
    <xf numFmtId="0" fontId="65" fillId="0" borderId="0" xfId="0" applyFont="1" applyAlignment="1">
      <alignment vertical="center" wrapText="1"/>
    </xf>
    <xf numFmtId="0" fontId="3" fillId="0" borderId="33" xfId="0" applyFont="1" applyFill="1" applyBorder="1" applyAlignment="1">
      <alignment horizontal="center" vertical="center" wrapText="1"/>
    </xf>
    <xf numFmtId="9" fontId="59" fillId="0" borderId="11" xfId="6" applyNumberFormat="1" applyFont="1" applyFill="1" applyBorder="1" applyAlignment="1">
      <alignment horizontal="center" vertical="center" wrapText="1"/>
    </xf>
    <xf numFmtId="0" fontId="36" fillId="0" borderId="11" xfId="6" applyNumberFormat="1" applyFont="1" applyFill="1" applyBorder="1" applyAlignment="1">
      <alignment horizontal="left" vertical="top" wrapText="1"/>
    </xf>
    <xf numFmtId="0" fontId="12" fillId="0" borderId="30" xfId="0" applyFont="1" applyFill="1" applyBorder="1" applyAlignment="1">
      <alignment horizontal="center" vertical="center" wrapText="1"/>
    </xf>
    <xf numFmtId="0" fontId="66" fillId="0" borderId="23" xfId="0" applyFont="1" applyFill="1" applyBorder="1" applyAlignment="1">
      <alignment vertical="center" wrapText="1"/>
    </xf>
    <xf numFmtId="0" fontId="51" fillId="0" borderId="23" xfId="0" applyFont="1" applyFill="1" applyBorder="1" applyAlignment="1">
      <alignment vertical="center" wrapText="1"/>
    </xf>
    <xf numFmtId="0" fontId="57" fillId="0" borderId="11" xfId="6" applyNumberFormat="1" applyFont="1" applyFill="1" applyBorder="1" applyAlignment="1">
      <alignment horizontal="left" vertical="center" wrapText="1"/>
    </xf>
    <xf numFmtId="0" fontId="36" fillId="0" borderId="11" xfId="6" applyNumberFormat="1" applyFont="1" applyFill="1" applyBorder="1" applyAlignment="1" applyProtection="1">
      <alignment vertical="center" wrapText="1"/>
      <protection locked="0"/>
    </xf>
    <xf numFmtId="0" fontId="18" fillId="0" borderId="30" xfId="0" applyFont="1" applyFill="1" applyBorder="1" applyAlignment="1">
      <alignment horizontal="left" vertical="center" wrapText="1"/>
    </xf>
    <xf numFmtId="0" fontId="12" fillId="0" borderId="30" xfId="0" applyFont="1" applyFill="1" applyBorder="1" applyAlignment="1">
      <alignment horizontal="left" vertical="center" wrapText="1"/>
    </xf>
    <xf numFmtId="0" fontId="3" fillId="0" borderId="21" xfId="6" applyNumberFormat="1" applyFont="1" applyFill="1" applyBorder="1" applyAlignment="1">
      <alignment horizontal="center" vertical="center" wrapText="1"/>
    </xf>
    <xf numFmtId="0" fontId="24" fillId="0" borderId="0" xfId="6" applyNumberFormat="1" applyFont="1" applyFill="1" applyAlignment="1">
      <alignment horizontal="center" vertical="center" wrapText="1"/>
    </xf>
    <xf numFmtId="4" fontId="23" fillId="0" borderId="37" xfId="0" applyNumberFormat="1" applyFont="1" applyFill="1" applyBorder="1" applyAlignment="1">
      <alignment vertical="center" wrapText="1"/>
    </xf>
    <xf numFmtId="0" fontId="16" fillId="0" borderId="21" xfId="6" applyNumberFormat="1" applyFont="1" applyFill="1" applyBorder="1" applyAlignment="1">
      <alignment vertical="center" wrapText="1"/>
    </xf>
    <xf numFmtId="0" fontId="24" fillId="0" borderId="11" xfId="6" applyNumberFormat="1" applyFont="1" applyFill="1" applyBorder="1" applyAlignment="1">
      <alignment horizontal="center" vertical="center" wrapText="1"/>
    </xf>
    <xf numFmtId="0" fontId="0" fillId="0" borderId="0" xfId="0" applyBorder="1"/>
    <xf numFmtId="0" fontId="32" fillId="0" borderId="0" xfId="6" applyNumberFormat="1" applyFont="1" applyFill="1" applyBorder="1" applyAlignment="1">
      <alignment horizontal="center" vertical="center" textRotation="90" wrapText="1"/>
    </xf>
    <xf numFmtId="0" fontId="28" fillId="0" borderId="0" xfId="6" applyNumberFormat="1" applyFont="1" applyFill="1" applyBorder="1" applyAlignment="1">
      <alignment horizontal="center" vertical="center" wrapText="1"/>
    </xf>
    <xf numFmtId="0" fontId="16" fillId="0" borderId="0" xfId="6" applyNumberFormat="1" applyFont="1" applyFill="1" applyBorder="1" applyAlignment="1">
      <alignment horizontal="center" vertical="center" wrapText="1"/>
    </xf>
    <xf numFmtId="0" fontId="27" fillId="0" borderId="0" xfId="6" applyNumberFormat="1" applyFont="1" applyFill="1" applyBorder="1" applyAlignment="1">
      <alignment vertical="center" wrapText="1"/>
    </xf>
    <xf numFmtId="0" fontId="27" fillId="0" borderId="0" xfId="6" applyNumberFormat="1" applyFont="1" applyFill="1" applyBorder="1" applyAlignment="1">
      <alignment horizontal="center" vertical="center" wrapText="1"/>
    </xf>
    <xf numFmtId="0" fontId="27" fillId="0" borderId="0" xfId="6" applyNumberFormat="1" applyFont="1" applyFill="1" applyBorder="1" applyAlignment="1">
      <alignment horizontal="center" wrapText="1"/>
    </xf>
    <xf numFmtId="0" fontId="64" fillId="0" borderId="0" xfId="0" applyFont="1" applyFill="1" applyBorder="1" applyAlignment="1">
      <alignment vertical="center" wrapText="1"/>
    </xf>
    <xf numFmtId="0" fontId="36" fillId="0" borderId="0" xfId="0" applyFont="1" applyBorder="1" applyAlignment="1">
      <alignment vertical="center" wrapText="1"/>
    </xf>
    <xf numFmtId="9" fontId="55" fillId="0" borderId="0" xfId="0" applyNumberFormat="1" applyFont="1" applyBorder="1" applyAlignment="1">
      <alignment vertical="center" wrapText="1"/>
    </xf>
    <xf numFmtId="0" fontId="31" fillId="0" borderId="0" xfId="0" applyFont="1" applyFill="1" applyBorder="1" applyAlignment="1">
      <alignment horizontal="center" vertical="center" wrapText="1"/>
    </xf>
    <xf numFmtId="168" fontId="27" fillId="0" borderId="0" xfId="1" applyNumberFormat="1" applyFont="1" applyFill="1" applyBorder="1" applyAlignment="1">
      <alignment horizontal="center" vertical="center" wrapText="1"/>
    </xf>
    <xf numFmtId="0" fontId="35" fillId="0" borderId="0" xfId="0" applyFont="1" applyAlignment="1">
      <alignment vertical="center"/>
    </xf>
    <xf numFmtId="0" fontId="69" fillId="0" borderId="0" xfId="0" applyFont="1" applyAlignment="1">
      <alignment vertical="center"/>
    </xf>
    <xf numFmtId="0" fontId="17" fillId="0" borderId="38" xfId="0" applyFont="1" applyFill="1" applyBorder="1" applyAlignment="1">
      <alignment horizontal="center" vertical="center" wrapText="1"/>
    </xf>
    <xf numFmtId="0" fontId="27" fillId="0" borderId="38" xfId="6" applyNumberFormat="1" applyFont="1" applyFill="1" applyBorder="1" applyAlignment="1">
      <alignment vertical="center" wrapText="1"/>
    </xf>
    <xf numFmtId="168" fontId="27" fillId="0" borderId="38" xfId="1" applyNumberFormat="1" applyFont="1" applyFill="1" applyBorder="1" applyAlignment="1">
      <alignment horizontal="center" vertical="center" wrapText="1"/>
    </xf>
    <xf numFmtId="167" fontId="16" fillId="0" borderId="38" xfId="3" applyNumberFormat="1" applyFont="1" applyFill="1" applyBorder="1" applyAlignment="1">
      <alignment horizontal="center" vertical="center" wrapText="1"/>
    </xf>
    <xf numFmtId="0" fontId="18" fillId="0" borderId="38" xfId="6" applyNumberFormat="1" applyFont="1" applyFill="1" applyBorder="1" applyAlignment="1">
      <alignment horizontal="center" vertical="center" wrapText="1"/>
    </xf>
    <xf numFmtId="0" fontId="27" fillId="0" borderId="38" xfId="6" applyNumberFormat="1" applyFont="1" applyFill="1" applyBorder="1" applyAlignment="1">
      <alignment horizontal="center" vertical="center" wrapText="1"/>
    </xf>
    <xf numFmtId="0" fontId="15" fillId="0" borderId="21" xfId="6" applyNumberFormat="1" applyFont="1" applyFill="1" applyBorder="1" applyAlignment="1">
      <alignment horizontal="center" vertical="center" wrapText="1"/>
    </xf>
    <xf numFmtId="0" fontId="27" fillId="0" borderId="14" xfId="6" applyNumberFormat="1" applyFont="1" applyFill="1" applyBorder="1" applyAlignment="1">
      <alignment horizontal="center" vertical="center" wrapText="1"/>
    </xf>
    <xf numFmtId="0" fontId="16" fillId="0" borderId="11" xfId="6" applyNumberFormat="1" applyFont="1" applyFill="1" applyBorder="1" applyAlignment="1">
      <alignment horizontal="center" vertical="center" wrapText="1"/>
    </xf>
    <xf numFmtId="0" fontId="26" fillId="0" borderId="22" xfId="6" applyNumberFormat="1" applyFont="1" applyFill="1" applyBorder="1" applyAlignment="1">
      <alignment horizontal="center" vertical="center" textRotation="90" wrapText="1"/>
    </xf>
    <xf numFmtId="0" fontId="28" fillId="0" borderId="11" xfId="6" applyNumberFormat="1" applyFont="1" applyFill="1" applyBorder="1" applyAlignment="1">
      <alignment horizontal="center" vertical="center" textRotation="90" wrapText="1"/>
    </xf>
    <xf numFmtId="0" fontId="27" fillId="0" borderId="11" xfId="6" applyNumberFormat="1" applyFont="1" applyFill="1" applyBorder="1" applyAlignment="1">
      <alignment horizontal="center" vertical="center" wrapText="1"/>
    </xf>
    <xf numFmtId="0" fontId="18" fillId="0" borderId="11" xfId="6" applyNumberFormat="1" applyFont="1" applyFill="1" applyBorder="1" applyAlignment="1">
      <alignment horizontal="center" vertical="center" wrapText="1"/>
    </xf>
    <xf numFmtId="0" fontId="16" fillId="0" borderId="38" xfId="6" applyNumberFormat="1" applyFont="1" applyFill="1" applyBorder="1" applyAlignment="1">
      <alignment vertical="center" wrapText="1"/>
    </xf>
    <xf numFmtId="9" fontId="10" fillId="0" borderId="38" xfId="4" applyFont="1" applyFill="1" applyBorder="1" applyAlignment="1">
      <alignment horizontal="center" vertical="center" wrapText="1"/>
    </xf>
    <xf numFmtId="0" fontId="27" fillId="0" borderId="38" xfId="6" applyNumberFormat="1" applyFont="1" applyFill="1" applyBorder="1" applyAlignment="1">
      <alignment horizontal="left" vertical="center" wrapText="1"/>
    </xf>
    <xf numFmtId="0" fontId="12" fillId="0" borderId="38" xfId="6" applyNumberFormat="1" applyFont="1" applyFill="1" applyBorder="1" applyAlignment="1">
      <alignment horizontal="center" vertical="center" wrapText="1"/>
    </xf>
    <xf numFmtId="0" fontId="15" fillId="0" borderId="38" xfId="6" applyNumberFormat="1" applyFont="1" applyFill="1" applyBorder="1" applyAlignment="1">
      <alignment horizontal="center" vertical="center" wrapText="1"/>
    </xf>
    <xf numFmtId="0" fontId="3" fillId="0" borderId="38" xfId="6" applyNumberFormat="1" applyFont="1" applyFill="1" applyBorder="1" applyAlignment="1">
      <alignment horizontal="center" vertical="center" wrapText="1"/>
    </xf>
    <xf numFmtId="14" fontId="3" fillId="0" borderId="38" xfId="6" applyNumberFormat="1" applyFont="1" applyFill="1" applyBorder="1" applyAlignment="1">
      <alignment vertical="center" wrapText="1"/>
    </xf>
    <xf numFmtId="168" fontId="3" fillId="0" borderId="38" xfId="1" applyNumberFormat="1" applyFont="1" applyFill="1" applyBorder="1" applyAlignment="1">
      <alignment horizontal="center" vertical="center" wrapText="1"/>
    </xf>
    <xf numFmtId="42" fontId="15" fillId="0" borderId="38" xfId="10" applyFont="1" applyFill="1" applyBorder="1" applyAlignment="1">
      <alignment vertical="center" wrapText="1"/>
    </xf>
    <xf numFmtId="0" fontId="3" fillId="0" borderId="38" xfId="6" applyNumberFormat="1" applyFont="1" applyFill="1" applyBorder="1" applyAlignment="1">
      <alignment vertical="center" wrapText="1"/>
    </xf>
    <xf numFmtId="0" fontId="3" fillId="0" borderId="38" xfId="6" applyNumberFormat="1" applyFont="1" applyFill="1" applyBorder="1" applyAlignment="1">
      <alignment horizontal="justify" vertical="justify" wrapText="1"/>
    </xf>
    <xf numFmtId="9" fontId="16" fillId="0" borderId="38" xfId="4" applyFont="1" applyFill="1" applyBorder="1" applyAlignment="1">
      <alignment horizontal="center" vertical="center" wrapText="1"/>
    </xf>
    <xf numFmtId="0" fontId="15" fillId="0" borderId="38" xfId="6" applyNumberFormat="1" applyFont="1" applyFill="1" applyBorder="1" applyAlignment="1">
      <alignment vertical="center" wrapText="1"/>
    </xf>
    <xf numFmtId="0" fontId="20" fillId="0" borderId="38" xfId="6" applyNumberFormat="1" applyFont="1" applyFill="1" applyBorder="1" applyAlignment="1">
      <alignment horizontal="center" vertical="center"/>
    </xf>
    <xf numFmtId="0" fontId="67" fillId="0" borderId="38" xfId="6" applyNumberFormat="1" applyFont="1" applyFill="1" applyBorder="1" applyAlignment="1">
      <alignment horizontal="left" vertical="center" wrapText="1"/>
    </xf>
    <xf numFmtId="0" fontId="3" fillId="0" borderId="38" xfId="6" applyNumberFormat="1" applyFont="1" applyFill="1" applyBorder="1" applyAlignment="1">
      <alignment horizontal="left" vertical="center" wrapText="1"/>
    </xf>
    <xf numFmtId="0" fontId="3" fillId="0" borderId="38" xfId="6" applyNumberFormat="1" applyFont="1" applyFill="1" applyBorder="1" applyAlignment="1">
      <alignment horizontal="center" vertical="center" wrapText="1"/>
    </xf>
    <xf numFmtId="0" fontId="3" fillId="7" borderId="38" xfId="6" applyNumberFormat="1" applyFont="1" applyFill="1" applyBorder="1" applyAlignment="1">
      <alignment vertical="center" wrapText="1"/>
    </xf>
    <xf numFmtId="168" fontId="35" fillId="0" borderId="0" xfId="1" applyNumberFormat="1" applyFont="1" applyFill="1" applyBorder="1" applyAlignment="1">
      <alignment horizontal="center" vertical="center" wrapText="1"/>
    </xf>
    <xf numFmtId="0" fontId="12" fillId="0" borderId="38" xfId="6" applyNumberFormat="1" applyFont="1" applyFill="1" applyBorder="1" applyAlignment="1">
      <alignment vertical="center" wrapText="1"/>
    </xf>
    <xf numFmtId="0" fontId="18" fillId="0" borderId="38" xfId="6" applyNumberFormat="1" applyFont="1" applyFill="1" applyBorder="1" applyAlignment="1">
      <alignment vertical="center" wrapText="1"/>
    </xf>
    <xf numFmtId="0" fontId="68" fillId="0" borderId="38" xfId="0" applyFont="1" applyFill="1" applyBorder="1" applyAlignment="1">
      <alignment horizontal="center" vertical="center" wrapText="1"/>
    </xf>
    <xf numFmtId="0" fontId="11" fillId="0" borderId="38" xfId="0" applyFont="1" applyFill="1" applyBorder="1" applyAlignment="1">
      <alignment vertical="center"/>
    </xf>
    <xf numFmtId="0" fontId="11" fillId="0" borderId="38" xfId="0" applyFont="1" applyFill="1" applyBorder="1" applyAlignment="1">
      <alignment vertical="center" wrapText="1"/>
    </xf>
    <xf numFmtId="0" fontId="11" fillId="0" borderId="38" xfId="0" applyFont="1" applyFill="1" applyBorder="1" applyAlignment="1">
      <alignment horizontal="center" vertical="center" wrapText="1"/>
    </xf>
    <xf numFmtId="0" fontId="3" fillId="0" borderId="21" xfId="6" applyNumberFormat="1" applyFont="1" applyFill="1" applyBorder="1" applyAlignment="1">
      <alignment vertical="center" wrapText="1"/>
    </xf>
    <xf numFmtId="0" fontId="35" fillId="0" borderId="38" xfId="6" applyNumberFormat="1" applyFont="1" applyFill="1" applyBorder="1" applyAlignment="1">
      <alignment horizontal="center" vertical="center" wrapText="1"/>
    </xf>
    <xf numFmtId="0" fontId="35" fillId="0" borderId="38" xfId="6" applyNumberFormat="1" applyFont="1" applyFill="1" applyBorder="1" applyAlignment="1">
      <alignment vertical="center" wrapText="1"/>
    </xf>
    <xf numFmtId="0" fontId="3" fillId="0" borderId="38" xfId="6" applyNumberFormat="1" applyFont="1" applyFill="1" applyBorder="1" applyAlignment="1">
      <alignment horizontal="justify" vertical="center" wrapText="1"/>
    </xf>
    <xf numFmtId="0" fontId="10" fillId="0" borderId="38" xfId="6" applyNumberFormat="1" applyFont="1" applyFill="1" applyBorder="1" applyAlignment="1">
      <alignment horizontal="center" vertical="center" wrapText="1"/>
    </xf>
    <xf numFmtId="0" fontId="20" fillId="0" borderId="38" xfId="6" applyNumberFormat="1" applyFont="1" applyFill="1" applyBorder="1" applyAlignment="1">
      <alignment horizontal="left" vertical="center" wrapText="1"/>
    </xf>
    <xf numFmtId="0" fontId="20" fillId="0" borderId="38" xfId="6" applyNumberFormat="1" applyFont="1" applyFill="1" applyBorder="1" applyAlignment="1">
      <alignment horizontal="center" vertical="center" wrapText="1"/>
    </xf>
    <xf numFmtId="9" fontId="3" fillId="0" borderId="38" xfId="6" applyNumberFormat="1" applyFont="1" applyFill="1" applyBorder="1" applyAlignment="1">
      <alignment vertical="center" wrapText="1"/>
    </xf>
    <xf numFmtId="0" fontId="3" fillId="0" borderId="38" xfId="0" applyFont="1" applyFill="1" applyBorder="1" applyAlignment="1">
      <alignment horizontal="center" vertical="center" wrapText="1"/>
    </xf>
    <xf numFmtId="0" fontId="3" fillId="0" borderId="38" xfId="0" applyFont="1" applyFill="1" applyBorder="1" applyAlignment="1">
      <alignment vertical="center" wrapText="1"/>
    </xf>
    <xf numFmtId="0" fontId="3" fillId="0" borderId="38" xfId="0" applyFont="1" applyFill="1" applyBorder="1" applyAlignment="1">
      <alignment horizontal="left" vertical="center" wrapText="1"/>
    </xf>
    <xf numFmtId="0" fontId="39" fillId="0" borderId="38"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3" fillId="0" borderId="14" xfId="6" applyNumberFormat="1" applyFont="1" applyFill="1" applyBorder="1" applyAlignment="1">
      <alignment vertical="center" wrapText="1"/>
    </xf>
    <xf numFmtId="0" fontId="17" fillId="0" borderId="38" xfId="6" applyNumberFormat="1" applyFont="1" applyFill="1" applyBorder="1" applyAlignment="1">
      <alignment vertical="center" wrapText="1"/>
    </xf>
    <xf numFmtId="0" fontId="8" fillId="0" borderId="38" xfId="0" applyFont="1" applyFill="1" applyBorder="1" applyAlignment="1">
      <alignment horizontal="center" vertical="center"/>
    </xf>
    <xf numFmtId="0" fontId="3" fillId="0" borderId="22" xfId="6" applyNumberFormat="1" applyFont="1" applyFill="1" applyBorder="1" applyAlignment="1">
      <alignment horizontal="left" vertical="center" wrapText="1"/>
    </xf>
    <xf numFmtId="0" fontId="3" fillId="0" borderId="21" xfId="6" applyNumberFormat="1" applyFont="1" applyFill="1" applyBorder="1" applyAlignment="1">
      <alignment horizontal="left" vertical="center" wrapText="1"/>
    </xf>
    <xf numFmtId="0" fontId="15" fillId="0" borderId="0" xfId="6" applyNumberFormat="1" applyFont="1" applyFill="1" applyBorder="1" applyAlignment="1">
      <alignment vertical="center" wrapText="1"/>
    </xf>
    <xf numFmtId="0" fontId="21" fillId="0" borderId="0" xfId="6" applyNumberFormat="1" applyFont="1" applyFill="1" applyBorder="1" applyAlignment="1">
      <alignment horizontal="center" vertical="center"/>
    </xf>
    <xf numFmtId="0" fontId="12" fillId="0" borderId="25" xfId="0" applyFont="1" applyFill="1" applyBorder="1" applyAlignment="1">
      <alignment horizontal="center" vertical="center"/>
    </xf>
    <xf numFmtId="9" fontId="18" fillId="0" borderId="25" xfId="0" applyNumberFormat="1" applyFont="1" applyFill="1" applyBorder="1" applyAlignment="1">
      <alignment horizontal="right" vertical="center"/>
    </xf>
    <xf numFmtId="0" fontId="18" fillId="0" borderId="25" xfId="0" applyFont="1" applyFill="1" applyBorder="1" applyAlignment="1">
      <alignment horizontal="right" vertical="center"/>
    </xf>
    <xf numFmtId="9" fontId="10" fillId="0" borderId="34" xfId="0" applyNumberFormat="1" applyFont="1" applyFill="1" applyBorder="1" applyAlignment="1">
      <alignment horizontal="center" vertical="center"/>
    </xf>
    <xf numFmtId="0" fontId="18" fillId="0" borderId="23" xfId="0" applyFont="1" applyFill="1" applyBorder="1" applyAlignment="1">
      <alignment horizontal="right" vertical="center" wrapText="1"/>
    </xf>
    <xf numFmtId="9" fontId="18" fillId="0" borderId="25" xfId="0" applyNumberFormat="1" applyFont="1" applyFill="1" applyBorder="1" applyAlignment="1">
      <alignment horizontal="left" vertical="center"/>
    </xf>
    <xf numFmtId="0" fontId="27" fillId="0" borderId="11" xfId="6" applyNumberFormat="1" applyFont="1" applyFill="1" applyBorder="1" applyAlignment="1">
      <alignment horizontal="left" wrapText="1"/>
    </xf>
    <xf numFmtId="0" fontId="18" fillId="0" borderId="30" xfId="0" applyFont="1" applyFill="1" applyBorder="1" applyAlignment="1">
      <alignment wrapText="1"/>
    </xf>
    <xf numFmtId="0" fontId="36" fillId="0" borderId="23" xfId="0" applyFont="1" applyFill="1" applyBorder="1" applyAlignment="1">
      <alignment horizontal="center" vertical="center" wrapText="1"/>
    </xf>
    <xf numFmtId="0" fontId="36" fillId="0" borderId="23" xfId="0" applyFont="1" applyFill="1" applyBorder="1" applyAlignment="1">
      <alignment horizontal="left" vertical="center" wrapText="1"/>
    </xf>
    <xf numFmtId="0" fontId="34" fillId="0" borderId="23" xfId="0" applyFont="1" applyFill="1" applyBorder="1" applyAlignment="1">
      <alignment horizontal="left" vertical="center" wrapText="1"/>
    </xf>
    <xf numFmtId="0" fontId="34" fillId="0" borderId="0" xfId="0" applyFont="1" applyFill="1" applyBorder="1" applyAlignment="1">
      <alignment horizontal="center" vertical="center" wrapText="1"/>
    </xf>
    <xf numFmtId="0" fontId="34" fillId="0" borderId="23" xfId="0" applyFont="1" applyFill="1" applyBorder="1" applyAlignment="1">
      <alignment horizontal="left" wrapText="1"/>
    </xf>
    <xf numFmtId="0" fontId="18" fillId="0" borderId="34" xfId="0" applyFont="1" applyFill="1" applyBorder="1" applyAlignment="1">
      <alignment horizontal="center" vertical="center" wrapText="1"/>
    </xf>
    <xf numFmtId="4" fontId="23" fillId="0" borderId="0" xfId="0" applyNumberFormat="1" applyFont="1" applyFill="1" applyBorder="1" applyAlignment="1">
      <alignment vertical="center" wrapText="1"/>
    </xf>
    <xf numFmtId="0" fontId="59" fillId="0" borderId="38" xfId="6" applyNumberFormat="1" applyFont="1" applyFill="1" applyBorder="1" applyAlignment="1">
      <alignment horizontal="center" vertical="center" wrapText="1"/>
    </xf>
    <xf numFmtId="0" fontId="57" fillId="0" borderId="38" xfId="6" applyNumberFormat="1" applyFont="1" applyFill="1" applyBorder="1" applyAlignment="1">
      <alignment horizontal="left" vertical="center" wrapText="1"/>
    </xf>
    <xf numFmtId="9" fontId="10" fillId="0" borderId="0" xfId="0" applyNumberFormat="1" applyFont="1" applyFill="1" applyBorder="1" applyAlignment="1">
      <alignment horizontal="center" vertical="center"/>
    </xf>
    <xf numFmtId="0" fontId="51" fillId="0" borderId="40" xfId="0" applyFont="1" applyBorder="1" applyAlignment="1">
      <alignment horizontal="center" vertical="center" wrapText="1"/>
    </xf>
    <xf numFmtId="0" fontId="9" fillId="0" borderId="38" xfId="6" applyNumberFormat="1" applyFont="1" applyFill="1" applyBorder="1" applyAlignment="1">
      <alignment horizontal="center" vertical="center" wrapText="1"/>
    </xf>
    <xf numFmtId="168" fontId="9" fillId="0" borderId="38" xfId="1" applyNumberFormat="1" applyFont="1" applyFill="1" applyBorder="1" applyAlignment="1">
      <alignment horizontal="center" vertical="center" wrapText="1"/>
    </xf>
    <xf numFmtId="0" fontId="12" fillId="0" borderId="0" xfId="6" applyNumberFormat="1" applyFont="1" applyFill="1" applyBorder="1" applyAlignment="1">
      <alignment horizontal="center" vertical="center" wrapText="1"/>
    </xf>
    <xf numFmtId="0" fontId="16" fillId="0" borderId="38" xfId="6" applyNumberFormat="1" applyFont="1" applyFill="1" applyBorder="1" applyAlignment="1">
      <alignment horizontal="center" vertical="center" wrapText="1"/>
    </xf>
    <xf numFmtId="0" fontId="16" fillId="0" borderId="11" xfId="6" applyNumberFormat="1" applyFont="1" applyFill="1" applyBorder="1" applyAlignment="1">
      <alignment horizontal="center" vertical="center" wrapText="1"/>
    </xf>
    <xf numFmtId="0" fontId="27" fillId="0" borderId="11" xfId="6" applyNumberFormat="1" applyFont="1" applyFill="1" applyBorder="1" applyAlignment="1">
      <alignment horizontal="center" vertical="center" wrapText="1"/>
    </xf>
    <xf numFmtId="0" fontId="18" fillId="0" borderId="11" xfId="6" applyNumberFormat="1" applyFont="1" applyFill="1" applyBorder="1" applyAlignment="1">
      <alignment horizontal="center" vertical="center" wrapText="1"/>
    </xf>
    <xf numFmtId="168" fontId="32" fillId="0" borderId="38" xfId="1" applyNumberFormat="1" applyFont="1" applyFill="1" applyBorder="1" applyAlignment="1">
      <alignment vertical="center" wrapText="1"/>
    </xf>
    <xf numFmtId="0" fontId="8" fillId="0" borderId="7" xfId="0" applyNumberFormat="1" applyFont="1" applyBorder="1" applyAlignment="1">
      <alignment horizontal="center" vertical="center"/>
    </xf>
    <xf numFmtId="0" fontId="0" fillId="0" borderId="38" xfId="0" applyBorder="1"/>
    <xf numFmtId="0" fontId="18" fillId="0" borderId="38" xfId="6" applyNumberFormat="1" applyFont="1" applyFill="1" applyBorder="1" applyAlignment="1">
      <alignment horizontal="center" vertical="center" wrapText="1"/>
    </xf>
    <xf numFmtId="0" fontId="27" fillId="0" borderId="38" xfId="6" applyNumberFormat="1" applyFont="1" applyFill="1" applyBorder="1" applyAlignment="1">
      <alignment horizontal="center" vertical="center" wrapText="1"/>
    </xf>
    <xf numFmtId="9" fontId="27" fillId="0" borderId="11" xfId="6" applyNumberFormat="1" applyFont="1" applyFill="1" applyBorder="1" applyAlignment="1">
      <alignment horizontal="center" vertical="center" wrapText="1"/>
    </xf>
    <xf numFmtId="9" fontId="27" fillId="0" borderId="38" xfId="6" applyNumberFormat="1" applyFont="1" applyFill="1" applyBorder="1" applyAlignment="1">
      <alignment horizontal="center" vertical="center" wrapText="1"/>
    </xf>
    <xf numFmtId="14" fontId="23" fillId="0" borderId="38" xfId="6" applyNumberFormat="1" applyFont="1" applyFill="1" applyBorder="1" applyAlignment="1">
      <alignment vertical="center" wrapText="1"/>
    </xf>
    <xf numFmtId="3" fontId="35" fillId="0" borderId="23" xfId="0" applyNumberFormat="1" applyFont="1" applyFill="1" applyBorder="1" applyAlignment="1">
      <alignment horizontal="center" vertical="center" wrapText="1"/>
    </xf>
    <xf numFmtId="0" fontId="36" fillId="0" borderId="23" xfId="0" applyFont="1" applyFill="1" applyBorder="1" applyAlignment="1">
      <alignment vertical="center" wrapText="1"/>
    </xf>
    <xf numFmtId="0" fontId="18" fillId="0" borderId="38" xfId="6" applyNumberFormat="1" applyFont="1" applyFill="1" applyBorder="1" applyAlignment="1">
      <alignment horizontal="left" vertical="center" wrapText="1"/>
    </xf>
    <xf numFmtId="4" fontId="35" fillId="0" borderId="23" xfId="0" applyNumberFormat="1" applyFont="1" applyFill="1" applyBorder="1" applyAlignment="1">
      <alignment horizontal="center" vertical="center" wrapText="1"/>
    </xf>
    <xf numFmtId="3" fontId="12" fillId="0" borderId="11" xfId="6" applyNumberFormat="1" applyFont="1" applyFill="1" applyBorder="1" applyAlignment="1"/>
    <xf numFmtId="0" fontId="58" fillId="0" borderId="23" xfId="0" applyFont="1" applyFill="1" applyBorder="1" applyAlignment="1">
      <alignment horizontal="left" vertical="center" wrapText="1"/>
    </xf>
    <xf numFmtId="9" fontId="56" fillId="0" borderId="23" xfId="0" applyNumberFormat="1" applyFont="1" applyFill="1" applyBorder="1" applyAlignment="1">
      <alignment vertical="center" wrapText="1"/>
    </xf>
    <xf numFmtId="168" fontId="18" fillId="0" borderId="0" xfId="1" applyNumberFormat="1" applyFont="1" applyFill="1" applyBorder="1" applyAlignment="1">
      <alignment horizontal="center" vertical="center" wrapText="1"/>
    </xf>
    <xf numFmtId="168" fontId="18" fillId="0" borderId="38" xfId="1" applyNumberFormat="1" applyFont="1" applyFill="1" applyBorder="1" applyAlignment="1">
      <alignment horizontal="center" vertical="center" wrapText="1"/>
    </xf>
    <xf numFmtId="0" fontId="27" fillId="0" borderId="38" xfId="6" applyNumberFormat="1" applyFont="1" applyFill="1" applyBorder="1" applyAlignment="1"/>
    <xf numFmtId="9" fontId="27" fillId="0" borderId="38" xfId="6" applyNumberFormat="1" applyFont="1" applyFill="1" applyBorder="1" applyAlignment="1">
      <alignment vertical="center" wrapText="1"/>
    </xf>
    <xf numFmtId="0" fontId="36" fillId="0" borderId="0" xfId="6" applyNumberFormat="1" applyFont="1" applyFill="1" applyBorder="1" applyAlignment="1" applyProtection="1">
      <alignment vertical="center" wrapText="1"/>
      <protection locked="0"/>
    </xf>
    <xf numFmtId="0" fontId="34" fillId="0" borderId="0" xfId="0" applyFont="1" applyFill="1" applyBorder="1" applyAlignment="1">
      <alignment vertical="center" wrapText="1"/>
    </xf>
    <xf numFmtId="0" fontId="63" fillId="0" borderId="0" xfId="0" applyFont="1" applyFill="1" applyBorder="1" applyAlignment="1">
      <alignment vertical="center" wrapText="1"/>
    </xf>
    <xf numFmtId="0" fontId="24" fillId="0" borderId="38" xfId="6" applyNumberFormat="1" applyFont="1" applyFill="1" applyBorder="1" applyAlignment="1">
      <alignment horizontal="center" vertical="center"/>
    </xf>
    <xf numFmtId="168" fontId="27" fillId="0" borderId="14" xfId="1" applyNumberFormat="1" applyFont="1" applyFill="1" applyBorder="1" applyAlignment="1">
      <alignment vertical="center" wrapText="1"/>
    </xf>
    <xf numFmtId="168" fontId="27" fillId="0" borderId="38" xfId="1" applyNumberFormat="1" applyFont="1" applyFill="1" applyBorder="1" applyAlignment="1">
      <alignment vertical="center" wrapText="1"/>
    </xf>
    <xf numFmtId="168" fontId="27" fillId="0" borderId="41" xfId="1" applyNumberFormat="1" applyFont="1" applyFill="1" applyBorder="1" applyAlignment="1">
      <alignment vertical="center" wrapText="1"/>
    </xf>
    <xf numFmtId="0" fontId="18" fillId="0" borderId="30" xfId="0" applyFont="1" applyFill="1" applyBorder="1" applyAlignment="1">
      <alignment horizontal="center" vertical="center"/>
    </xf>
    <xf numFmtId="3" fontId="35" fillId="0" borderId="23" xfId="0" applyNumberFormat="1" applyFont="1" applyFill="1" applyBorder="1" applyAlignment="1">
      <alignment horizontal="right" vertical="center" wrapText="1"/>
    </xf>
    <xf numFmtId="169" fontId="0" fillId="0" borderId="38" xfId="0" applyNumberFormat="1" applyBorder="1"/>
    <xf numFmtId="0" fontId="18" fillId="0" borderId="34" xfId="0" applyFont="1" applyFill="1" applyBorder="1" applyAlignment="1">
      <alignment horizontal="left" vertical="center" wrapText="1"/>
    </xf>
    <xf numFmtId="0" fontId="15" fillId="0" borderId="38" xfId="6" applyNumberFormat="1" applyFont="1" applyFill="1" applyBorder="1" applyAlignment="1">
      <alignment horizontal="center" vertical="center" wrapText="1"/>
    </xf>
    <xf numFmtId="0" fontId="3" fillId="0" borderId="38" xfId="6" applyNumberFormat="1" applyFont="1" applyFill="1" applyBorder="1" applyAlignment="1">
      <alignment horizontal="center" vertical="center" wrapText="1"/>
    </xf>
    <xf numFmtId="0" fontId="3" fillId="0" borderId="38" xfId="6" applyNumberFormat="1" applyFont="1" applyFill="1" applyBorder="1" applyAlignment="1">
      <alignment horizontal="left" vertical="center" wrapText="1"/>
    </xf>
    <xf numFmtId="0" fontId="27" fillId="0" borderId="38" xfId="6" applyNumberFormat="1" applyFont="1" applyFill="1" applyBorder="1" applyAlignment="1">
      <alignment horizontal="center" vertical="center" wrapText="1"/>
    </xf>
    <xf numFmtId="0" fontId="12" fillId="0" borderId="11" xfId="6" applyNumberFormat="1" applyFont="1" applyFill="1" applyBorder="1" applyAlignment="1">
      <alignment horizontal="center" vertical="center" wrapText="1"/>
    </xf>
    <xf numFmtId="0" fontId="12" fillId="0" borderId="38" xfId="14" applyNumberFormat="1" applyFont="1" applyFill="1" applyBorder="1" applyAlignment="1">
      <alignment horizontal="center" vertical="center" wrapText="1"/>
    </xf>
    <xf numFmtId="0" fontId="27" fillId="0" borderId="38" xfId="14" applyNumberFormat="1" applyFont="1" applyFill="1" applyBorder="1" applyAlignment="1">
      <alignment horizontal="center" vertical="center" wrapText="1"/>
    </xf>
    <xf numFmtId="14" fontId="23" fillId="0" borderId="38" xfId="14" applyNumberFormat="1" applyFont="1" applyFill="1" applyBorder="1" applyAlignment="1">
      <alignment vertical="center" wrapText="1"/>
    </xf>
    <xf numFmtId="0" fontId="36" fillId="8" borderId="25" xfId="0" applyFont="1" applyFill="1" applyBorder="1" applyAlignment="1">
      <alignment horizontal="center" vertical="center"/>
    </xf>
    <xf numFmtId="0" fontId="16" fillId="0" borderId="38" xfId="14" applyNumberFormat="1" applyFont="1" applyFill="1" applyBorder="1" applyAlignment="1">
      <alignment vertical="center" wrapText="1"/>
    </xf>
    <xf numFmtId="0" fontId="18" fillId="0" borderId="38" xfId="14" applyNumberFormat="1" applyFont="1" applyFill="1" applyBorder="1" applyAlignment="1">
      <alignment horizontal="center" vertical="center" wrapText="1"/>
    </xf>
    <xf numFmtId="2" fontId="16" fillId="0" borderId="38" xfId="3" applyNumberFormat="1" applyFont="1" applyFill="1" applyBorder="1" applyAlignment="1">
      <alignment vertical="center" wrapText="1"/>
    </xf>
    <xf numFmtId="0" fontId="16" fillId="0" borderId="38" xfId="14" applyNumberFormat="1" applyFont="1" applyFill="1" applyBorder="1" applyAlignment="1">
      <alignment horizontal="center" vertical="center" wrapText="1"/>
    </xf>
    <xf numFmtId="2" fontId="16" fillId="0" borderId="38" xfId="3" applyNumberFormat="1" applyFont="1" applyFill="1" applyBorder="1" applyAlignment="1">
      <alignment horizontal="center" vertical="center" wrapText="1"/>
    </xf>
    <xf numFmtId="168" fontId="32" fillId="0" borderId="38" xfId="1" applyNumberFormat="1" applyFont="1" applyFill="1" applyBorder="1" applyAlignment="1">
      <alignment horizontal="center" vertical="center" wrapText="1"/>
    </xf>
    <xf numFmtId="0" fontId="16" fillId="0" borderId="38" xfId="14" applyFont="1" applyFill="1" applyBorder="1" applyAlignment="1">
      <alignment horizontal="center" vertical="center" wrapText="1"/>
    </xf>
    <xf numFmtId="0" fontId="27" fillId="0" borderId="38" xfId="0" applyFont="1" applyFill="1" applyBorder="1" applyAlignment="1">
      <alignment horizontal="center" vertical="center" wrapText="1"/>
    </xf>
    <xf numFmtId="167" fontId="16" fillId="0" borderId="38" xfId="14" applyNumberFormat="1" applyFont="1" applyFill="1" applyBorder="1" applyAlignment="1">
      <alignment vertical="center" wrapText="1"/>
    </xf>
    <xf numFmtId="0" fontId="27" fillId="0" borderId="38" xfId="14" applyNumberFormat="1" applyFont="1" applyFill="1" applyBorder="1" applyAlignment="1"/>
    <xf numFmtId="0" fontId="10" fillId="0" borderId="0" xfId="14" applyNumberFormat="1" applyFont="1" applyFill="1" applyBorder="1" applyAlignment="1">
      <alignment horizontal="center" vertical="center" textRotation="90" wrapText="1"/>
    </xf>
    <xf numFmtId="0" fontId="16" fillId="0" borderId="0" xfId="14" applyFont="1" applyFill="1" applyBorder="1" applyAlignment="1">
      <alignment horizontal="center" vertical="center" wrapText="1"/>
    </xf>
    <xf numFmtId="0" fontId="16" fillId="0" borderId="0" xfId="14" applyFont="1" applyBorder="1" applyAlignment="1">
      <alignment horizontal="center" vertical="center" wrapText="1"/>
    </xf>
    <xf numFmtId="0" fontId="43" fillId="0" borderId="0" xfId="14" applyNumberFormat="1" applyFont="1" applyFill="1" applyBorder="1" applyAlignment="1">
      <alignment horizontal="center" vertical="center" wrapText="1"/>
    </xf>
    <xf numFmtId="0" fontId="27" fillId="0" borderId="0" xfId="14" applyFont="1" applyFill="1" applyBorder="1" applyAlignment="1">
      <alignment horizontal="center" vertical="center" wrapText="1"/>
    </xf>
    <xf numFmtId="0" fontId="24" fillId="0" borderId="0" xfId="14" applyNumberFormat="1" applyFont="1" applyFill="1" applyBorder="1" applyAlignment="1">
      <alignment horizontal="center" vertical="center" wrapText="1"/>
    </xf>
    <xf numFmtId="0" fontId="20" fillId="0" borderId="0" xfId="14" applyNumberFormat="1" applyFont="1" applyFill="1" applyBorder="1" applyAlignment="1">
      <alignment horizontal="center" vertical="center"/>
    </xf>
    <xf numFmtId="0" fontId="18" fillId="0" borderId="0" xfId="14" applyNumberFormat="1" applyFont="1" applyFill="1" applyBorder="1" applyAlignment="1">
      <alignment horizontal="center" vertical="center" wrapText="1"/>
    </xf>
    <xf numFmtId="14" fontId="23" fillId="0" borderId="0" xfId="14" applyNumberFormat="1" applyFont="1" applyFill="1" applyBorder="1" applyAlignment="1">
      <alignment vertical="center" wrapText="1"/>
    </xf>
    <xf numFmtId="4" fontId="24" fillId="0" borderId="0" xfId="14" applyNumberFormat="1" applyFont="1" applyFill="1" applyBorder="1" applyAlignment="1"/>
    <xf numFmtId="0" fontId="24" fillId="0" borderId="0" xfId="14" applyNumberFormat="1" applyFont="1" applyFill="1" applyBorder="1" applyAlignment="1"/>
    <xf numFmtId="9" fontId="24" fillId="0" borderId="0" xfId="14" applyNumberFormat="1" applyFont="1" applyFill="1" applyBorder="1" applyAlignment="1"/>
    <xf numFmtId="0" fontId="24" fillId="0" borderId="0" xfId="14" applyNumberFormat="1" applyFont="1" applyFill="1" applyAlignment="1"/>
    <xf numFmtId="0" fontId="27" fillId="0" borderId="0" xfId="14" applyNumberFormat="1" applyFont="1" applyFill="1" applyAlignment="1"/>
    <xf numFmtId="0" fontId="29" fillId="0" borderId="0" xfId="14" applyNumberFormat="1" applyFont="1" applyFill="1" applyAlignment="1">
      <alignment horizontal="center" vertical="center"/>
    </xf>
    <xf numFmtId="0" fontId="24" fillId="0" borderId="0" xfId="14" applyNumberFormat="1" applyFont="1" applyFill="1" applyAlignment="1">
      <alignment horizontal="center" vertical="center"/>
    </xf>
    <xf numFmtId="0" fontId="24" fillId="0" borderId="0" xfId="14" applyNumberFormat="1" applyFont="1" applyFill="1" applyBorder="1" applyAlignment="1">
      <alignment horizontal="center" vertical="center"/>
    </xf>
    <xf numFmtId="9" fontId="24" fillId="0" borderId="0" xfId="14" applyNumberFormat="1" applyFont="1" applyFill="1" applyAlignment="1"/>
    <xf numFmtId="0" fontId="20" fillId="0" borderId="0" xfId="14" applyNumberFormat="1" applyFont="1" applyFill="1" applyAlignment="1"/>
    <xf numFmtId="0" fontId="21" fillId="9" borderId="0" xfId="14" applyNumberFormat="1" applyFont="1" applyFill="1" applyAlignment="1">
      <alignment horizontal="center" vertical="center"/>
    </xf>
    <xf numFmtId="0" fontId="21" fillId="0" borderId="0" xfId="14" applyNumberFormat="1" applyFont="1" applyFill="1" applyAlignment="1">
      <alignment horizontal="center" vertical="center"/>
    </xf>
    <xf numFmtId="0" fontId="22" fillId="0" borderId="0" xfId="14" applyNumberFormat="1" applyFont="1" applyFill="1" applyAlignment="1">
      <alignment horizontal="center" vertical="center"/>
    </xf>
    <xf numFmtId="0" fontId="27" fillId="0" borderId="38" xfId="14" applyNumberFormat="1" applyFont="1" applyFill="1" applyBorder="1" applyAlignment="1">
      <alignment horizontal="left" vertical="center" wrapText="1"/>
    </xf>
    <xf numFmtId="0" fontId="27" fillId="0" borderId="14" xfId="14" applyNumberFormat="1" applyFont="1" applyFill="1" applyBorder="1" applyAlignment="1">
      <alignment horizontal="center" vertical="center" wrapText="1"/>
    </xf>
    <xf numFmtId="0" fontId="23" fillId="0" borderId="38" xfId="14" applyNumberFormat="1" applyFont="1" applyFill="1" applyBorder="1" applyAlignment="1">
      <alignment horizontal="center" vertical="center" wrapText="1"/>
    </xf>
    <xf numFmtId="0" fontId="23" fillId="0" borderId="38" xfId="14" applyNumberFormat="1" applyFont="1" applyFill="1" applyBorder="1" applyAlignment="1">
      <alignment horizontal="center" vertical="center"/>
    </xf>
    <xf numFmtId="0" fontId="12" fillId="0" borderId="11" xfId="6" applyNumberFormat="1" applyFont="1" applyFill="1" applyBorder="1" applyAlignment="1">
      <alignment vertical="center"/>
    </xf>
    <xf numFmtId="0" fontId="30" fillId="0" borderId="11" xfId="6" applyNumberFormat="1" applyFont="1" applyFill="1" applyBorder="1" applyAlignment="1">
      <alignment horizontal="center" vertical="center" wrapText="1"/>
    </xf>
    <xf numFmtId="0" fontId="16" fillId="0" borderId="0" xfId="6" applyNumberFormat="1" applyFont="1" applyFill="1" applyAlignment="1">
      <alignment horizontal="center" vertical="center"/>
    </xf>
    <xf numFmtId="0" fontId="27" fillId="0" borderId="0" xfId="6" applyNumberFormat="1" applyFont="1" applyFill="1" applyAlignment="1">
      <alignment horizontal="center" vertical="center"/>
    </xf>
    <xf numFmtId="0" fontId="23" fillId="0" borderId="0" xfId="6" applyNumberFormat="1" applyFont="1" applyFill="1" applyBorder="1" applyAlignment="1">
      <alignment vertical="center" wrapText="1"/>
    </xf>
    <xf numFmtId="0" fontId="16" fillId="0" borderId="14" xfId="14" applyFont="1" applyFill="1" applyBorder="1" applyAlignment="1">
      <alignment horizontal="center" vertical="center" wrapText="1"/>
    </xf>
    <xf numFmtId="0" fontId="27" fillId="0" borderId="14" xfId="0" applyFont="1" applyFill="1" applyBorder="1" applyAlignment="1">
      <alignment horizontal="center" vertical="center" wrapText="1"/>
    </xf>
    <xf numFmtId="14" fontId="23" fillId="0" borderId="14" xfId="14" applyNumberFormat="1" applyFont="1" applyFill="1" applyBorder="1" applyAlignment="1">
      <alignment vertical="center" wrapText="1"/>
    </xf>
    <xf numFmtId="2" fontId="16" fillId="0" borderId="14" xfId="3" applyNumberFormat="1" applyFont="1" applyFill="1" applyBorder="1" applyAlignment="1">
      <alignment horizontal="center" vertical="center" wrapText="1"/>
    </xf>
    <xf numFmtId="0" fontId="16" fillId="0" borderId="14" xfId="14" applyNumberFormat="1" applyFont="1" applyFill="1" applyBorder="1" applyAlignment="1">
      <alignment vertical="center" wrapText="1"/>
    </xf>
    <xf numFmtId="0" fontId="18" fillId="0" borderId="14" xfId="14" applyNumberFormat="1" applyFont="1" applyFill="1" applyBorder="1" applyAlignment="1">
      <alignment horizontal="center" vertical="center" wrapText="1"/>
    </xf>
    <xf numFmtId="0" fontId="36" fillId="0" borderId="34" xfId="0" applyFont="1" applyFill="1" applyBorder="1" applyAlignment="1">
      <alignment horizontal="left" vertical="top" wrapText="1"/>
    </xf>
    <xf numFmtId="9" fontId="62" fillId="0" borderId="25" xfId="0" applyNumberFormat="1" applyFont="1" applyFill="1" applyBorder="1" applyAlignment="1">
      <alignment horizontal="center" vertical="center" wrapText="1"/>
    </xf>
    <xf numFmtId="0" fontId="36" fillId="0" borderId="38" xfId="0" applyFont="1" applyFill="1" applyBorder="1" applyAlignment="1">
      <alignment horizontal="center" vertical="center"/>
    </xf>
    <xf numFmtId="0" fontId="36" fillId="0" borderId="38" xfId="0" applyFont="1" applyFill="1" applyBorder="1" applyAlignment="1">
      <alignment vertical="center" wrapText="1"/>
    </xf>
    <xf numFmtId="0" fontId="36" fillId="0" borderId="38" xfId="0" applyFont="1" applyFill="1" applyBorder="1" applyAlignment="1">
      <alignment horizontal="left" vertical="top" wrapText="1"/>
    </xf>
    <xf numFmtId="9" fontId="57" fillId="0" borderId="38" xfId="0" applyNumberFormat="1" applyFont="1" applyFill="1" applyBorder="1" applyAlignment="1">
      <alignment horizontal="center" vertical="center"/>
    </xf>
    <xf numFmtId="9" fontId="36" fillId="0" borderId="38" xfId="0" applyNumberFormat="1" applyFont="1" applyFill="1" applyBorder="1" applyAlignment="1">
      <alignment horizontal="center" vertical="center"/>
    </xf>
    <xf numFmtId="0" fontId="36" fillId="0" borderId="38" xfId="0" applyFont="1" applyFill="1" applyBorder="1" applyAlignment="1">
      <alignment horizontal="center" vertical="center" wrapText="1"/>
    </xf>
    <xf numFmtId="9" fontId="62" fillId="0" borderId="38" xfId="0" applyNumberFormat="1" applyFont="1" applyFill="1" applyBorder="1" applyAlignment="1">
      <alignment horizontal="center" vertical="center" wrapText="1"/>
    </xf>
    <xf numFmtId="0" fontId="27" fillId="0" borderId="11" xfId="6" applyNumberFormat="1" applyFont="1" applyFill="1" applyBorder="1" applyAlignment="1">
      <alignment horizontal="center" vertical="center" wrapText="1"/>
    </xf>
    <xf numFmtId="0" fontId="27" fillId="0" borderId="22" xfId="6" applyNumberFormat="1" applyFont="1" applyFill="1" applyBorder="1" applyAlignment="1">
      <alignment horizontal="center" vertical="center" wrapText="1"/>
    </xf>
    <xf numFmtId="0" fontId="18" fillId="0" borderId="38" xfId="6" applyNumberFormat="1" applyFont="1" applyFill="1" applyBorder="1" applyAlignment="1">
      <alignment horizontal="center" vertical="center" wrapText="1"/>
    </xf>
    <xf numFmtId="0" fontId="27" fillId="0" borderId="38" xfId="6" applyNumberFormat="1" applyFont="1" applyFill="1" applyBorder="1" applyAlignment="1">
      <alignment horizontal="center" vertical="center" wrapText="1"/>
    </xf>
    <xf numFmtId="3" fontId="35" fillId="0" borderId="37" xfId="0" applyNumberFormat="1" applyFont="1" applyFill="1" applyBorder="1" applyAlignment="1">
      <alignment horizontal="right" vertical="center" wrapText="1"/>
    </xf>
    <xf numFmtId="0" fontId="15" fillId="0" borderId="11" xfId="6" applyNumberFormat="1" applyFont="1" applyFill="1" applyBorder="1" applyAlignment="1">
      <alignment horizontal="center" vertical="center" wrapText="1"/>
    </xf>
    <xf numFmtId="0" fontId="52" fillId="0" borderId="38" xfId="0" applyFont="1" applyFill="1" applyBorder="1" applyAlignment="1">
      <alignment horizontal="center" vertical="center" wrapText="1"/>
    </xf>
    <xf numFmtId="0" fontId="15" fillId="0" borderId="0" xfId="5" applyFont="1" applyAlignment="1">
      <alignment horizontal="center"/>
    </xf>
    <xf numFmtId="168" fontId="3" fillId="0" borderId="21" xfId="1" applyNumberFormat="1" applyFont="1" applyFill="1" applyBorder="1" applyAlignment="1">
      <alignment horizontal="center" vertical="center" wrapText="1"/>
    </xf>
    <xf numFmtId="168" fontId="3" fillId="0" borderId="22" xfId="1" applyNumberFormat="1" applyFont="1" applyFill="1" applyBorder="1" applyAlignment="1">
      <alignment horizontal="center" vertical="center" wrapText="1"/>
    </xf>
    <xf numFmtId="168" fontId="3" fillId="0" borderId="14" xfId="1" applyNumberFormat="1" applyFont="1" applyFill="1" applyBorder="1" applyAlignment="1">
      <alignment horizontal="center" vertical="center" wrapText="1"/>
    </xf>
    <xf numFmtId="0" fontId="8" fillId="0" borderId="9" xfId="0" applyFont="1" applyBorder="1" applyAlignment="1">
      <alignment horizontal="center" vertical="center"/>
    </xf>
    <xf numFmtId="0" fontId="8" fillId="0" borderId="28" xfId="0" applyFont="1" applyBorder="1" applyAlignment="1">
      <alignment horizontal="center" vertical="center"/>
    </xf>
    <xf numFmtId="0" fontId="3" fillId="0" borderId="1" xfId="5" applyFill="1" applyBorder="1" applyAlignment="1">
      <alignment horizontal="center"/>
    </xf>
    <xf numFmtId="0" fontId="3" fillId="0" borderId="6" xfId="5" applyFill="1" applyBorder="1" applyAlignment="1">
      <alignment horizontal="center"/>
    </xf>
    <xf numFmtId="0" fontId="4" fillId="0" borderId="2" xfId="5" applyFont="1" applyBorder="1" applyAlignment="1">
      <alignment horizontal="center" vertical="center" wrapText="1"/>
    </xf>
    <xf numFmtId="0" fontId="4" fillId="0" borderId="0" xfId="5" applyFont="1" applyBorder="1" applyAlignment="1">
      <alignment horizontal="center" vertical="center" wrapText="1"/>
    </xf>
    <xf numFmtId="0" fontId="4" fillId="0" borderId="3" xfId="5" applyFont="1" applyBorder="1" applyAlignment="1">
      <alignment horizontal="center" vertical="center" wrapText="1"/>
    </xf>
    <xf numFmtId="0" fontId="6" fillId="0" borderId="4" xfId="6" applyNumberFormat="1" applyFont="1" applyFill="1" applyBorder="1" applyAlignment="1">
      <alignment horizontal="center" vertical="center"/>
    </xf>
    <xf numFmtId="0" fontId="6" fillId="0" borderId="5" xfId="6" applyNumberFormat="1" applyFont="1" applyFill="1" applyBorder="1" applyAlignment="1">
      <alignment horizontal="center" vertical="center"/>
    </xf>
    <xf numFmtId="0" fontId="6" fillId="0" borderId="7" xfId="5" applyFont="1" applyBorder="1" applyAlignment="1">
      <alignment horizontal="center" vertical="center" wrapText="1"/>
    </xf>
    <xf numFmtId="0" fontId="6" fillId="0" borderId="8" xfId="5" applyFont="1" applyBorder="1" applyAlignment="1">
      <alignment horizontal="center" vertical="center" wrapText="1"/>
    </xf>
    <xf numFmtId="0" fontId="7" fillId="0" borderId="2" xfId="5" applyFont="1" applyBorder="1" applyAlignment="1">
      <alignment horizontal="center" vertical="center" wrapText="1"/>
    </xf>
    <xf numFmtId="0" fontId="7" fillId="0" borderId="0" xfId="5" applyFont="1" applyBorder="1" applyAlignment="1">
      <alignment horizontal="center" vertical="center" wrapText="1"/>
    </xf>
    <xf numFmtId="0" fontId="7" fillId="0" borderId="3" xfId="5" applyFont="1" applyBorder="1" applyAlignment="1">
      <alignment horizontal="center" vertical="center" wrapText="1"/>
    </xf>
    <xf numFmtId="0" fontId="6" fillId="0" borderId="9" xfId="5" applyFont="1" applyBorder="1" applyAlignment="1">
      <alignment horizontal="center" vertical="center" wrapText="1"/>
    </xf>
    <xf numFmtId="0" fontId="6" fillId="0" borderId="10" xfId="5" applyFont="1" applyBorder="1" applyAlignment="1">
      <alignment horizontal="center" vertical="center" wrapText="1"/>
    </xf>
    <xf numFmtId="0" fontId="50" fillId="0" borderId="27" xfId="0" applyFont="1" applyBorder="1" applyAlignment="1">
      <alignment horizontal="center" vertical="center"/>
    </xf>
    <xf numFmtId="0" fontId="50" fillId="0" borderId="28" xfId="0" applyFont="1" applyBorder="1" applyAlignment="1">
      <alignment horizontal="center" vertical="center"/>
    </xf>
    <xf numFmtId="0" fontId="9" fillId="0" borderId="38" xfId="6" applyNumberFormat="1" applyFont="1" applyFill="1" applyBorder="1" applyAlignment="1">
      <alignment horizontal="center" vertical="center" wrapText="1"/>
    </xf>
    <xf numFmtId="0" fontId="15" fillId="0" borderId="38" xfId="6" applyNumberFormat="1" applyFont="1" applyFill="1" applyBorder="1" applyAlignment="1">
      <alignment horizontal="center" vertical="center" wrapText="1"/>
    </xf>
    <xf numFmtId="0" fontId="40" fillId="3" borderId="38" xfId="5" applyFont="1" applyFill="1" applyBorder="1" applyAlignment="1">
      <alignment horizontal="center" vertical="center" wrapText="1"/>
    </xf>
    <xf numFmtId="0" fontId="13" fillId="0" borderId="38" xfId="6" applyNumberFormat="1" applyFont="1" applyFill="1" applyBorder="1" applyAlignment="1">
      <alignment horizontal="center" vertical="center" textRotation="90" wrapText="1"/>
    </xf>
    <xf numFmtId="0" fontId="13" fillId="0" borderId="15" xfId="6" applyNumberFormat="1" applyFont="1" applyFill="1" applyBorder="1" applyAlignment="1">
      <alignment horizontal="center" vertical="center" textRotation="90" wrapText="1"/>
    </xf>
    <xf numFmtId="0" fontId="14" fillId="0" borderId="21" xfId="6" applyNumberFormat="1" applyFont="1" applyFill="1" applyBorder="1" applyAlignment="1">
      <alignment horizontal="center" vertical="center" textRotation="90" wrapText="1"/>
    </xf>
    <xf numFmtId="0" fontId="14" fillId="0" borderId="22" xfId="6" applyNumberFormat="1" applyFont="1" applyFill="1" applyBorder="1" applyAlignment="1">
      <alignment horizontal="center" vertical="center" textRotation="90" wrapText="1"/>
    </xf>
    <xf numFmtId="0" fontId="14" fillId="0" borderId="14" xfId="6" applyNumberFormat="1" applyFont="1" applyFill="1" applyBorder="1" applyAlignment="1">
      <alignment horizontal="center" vertical="center" textRotation="90" wrapText="1"/>
    </xf>
    <xf numFmtId="0" fontId="15" fillId="0" borderId="21" xfId="6" applyNumberFormat="1" applyFont="1" applyFill="1" applyBorder="1" applyAlignment="1">
      <alignment horizontal="center" vertical="center" wrapText="1"/>
    </xf>
    <xf numFmtId="0" fontId="15" fillId="0" borderId="14" xfId="6" applyNumberFormat="1" applyFont="1" applyFill="1" applyBorder="1" applyAlignment="1">
      <alignment horizontal="center" vertical="center" wrapText="1"/>
    </xf>
    <xf numFmtId="0" fontId="71" fillId="0" borderId="21" xfId="0" applyFont="1" applyBorder="1" applyAlignment="1">
      <alignment horizontal="center" vertical="center" wrapText="1"/>
    </xf>
    <xf numFmtId="0" fontId="71" fillId="0" borderId="14" xfId="0" applyFont="1" applyBorder="1" applyAlignment="1">
      <alignment horizontal="center" vertical="center" wrapText="1"/>
    </xf>
    <xf numFmtId="0" fontId="3" fillId="0" borderId="38" xfId="6" applyNumberFormat="1" applyFont="1" applyFill="1" applyBorder="1" applyAlignment="1">
      <alignment horizontal="center" vertical="center" wrapText="1"/>
    </xf>
    <xf numFmtId="0" fontId="3" fillId="0" borderId="21" xfId="6" applyNumberFormat="1" applyFont="1" applyFill="1" applyBorder="1" applyAlignment="1">
      <alignment horizontal="center" vertical="center" wrapText="1"/>
    </xf>
    <xf numFmtId="0" fontId="3" fillId="0" borderId="14" xfId="6" applyNumberFormat="1" applyFont="1" applyFill="1" applyBorder="1" applyAlignment="1">
      <alignment horizontal="center" vertical="center" wrapText="1"/>
    </xf>
    <xf numFmtId="0" fontId="3" fillId="0" borderId="38" xfId="6" applyNumberFormat="1" applyFont="1" applyFill="1" applyBorder="1" applyAlignment="1">
      <alignment horizontal="left" vertical="center" wrapText="1"/>
    </xf>
    <xf numFmtId="0" fontId="14" fillId="0" borderId="38" xfId="6" applyNumberFormat="1" applyFont="1" applyFill="1" applyBorder="1" applyAlignment="1">
      <alignment horizontal="center" vertical="center" textRotation="90" wrapText="1"/>
    </xf>
    <xf numFmtId="0" fontId="27" fillId="0" borderId="21" xfId="6" applyNumberFormat="1" applyFont="1" applyFill="1" applyBorder="1" applyAlignment="1">
      <alignment horizontal="left" vertical="center" wrapText="1"/>
    </xf>
    <xf numFmtId="0" fontId="27" fillId="0" borderId="14" xfId="6" applyNumberFormat="1" applyFont="1" applyFill="1" applyBorder="1" applyAlignment="1">
      <alignment horizontal="left" vertical="center" wrapText="1"/>
    </xf>
    <xf numFmtId="168" fontId="9" fillId="0" borderId="38" xfId="1" applyNumberFormat="1" applyFont="1" applyFill="1" applyBorder="1" applyAlignment="1">
      <alignment horizontal="center" vertical="center" wrapText="1"/>
    </xf>
    <xf numFmtId="0" fontId="3" fillId="0" borderId="22" xfId="6" applyNumberFormat="1" applyFont="1" applyFill="1" applyBorder="1" applyAlignment="1">
      <alignment horizontal="left" vertical="center" wrapText="1"/>
    </xf>
    <xf numFmtId="0" fontId="14" fillId="0" borderId="35" xfId="6" applyNumberFormat="1" applyFont="1" applyFill="1" applyBorder="1" applyAlignment="1">
      <alignment horizontal="center" vertical="center" textRotation="90" wrapText="1"/>
    </xf>
    <xf numFmtId="0" fontId="14" fillId="0" borderId="13" xfId="6" applyNumberFormat="1" applyFont="1" applyFill="1" applyBorder="1" applyAlignment="1">
      <alignment horizontal="center" vertical="center" textRotation="90" wrapText="1"/>
    </xf>
    <xf numFmtId="0" fontId="19" fillId="0" borderId="21" xfId="6" applyNumberFormat="1" applyFont="1" applyFill="1" applyBorder="1" applyAlignment="1">
      <alignment horizontal="center" vertical="center" textRotation="90" wrapText="1"/>
    </xf>
    <xf numFmtId="0" fontId="19" fillId="0" borderId="22" xfId="6" applyNumberFormat="1" applyFont="1" applyFill="1" applyBorder="1" applyAlignment="1">
      <alignment horizontal="center" vertical="center" textRotation="90" wrapText="1"/>
    </xf>
    <xf numFmtId="0" fontId="19" fillId="0" borderId="14" xfId="6" applyNumberFormat="1" applyFont="1" applyFill="1" applyBorder="1" applyAlignment="1">
      <alignment horizontal="center" vertical="center" textRotation="90" wrapText="1"/>
    </xf>
    <xf numFmtId="0" fontId="15" fillId="0" borderId="21" xfId="0" applyFont="1" applyFill="1" applyBorder="1" applyAlignment="1">
      <alignment horizontal="center" vertical="center" wrapText="1"/>
    </xf>
    <xf numFmtId="0" fontId="15" fillId="0" borderId="22"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19" fillId="0" borderId="38" xfId="6" applyNumberFormat="1" applyFont="1" applyFill="1" applyBorder="1" applyAlignment="1">
      <alignment horizontal="center" vertical="center" textRotation="90" wrapText="1"/>
    </xf>
    <xf numFmtId="0" fontId="14" fillId="7" borderId="21" xfId="6" applyNumberFormat="1" applyFont="1" applyFill="1" applyBorder="1" applyAlignment="1">
      <alignment horizontal="center" vertical="center" textRotation="90" wrapText="1"/>
    </xf>
    <xf numFmtId="0" fontId="14" fillId="7" borderId="22" xfId="6" applyNumberFormat="1" applyFont="1" applyFill="1" applyBorder="1" applyAlignment="1">
      <alignment horizontal="center" vertical="center" textRotation="90" wrapText="1"/>
    </xf>
    <xf numFmtId="0" fontId="14" fillId="7" borderId="14" xfId="6" applyNumberFormat="1" applyFont="1" applyFill="1" applyBorder="1" applyAlignment="1">
      <alignment horizontal="center" vertical="center" textRotation="90" wrapText="1"/>
    </xf>
    <xf numFmtId="0" fontId="21" fillId="0" borderId="21" xfId="6" applyNumberFormat="1" applyFont="1" applyFill="1" applyBorder="1" applyAlignment="1">
      <alignment horizontal="center" vertical="center" wrapText="1"/>
    </xf>
    <xf numFmtId="0" fontId="21" fillId="0" borderId="22" xfId="6" applyNumberFormat="1" applyFont="1" applyFill="1" applyBorder="1" applyAlignment="1">
      <alignment horizontal="center" vertical="center" wrapText="1"/>
    </xf>
    <xf numFmtId="0" fontId="21" fillId="0" borderId="14" xfId="6" applyNumberFormat="1" applyFont="1" applyFill="1" applyBorder="1" applyAlignment="1">
      <alignment horizontal="center" vertical="center" wrapText="1"/>
    </xf>
    <xf numFmtId="0" fontId="16" fillId="0" borderId="21" xfId="6" applyNumberFormat="1" applyFont="1" applyFill="1" applyBorder="1" applyAlignment="1">
      <alignment horizontal="center" vertical="center" wrapText="1"/>
    </xf>
    <xf numFmtId="0" fontId="16" fillId="0" borderId="14" xfId="6" applyNumberFormat="1" applyFont="1" applyFill="1" applyBorder="1" applyAlignment="1">
      <alignment horizontal="center" vertical="center" wrapText="1"/>
    </xf>
    <xf numFmtId="0" fontId="15" fillId="0" borderId="22" xfId="6" applyNumberFormat="1" applyFont="1" applyFill="1" applyBorder="1" applyAlignment="1">
      <alignment horizontal="center" vertical="center" wrapText="1"/>
    </xf>
    <xf numFmtId="0" fontId="12" fillId="0" borderId="21" xfId="6" applyNumberFormat="1" applyFont="1" applyFill="1" applyBorder="1" applyAlignment="1">
      <alignment horizontal="center" vertical="center" wrapText="1"/>
    </xf>
    <xf numFmtId="0" fontId="12" fillId="0" borderId="22" xfId="6" applyNumberFormat="1" applyFont="1" applyFill="1" applyBorder="1" applyAlignment="1">
      <alignment horizontal="center" vertical="center" wrapText="1"/>
    </xf>
    <xf numFmtId="168" fontId="27" fillId="0" borderId="21" xfId="1" applyNumberFormat="1" applyFont="1" applyFill="1" applyBorder="1" applyAlignment="1">
      <alignment horizontal="center" vertical="center" wrapText="1"/>
    </xf>
    <xf numFmtId="168" fontId="27" fillId="0" borderId="22" xfId="1" applyNumberFormat="1" applyFont="1" applyFill="1" applyBorder="1" applyAlignment="1">
      <alignment horizontal="center" vertical="center" wrapText="1"/>
    </xf>
    <xf numFmtId="168" fontId="27" fillId="0" borderId="14" xfId="1" applyNumberFormat="1" applyFont="1" applyFill="1" applyBorder="1" applyAlignment="1">
      <alignment horizontal="center" vertical="center" wrapText="1"/>
    </xf>
    <xf numFmtId="167" fontId="16" fillId="0" borderId="21" xfId="3" applyNumberFormat="1" applyFont="1" applyFill="1" applyBorder="1" applyAlignment="1">
      <alignment horizontal="center" vertical="center" wrapText="1"/>
    </xf>
    <xf numFmtId="167" fontId="16" fillId="0" borderId="14" xfId="3" applyNumberFormat="1" applyFont="1" applyFill="1" applyBorder="1" applyAlignment="1">
      <alignment horizontal="center" vertical="center" wrapText="1"/>
    </xf>
    <xf numFmtId="0" fontId="16" fillId="0" borderId="22" xfId="6" applyNumberFormat="1" applyFont="1" applyFill="1" applyBorder="1" applyAlignment="1">
      <alignment horizontal="center" vertical="center" wrapText="1"/>
    </xf>
    <xf numFmtId="0" fontId="12" fillId="0" borderId="14" xfId="6" applyNumberFormat="1" applyFont="1" applyFill="1" applyBorder="1" applyAlignment="1">
      <alignment horizontal="center" vertical="center" wrapText="1"/>
    </xf>
    <xf numFmtId="0" fontId="27" fillId="0" borderId="21" xfId="6" applyNumberFormat="1" applyFont="1" applyFill="1" applyBorder="1" applyAlignment="1">
      <alignment horizontal="center" vertical="center" wrapText="1"/>
    </xf>
    <xf numFmtId="0" fontId="27" fillId="0" borderId="22" xfId="6" applyNumberFormat="1" applyFont="1" applyFill="1" applyBorder="1" applyAlignment="1">
      <alignment horizontal="center" vertical="center" wrapText="1"/>
    </xf>
    <xf numFmtId="0" fontId="27" fillId="0" borderId="14" xfId="6" applyNumberFormat="1" applyFont="1" applyFill="1" applyBorder="1" applyAlignment="1">
      <alignment horizontal="center" vertical="center" wrapText="1"/>
    </xf>
    <xf numFmtId="0" fontId="12" fillId="0" borderId="11" xfId="6" applyNumberFormat="1" applyFont="1" applyFill="1" applyBorder="1" applyAlignment="1">
      <alignment horizontal="center" vertical="center" wrapText="1"/>
    </xf>
    <xf numFmtId="0" fontId="51" fillId="0" borderId="21" xfId="0" applyFont="1" applyBorder="1" applyAlignment="1">
      <alignment horizontal="center" vertical="center" wrapText="1"/>
    </xf>
    <xf numFmtId="0" fontId="51" fillId="0" borderId="14" xfId="0" applyFont="1" applyBorder="1" applyAlignment="1">
      <alignment horizontal="center" vertical="center" wrapText="1"/>
    </xf>
    <xf numFmtId="0" fontId="28" fillId="0" borderId="21" xfId="6" applyNumberFormat="1" applyFont="1" applyFill="1" applyBorder="1" applyAlignment="1">
      <alignment horizontal="center" vertical="center" textRotation="90" wrapText="1"/>
    </xf>
    <xf numFmtId="0" fontId="28" fillId="0" borderId="22" xfId="6" applyNumberFormat="1" applyFont="1" applyFill="1" applyBorder="1" applyAlignment="1">
      <alignment horizontal="center" vertical="center" textRotation="90" wrapText="1"/>
    </xf>
    <xf numFmtId="0" fontId="28" fillId="0" borderId="14" xfId="6" applyNumberFormat="1" applyFont="1" applyFill="1" applyBorder="1" applyAlignment="1">
      <alignment horizontal="center" vertical="center" textRotation="90" wrapText="1"/>
    </xf>
    <xf numFmtId="3" fontId="23" fillId="0" borderId="21" xfId="0" applyNumberFormat="1" applyFont="1" applyFill="1" applyBorder="1" applyAlignment="1">
      <alignment horizontal="right" vertical="center" wrapText="1"/>
    </xf>
    <xf numFmtId="3" fontId="23" fillId="0" borderId="36" xfId="0" applyNumberFormat="1" applyFont="1" applyFill="1" applyBorder="1" applyAlignment="1">
      <alignment horizontal="right" vertical="center" wrapText="1"/>
    </xf>
    <xf numFmtId="0" fontId="9" fillId="0" borderId="11" xfId="6" applyNumberFormat="1" applyFont="1" applyFill="1" applyBorder="1" applyAlignment="1">
      <alignment horizontal="center" vertical="center" wrapText="1"/>
    </xf>
    <xf numFmtId="0" fontId="26" fillId="0" borderId="21" xfId="6" applyNumberFormat="1" applyFont="1" applyFill="1" applyBorder="1" applyAlignment="1">
      <alignment horizontal="center" vertical="center" textRotation="90" wrapText="1"/>
    </xf>
    <xf numFmtId="0" fontId="26" fillId="0" borderId="22" xfId="6" applyNumberFormat="1" applyFont="1" applyFill="1" applyBorder="1" applyAlignment="1">
      <alignment horizontal="center" vertical="center" textRotation="90" wrapText="1"/>
    </xf>
    <xf numFmtId="0" fontId="26" fillId="0" borderId="14" xfId="6" applyNumberFormat="1" applyFont="1" applyFill="1" applyBorder="1" applyAlignment="1">
      <alignment horizontal="center" vertical="center" textRotation="90" wrapText="1"/>
    </xf>
    <xf numFmtId="0" fontId="28" fillId="0" borderId="11" xfId="6" applyNumberFormat="1" applyFont="1" applyFill="1" applyBorder="1" applyAlignment="1">
      <alignment horizontal="center" vertical="center" textRotation="90" wrapText="1"/>
    </xf>
    <xf numFmtId="0" fontId="6" fillId="0" borderId="7" xfId="5" applyFont="1" applyFill="1" applyBorder="1" applyAlignment="1">
      <alignment horizontal="center" vertical="center" wrapText="1"/>
    </xf>
    <xf numFmtId="0" fontId="6" fillId="0" borderId="8" xfId="5" applyFont="1" applyFill="1" applyBorder="1" applyAlignment="1">
      <alignment horizontal="center" vertical="center" wrapText="1"/>
    </xf>
    <xf numFmtId="0" fontId="3" fillId="0" borderId="1" xfId="5" applyBorder="1" applyAlignment="1">
      <alignment horizontal="center"/>
    </xf>
    <xf numFmtId="0" fontId="3" fillId="0" borderId="6" xfId="5" applyBorder="1" applyAlignment="1">
      <alignment horizontal="center"/>
    </xf>
    <xf numFmtId="0" fontId="26" fillId="0" borderId="11" xfId="6" applyNumberFormat="1" applyFont="1" applyFill="1" applyBorder="1" applyAlignment="1">
      <alignment horizontal="center" vertical="center" textRotation="90" wrapText="1"/>
    </xf>
    <xf numFmtId="0" fontId="26" fillId="0" borderId="38" xfId="6" applyNumberFormat="1" applyFont="1" applyFill="1" applyBorder="1" applyAlignment="1">
      <alignment horizontal="center" vertical="center" textRotation="90" wrapText="1"/>
    </xf>
    <xf numFmtId="0" fontId="25" fillId="0" borderId="11" xfId="6" applyNumberFormat="1" applyFont="1" applyFill="1" applyBorder="1" applyAlignment="1">
      <alignment horizontal="center" vertical="center" textRotation="90" wrapText="1"/>
    </xf>
    <xf numFmtId="0" fontId="25" fillId="0" borderId="38" xfId="6" applyNumberFormat="1" applyFont="1" applyFill="1" applyBorder="1" applyAlignment="1">
      <alignment horizontal="center" vertical="center" textRotation="90" wrapText="1"/>
    </xf>
    <xf numFmtId="0" fontId="10" fillId="2" borderId="11" xfId="5" applyFont="1" applyFill="1" applyBorder="1" applyAlignment="1">
      <alignment horizontal="center" vertical="center" wrapText="1"/>
    </xf>
    <xf numFmtId="168" fontId="9" fillId="0" borderId="11" xfId="1" applyNumberFormat="1" applyFont="1" applyFill="1" applyBorder="1" applyAlignment="1">
      <alignment horizontal="center" vertical="center" wrapText="1"/>
    </xf>
    <xf numFmtId="0" fontId="30" fillId="0" borderId="21" xfId="6" applyNumberFormat="1" applyFont="1" applyFill="1" applyBorder="1" applyAlignment="1">
      <alignment horizontal="center" vertical="center" wrapText="1"/>
    </xf>
    <xf numFmtId="0" fontId="30" fillId="0" borderId="14" xfId="6" applyNumberFormat="1" applyFont="1" applyFill="1" applyBorder="1" applyAlignment="1">
      <alignment horizontal="center" vertical="center" wrapText="1"/>
    </xf>
    <xf numFmtId="0" fontId="27" fillId="0" borderId="11" xfId="6" applyNumberFormat="1" applyFont="1" applyFill="1" applyBorder="1" applyAlignment="1">
      <alignment horizontal="center" vertical="center" wrapText="1"/>
    </xf>
    <xf numFmtId="0" fontId="28" fillId="0" borderId="38" xfId="6" applyNumberFormat="1" applyFont="1" applyFill="1" applyBorder="1" applyAlignment="1">
      <alignment horizontal="center" vertical="center" textRotation="90" wrapText="1"/>
    </xf>
    <xf numFmtId="0" fontId="12" fillId="0" borderId="38" xfId="6" applyNumberFormat="1" applyFont="1" applyFill="1" applyBorder="1" applyAlignment="1">
      <alignment horizontal="center" vertical="center" wrapText="1"/>
    </xf>
    <xf numFmtId="0" fontId="16" fillId="0" borderId="11" xfId="6" applyNumberFormat="1" applyFont="1" applyFill="1" applyBorder="1" applyAlignment="1">
      <alignment horizontal="center" vertical="center" wrapText="1"/>
    </xf>
    <xf numFmtId="0" fontId="28" fillId="0" borderId="11" xfId="6" applyNumberFormat="1" applyFont="1" applyFill="1" applyBorder="1" applyAlignment="1">
      <alignment horizontal="center" vertical="center" textRotation="90"/>
    </xf>
    <xf numFmtId="0" fontId="9" fillId="0" borderId="38" xfId="14" applyNumberFormat="1" applyFont="1" applyFill="1" applyBorder="1" applyAlignment="1">
      <alignment horizontal="center" vertical="center" wrapText="1"/>
    </xf>
    <xf numFmtId="0" fontId="3" fillId="0" borderId="38" xfId="5" applyBorder="1" applyAlignment="1">
      <alignment horizontal="center"/>
    </xf>
    <xf numFmtId="0" fontId="4" fillId="0" borderId="38" xfId="5" applyFont="1" applyBorder="1" applyAlignment="1">
      <alignment horizontal="center" vertical="center" wrapText="1"/>
    </xf>
    <xf numFmtId="0" fontId="6" fillId="0" borderId="38" xfId="14" applyNumberFormat="1" applyFont="1" applyFill="1" applyBorder="1" applyAlignment="1">
      <alignment horizontal="center" vertical="center"/>
    </xf>
    <xf numFmtId="0" fontId="6" fillId="0" borderId="38" xfId="5" applyFont="1" applyBorder="1" applyAlignment="1">
      <alignment horizontal="center" vertical="center" wrapText="1"/>
    </xf>
    <xf numFmtId="0" fontId="7" fillId="0" borderId="38" xfId="5" applyFont="1" applyBorder="1" applyAlignment="1">
      <alignment horizontal="center" vertical="center" wrapText="1"/>
    </xf>
    <xf numFmtId="0" fontId="10" fillId="2" borderId="38" xfId="5" applyFont="1" applyFill="1" applyBorder="1" applyAlignment="1">
      <alignment horizontal="center" vertical="center" wrapText="1"/>
    </xf>
    <xf numFmtId="0" fontId="0" fillId="0" borderId="21" xfId="0" applyBorder="1" applyAlignment="1">
      <alignment horizontal="center" vertical="center"/>
    </xf>
    <xf numFmtId="0" fontId="0" fillId="0" borderId="14" xfId="0" applyBorder="1" applyAlignment="1">
      <alignment horizontal="center" vertical="center"/>
    </xf>
    <xf numFmtId="0" fontId="28" fillId="0" borderId="38" xfId="14" applyNumberFormat="1" applyFont="1" applyFill="1" applyBorder="1" applyAlignment="1">
      <alignment horizontal="center" vertical="center" textRotation="90" wrapText="1"/>
    </xf>
    <xf numFmtId="0" fontId="16" fillId="0" borderId="38" xfId="14" applyNumberFormat="1" applyFont="1" applyFill="1" applyBorder="1" applyAlignment="1">
      <alignment horizontal="center" vertical="center" wrapText="1"/>
    </xf>
    <xf numFmtId="0" fontId="27" fillId="0" borderId="38" xfId="14" applyNumberFormat="1" applyFont="1" applyFill="1" applyBorder="1" applyAlignment="1">
      <alignment horizontal="center" vertical="center" wrapText="1"/>
    </xf>
    <xf numFmtId="0" fontId="28" fillId="0" borderId="38" xfId="14" applyNumberFormat="1" applyFont="1" applyFill="1" applyBorder="1" applyAlignment="1">
      <alignment horizontal="center" vertical="center" wrapText="1"/>
    </xf>
    <xf numFmtId="0" fontId="16" fillId="0" borderId="14" xfId="14" applyFont="1" applyFill="1" applyBorder="1" applyAlignment="1">
      <alignment horizontal="center" vertical="center" wrapText="1"/>
    </xf>
    <xf numFmtId="0" fontId="16" fillId="0" borderId="38" xfId="14" applyFont="1" applyFill="1" applyBorder="1" applyAlignment="1">
      <alignment horizontal="center" vertical="center" wrapText="1"/>
    </xf>
    <xf numFmtId="0" fontId="27" fillId="0" borderId="14" xfId="14" applyFont="1" applyFill="1" applyBorder="1" applyAlignment="1">
      <alignment horizontal="center" vertical="center" wrapText="1"/>
    </xf>
    <xf numFmtId="0" fontId="27" fillId="0" borderId="38" xfId="14" applyFont="1" applyFill="1" applyBorder="1" applyAlignment="1">
      <alignment horizontal="center" vertical="center" wrapText="1"/>
    </xf>
    <xf numFmtId="0" fontId="24" fillId="0" borderId="38" xfId="14" applyNumberFormat="1" applyFont="1" applyFill="1" applyBorder="1" applyAlignment="1">
      <alignment horizontal="center" vertical="center" wrapText="1"/>
    </xf>
    <xf numFmtId="167" fontId="18" fillId="0" borderId="38" xfId="3" applyNumberFormat="1" applyFont="1" applyFill="1" applyBorder="1" applyAlignment="1">
      <alignment horizontal="center" vertical="center" wrapText="1"/>
    </xf>
    <xf numFmtId="4" fontId="35" fillId="0" borderId="38" xfId="0" applyNumberFormat="1" applyFont="1" applyFill="1" applyBorder="1" applyAlignment="1">
      <alignment horizontal="center" vertical="center" wrapText="1"/>
    </xf>
    <xf numFmtId="3" fontId="35" fillId="0" borderId="21" xfId="0" applyNumberFormat="1" applyFont="1" applyFill="1" applyBorder="1" applyAlignment="1">
      <alignment horizontal="right" vertical="center" wrapText="1"/>
    </xf>
    <xf numFmtId="3" fontId="35" fillId="0" borderId="22" xfId="0" applyNumberFormat="1" applyFont="1" applyFill="1" applyBorder="1" applyAlignment="1">
      <alignment horizontal="right" vertical="center" wrapText="1"/>
    </xf>
    <xf numFmtId="3" fontId="35" fillId="0" borderId="14" xfId="0" applyNumberFormat="1" applyFont="1" applyFill="1" applyBorder="1" applyAlignment="1">
      <alignment horizontal="right" vertical="center" wrapText="1"/>
    </xf>
    <xf numFmtId="3" fontId="35" fillId="0" borderId="21" xfId="0" applyNumberFormat="1" applyFont="1" applyFill="1" applyBorder="1" applyAlignment="1">
      <alignment horizontal="center" vertical="center" wrapText="1"/>
    </xf>
    <xf numFmtId="3" fontId="35" fillId="0" borderId="22" xfId="0" applyNumberFormat="1" applyFont="1" applyFill="1" applyBorder="1" applyAlignment="1">
      <alignment horizontal="center" vertical="center" wrapText="1"/>
    </xf>
    <xf numFmtId="3" fontId="35" fillId="0" borderId="14" xfId="0" applyNumberFormat="1" applyFont="1" applyFill="1" applyBorder="1" applyAlignment="1">
      <alignment horizontal="center" vertical="center" wrapText="1"/>
    </xf>
    <xf numFmtId="3" fontId="35" fillId="0" borderId="26" xfId="0" applyNumberFormat="1" applyFont="1" applyFill="1" applyBorder="1" applyAlignment="1">
      <alignment horizontal="right" vertical="center" wrapText="1"/>
    </xf>
    <xf numFmtId="4" fontId="35" fillId="0" borderId="26" xfId="0" applyNumberFormat="1" applyFont="1" applyFill="1" applyBorder="1" applyAlignment="1">
      <alignment horizontal="center" vertical="center" wrapText="1"/>
    </xf>
    <xf numFmtId="4" fontId="35" fillId="0" borderId="22" xfId="0" applyNumberFormat="1" applyFont="1" applyFill="1" applyBorder="1" applyAlignment="1">
      <alignment horizontal="center" vertical="center" wrapText="1"/>
    </xf>
    <xf numFmtId="4" fontId="35" fillId="0" borderId="14" xfId="0" applyNumberFormat="1" applyFont="1" applyFill="1" applyBorder="1" applyAlignment="1">
      <alignment horizontal="center" vertical="center" wrapText="1"/>
    </xf>
    <xf numFmtId="0" fontId="2" fillId="0" borderId="11" xfId="0" applyFont="1" applyBorder="1" applyAlignment="1">
      <alignment horizontal="center" vertical="center"/>
    </xf>
    <xf numFmtId="0" fontId="32" fillId="0" borderId="11" xfId="6" applyNumberFormat="1" applyFont="1" applyFill="1" applyBorder="1" applyAlignment="1">
      <alignment horizontal="center" vertical="center" textRotation="90" wrapText="1"/>
    </xf>
    <xf numFmtId="0" fontId="32" fillId="0" borderId="38" xfId="6" applyNumberFormat="1" applyFont="1" applyFill="1" applyBorder="1" applyAlignment="1">
      <alignment horizontal="center" vertical="center" textRotation="90" wrapText="1"/>
    </xf>
    <xf numFmtId="0" fontId="33" fillId="0" borderId="11" xfId="6" applyNumberFormat="1" applyFont="1" applyFill="1" applyBorder="1" applyAlignment="1">
      <alignment horizontal="center" vertical="center" textRotation="90" wrapText="1"/>
    </xf>
    <xf numFmtId="0" fontId="33" fillId="0" borderId="38" xfId="6" applyNumberFormat="1" applyFont="1" applyFill="1" applyBorder="1" applyAlignment="1">
      <alignment horizontal="center" vertical="center" textRotation="90" wrapText="1"/>
    </xf>
    <xf numFmtId="0" fontId="28" fillId="0" borderId="11" xfId="6" applyNumberFormat="1" applyFont="1" applyFill="1" applyBorder="1" applyAlignment="1">
      <alignment horizontal="center" vertical="center" wrapText="1"/>
    </xf>
    <xf numFmtId="0" fontId="28" fillId="0" borderId="38" xfId="6" applyNumberFormat="1" applyFont="1" applyFill="1" applyBorder="1" applyAlignment="1">
      <alignment horizontal="center" vertical="center" wrapText="1"/>
    </xf>
    <xf numFmtId="0" fontId="0" fillId="0" borderId="22" xfId="0" applyBorder="1" applyAlignment="1">
      <alignment horizontal="center" vertical="center"/>
    </xf>
    <xf numFmtId="0" fontId="15" fillId="0" borderId="11" xfId="6" applyNumberFormat="1" applyFont="1" applyFill="1" applyBorder="1" applyAlignment="1">
      <alignment horizontal="center" vertical="center" wrapText="1"/>
    </xf>
    <xf numFmtId="0" fontId="18" fillId="0" borderId="38" xfId="6" applyNumberFormat="1" applyFont="1" applyFill="1" applyBorder="1" applyAlignment="1">
      <alignment horizontal="center" vertical="center" wrapText="1"/>
    </xf>
    <xf numFmtId="0" fontId="27" fillId="0" borderId="38" xfId="6" applyNumberFormat="1" applyFont="1" applyFill="1" applyBorder="1" applyAlignment="1">
      <alignment horizontal="center" vertical="center" wrapText="1"/>
    </xf>
    <xf numFmtId="0" fontId="14" fillId="0" borderId="11" xfId="6" applyNumberFormat="1" applyFont="1" applyFill="1" applyBorder="1" applyAlignment="1">
      <alignment horizontal="center" vertical="center" textRotation="90" wrapText="1"/>
    </xf>
    <xf numFmtId="0" fontId="3" fillId="0" borderId="11" xfId="5" applyBorder="1" applyAlignment="1">
      <alignment horizontal="center"/>
    </xf>
    <xf numFmtId="0" fontId="4" fillId="0" borderId="11" xfId="5" applyFont="1" applyBorder="1" applyAlignment="1">
      <alignment horizontal="center" vertical="center" wrapText="1"/>
    </xf>
    <xf numFmtId="0" fontId="6" fillId="0" borderId="11" xfId="6" applyNumberFormat="1" applyFont="1" applyFill="1" applyBorder="1" applyAlignment="1">
      <alignment horizontal="center" vertical="center"/>
    </xf>
    <xf numFmtId="0" fontId="6" fillId="0" borderId="11" xfId="5" applyFont="1" applyBorder="1" applyAlignment="1">
      <alignment horizontal="center" vertical="center" wrapText="1"/>
    </xf>
    <xf numFmtId="0" fontId="7" fillId="0" borderId="11" xfId="5" applyFont="1" applyBorder="1" applyAlignment="1">
      <alignment horizontal="center" vertical="center" wrapText="1"/>
    </xf>
    <xf numFmtId="0" fontId="45" fillId="0" borderId="38" xfId="6" applyNumberFormat="1" applyFont="1" applyFill="1" applyBorder="1" applyAlignment="1">
      <alignment horizontal="center" vertical="center" textRotation="90" wrapText="1"/>
    </xf>
    <xf numFmtId="0" fontId="33" fillId="0" borderId="21" xfId="6" applyNumberFormat="1" applyFont="1" applyFill="1" applyBorder="1" applyAlignment="1">
      <alignment horizontal="center" vertical="center" textRotation="90" wrapText="1"/>
    </xf>
    <xf numFmtId="0" fontId="33" fillId="0" borderId="22" xfId="6" applyNumberFormat="1" applyFont="1" applyFill="1" applyBorder="1" applyAlignment="1">
      <alignment horizontal="center" vertical="center" textRotation="90" wrapText="1"/>
    </xf>
    <xf numFmtId="0" fontId="33" fillId="0" borderId="14" xfId="6" applyNumberFormat="1" applyFont="1" applyFill="1" applyBorder="1" applyAlignment="1">
      <alignment horizontal="center" vertical="center" textRotation="90" wrapText="1"/>
    </xf>
    <xf numFmtId="0" fontId="0" fillId="0" borderId="38" xfId="0" applyBorder="1" applyAlignment="1">
      <alignment horizontal="center"/>
    </xf>
    <xf numFmtId="0" fontId="53" fillId="4" borderId="32" xfId="0" applyFont="1" applyFill="1" applyBorder="1" applyAlignment="1">
      <alignment horizontal="center"/>
    </xf>
    <xf numFmtId="0" fontId="53" fillId="4" borderId="29" xfId="0" applyFont="1" applyFill="1" applyBorder="1" applyAlignment="1">
      <alignment horizontal="center"/>
    </xf>
    <xf numFmtId="0" fontId="53" fillId="4" borderId="30" xfId="0" applyFont="1" applyFill="1" applyBorder="1" applyAlignment="1">
      <alignment horizontal="center"/>
    </xf>
    <xf numFmtId="0" fontId="2" fillId="0" borderId="17" xfId="0" applyFont="1" applyBorder="1" applyAlignment="1">
      <alignment horizontal="center" vertical="center" wrapText="1"/>
    </xf>
    <xf numFmtId="0" fontId="2" fillId="0" borderId="19" xfId="0" applyFont="1" applyBorder="1" applyAlignment="1">
      <alignment horizontal="center" vertical="center" wrapText="1"/>
    </xf>
    <xf numFmtId="0" fontId="44" fillId="4" borderId="11" xfId="0" applyFont="1" applyFill="1" applyBorder="1" applyAlignment="1">
      <alignment horizontal="center" vertical="center"/>
    </xf>
    <xf numFmtId="0" fontId="44" fillId="4" borderId="15" xfId="0" applyFont="1" applyFill="1" applyBorder="1" applyAlignment="1">
      <alignment horizontal="center" vertical="center"/>
    </xf>
    <xf numFmtId="0" fontId="44" fillId="4" borderId="11" xfId="0" applyFont="1" applyFill="1" applyBorder="1" applyAlignment="1">
      <alignment horizontal="center" vertical="center" wrapText="1"/>
    </xf>
  </cellXfs>
  <cellStyles count="15">
    <cellStyle name="Estilo 1" xfId="9"/>
    <cellStyle name="Excel Built-in Normal" xfId="6"/>
    <cellStyle name="Excel Built-in Normal 2" xfId="14"/>
    <cellStyle name="Millares" xfId="1" builtinId="3"/>
    <cellStyle name="Millares [0]" xfId="2" builtinId="6"/>
    <cellStyle name="Millares [0] 2" xfId="12"/>
    <cellStyle name="Millares 2" xfId="11"/>
    <cellStyle name="Moneda" xfId="3" builtinId="4"/>
    <cellStyle name="Moneda [0]" xfId="10" builtinId="7"/>
    <cellStyle name="Moneda [0] 2" xfId="13"/>
    <cellStyle name="Normal" xfId="0" builtinId="0"/>
    <cellStyle name="Normal 2" xfId="5"/>
    <cellStyle name="Normal 2 2" xfId="8"/>
    <cellStyle name="Porcentaje" xfId="4" builtinId="5"/>
    <cellStyle name="Porcentaje 2" xfId="7"/>
  </cellStyles>
  <dxfs count="40">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s>
  <tableStyles count="0" defaultTableStyle="TableStyleMedium2" defaultPivotStyle="PivotStyleLight16"/>
  <colors>
    <mruColors>
      <color rgb="FF66FFFF"/>
      <color rgb="FF00FF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manualLayout>
          <c:layoutTarget val="inner"/>
          <c:xMode val="edge"/>
          <c:yMode val="edge"/>
          <c:x val="0.14611559182632536"/>
          <c:y val="0.14609009178942217"/>
          <c:w val="0.84057806539364777"/>
          <c:h val="0.64328109586527005"/>
        </c:manualLayout>
      </c:layout>
      <c:bar3DChart>
        <c:barDir val="col"/>
        <c:grouping val="clustered"/>
        <c:varyColors val="0"/>
        <c:ser>
          <c:idx val="0"/>
          <c:order val="0"/>
          <c:spPr>
            <a:solidFill>
              <a:srgbClr val="FFFF00"/>
            </a:solidFill>
          </c:spPr>
          <c:invertIfNegative val="0"/>
          <c:dPt>
            <c:idx val="0"/>
            <c:invertIfNegative val="0"/>
            <c:bubble3D val="0"/>
            <c:spPr>
              <a:solidFill>
                <a:schemeClr val="accent6">
                  <a:lumMod val="50000"/>
                </a:schemeClr>
              </a:solidFill>
            </c:spPr>
            <c:extLst>
              <c:ext xmlns:c16="http://schemas.microsoft.com/office/drawing/2014/chart" uri="{C3380CC4-5D6E-409C-BE32-E72D297353CC}">
                <c16:uniqueId val="{00000001-98AE-4D61-9A9F-F4339B06C054}"/>
              </c:ext>
            </c:extLst>
          </c:dPt>
          <c:dPt>
            <c:idx val="1"/>
            <c:invertIfNegative val="0"/>
            <c:bubble3D val="0"/>
            <c:extLst>
              <c:ext xmlns:c16="http://schemas.microsoft.com/office/drawing/2014/chart" uri="{C3380CC4-5D6E-409C-BE32-E72D297353CC}">
                <c16:uniqueId val="{00000003-98AE-4D61-9A9F-F4339B06C054}"/>
              </c:ext>
            </c:extLst>
          </c:dPt>
          <c:dPt>
            <c:idx val="2"/>
            <c:invertIfNegative val="0"/>
            <c:bubble3D val="0"/>
            <c:extLst>
              <c:ext xmlns:c16="http://schemas.microsoft.com/office/drawing/2014/chart" uri="{C3380CC4-5D6E-409C-BE32-E72D297353CC}">
                <c16:uniqueId val="{00000005-98AE-4D61-9A9F-F4339B06C054}"/>
              </c:ext>
            </c:extLst>
          </c:dPt>
          <c:dPt>
            <c:idx val="3"/>
            <c:invertIfNegative val="0"/>
            <c:bubble3D val="0"/>
            <c:extLst>
              <c:ext xmlns:c16="http://schemas.microsoft.com/office/drawing/2014/chart" uri="{C3380CC4-5D6E-409C-BE32-E72D297353CC}">
                <c16:uniqueId val="{00000007-98AE-4D61-9A9F-F4339B06C054}"/>
              </c:ext>
            </c:extLst>
          </c:dPt>
          <c:dLbls>
            <c:dLbl>
              <c:idx val="0"/>
              <c:layout>
                <c:manualLayout>
                  <c:x val="1.619433198380562E-2"/>
                  <c:y val="-4.046534509611005E-2"/>
                </c:manualLayout>
              </c:layout>
              <c:spPr>
                <a:noFill/>
                <a:ln>
                  <a:noFill/>
                </a:ln>
                <a:effectLst/>
              </c:spPr>
              <c:txPr>
                <a:bodyPr/>
                <a:lstStyle/>
                <a:p>
                  <a:pPr>
                    <a:defRPr sz="1400" b="1"/>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8AE-4D61-9A9F-F4339B06C054}"/>
                </c:ext>
              </c:extLst>
            </c:dLbl>
            <c:dLbl>
              <c:idx val="1"/>
              <c:layout>
                <c:manualLayout>
                  <c:x val="2.1592442645074175E-2"/>
                  <c:y val="-2.4279207057665984E-2"/>
                </c:manualLayout>
              </c:layout>
              <c:spPr>
                <a:noFill/>
                <a:ln>
                  <a:noFill/>
                </a:ln>
                <a:effectLst/>
              </c:spPr>
              <c:txPr>
                <a:bodyPr/>
                <a:lstStyle/>
                <a:p>
                  <a:pPr>
                    <a:defRPr sz="1400" b="1"/>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8AE-4D61-9A9F-F4339B06C054}"/>
                </c:ext>
              </c:extLst>
            </c:dLbl>
            <c:dLbl>
              <c:idx val="2"/>
              <c:layout>
                <c:manualLayout>
                  <c:x val="1.6194331983805668E-2"/>
                  <c:y val="-2.023267254805506E-2"/>
                </c:manualLayout>
              </c:layout>
              <c:spPr>
                <a:noFill/>
                <a:ln>
                  <a:noFill/>
                </a:ln>
                <a:effectLst/>
              </c:spPr>
              <c:txPr>
                <a:bodyPr/>
                <a:lstStyle/>
                <a:p>
                  <a:pPr>
                    <a:defRPr sz="1400" b="1"/>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8AE-4D61-9A9F-F4339B06C054}"/>
                </c:ext>
              </c:extLst>
            </c:dLbl>
            <c:dLbl>
              <c:idx val="3"/>
              <c:layout>
                <c:manualLayout>
                  <c:x val="1.6194331983805568E-2"/>
                  <c:y val="-4.046534509611005E-2"/>
                </c:manualLayout>
              </c:layout>
              <c:spPr>
                <a:noFill/>
                <a:ln>
                  <a:noFill/>
                </a:ln>
                <a:effectLst/>
              </c:spPr>
              <c:txPr>
                <a:bodyPr/>
                <a:lstStyle/>
                <a:p>
                  <a:pPr>
                    <a:defRPr sz="1400" b="1"/>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8AE-4D61-9A9F-F4339B06C054}"/>
                </c:ext>
              </c:extLst>
            </c:dLbl>
            <c:spPr>
              <a:noFill/>
              <a:ln>
                <a:noFill/>
              </a:ln>
              <a:effectLst/>
            </c:spPr>
            <c:txPr>
              <a:bodyPr/>
              <a:lstStyle/>
              <a:p>
                <a:pPr>
                  <a:defRPr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GENERAL!$B$5:$B$8</c:f>
              <c:strCache>
                <c:ptCount val="4"/>
                <c:pt idx="0">
                  <c:v>EJE 1</c:v>
                </c:pt>
                <c:pt idx="1">
                  <c:v>EJE 2</c:v>
                </c:pt>
                <c:pt idx="2">
                  <c:v>EJE 3</c:v>
                </c:pt>
                <c:pt idx="3">
                  <c:v>EJE 4</c:v>
                </c:pt>
              </c:strCache>
            </c:strRef>
          </c:cat>
          <c:val>
            <c:numRef>
              <c:f>GENERAL!$C$5:$C$8</c:f>
              <c:numCache>
                <c:formatCode>0%</c:formatCode>
                <c:ptCount val="4"/>
                <c:pt idx="0">
                  <c:v>0</c:v>
                </c:pt>
                <c:pt idx="1">
                  <c:v>0</c:v>
                </c:pt>
                <c:pt idx="2">
                  <c:v>0</c:v>
                </c:pt>
                <c:pt idx="3">
                  <c:v>0</c:v>
                </c:pt>
              </c:numCache>
            </c:numRef>
          </c:val>
          <c:extLst>
            <c:ext xmlns:c16="http://schemas.microsoft.com/office/drawing/2014/chart" uri="{C3380CC4-5D6E-409C-BE32-E72D297353CC}">
              <c16:uniqueId val="{00000008-98AE-4D61-9A9F-F4339B06C054}"/>
            </c:ext>
          </c:extLst>
        </c:ser>
        <c:dLbls>
          <c:showLegendKey val="0"/>
          <c:showVal val="0"/>
          <c:showCatName val="0"/>
          <c:showSerName val="0"/>
          <c:showPercent val="0"/>
          <c:showBubbleSize val="0"/>
        </c:dLbls>
        <c:gapWidth val="150"/>
        <c:shape val="cylinder"/>
        <c:axId val="558902320"/>
        <c:axId val="558903888"/>
        <c:axId val="0"/>
      </c:bar3DChart>
      <c:catAx>
        <c:axId val="558902320"/>
        <c:scaling>
          <c:orientation val="minMax"/>
        </c:scaling>
        <c:delete val="0"/>
        <c:axPos val="b"/>
        <c:title>
          <c:tx>
            <c:rich>
              <a:bodyPr/>
              <a:lstStyle/>
              <a:p>
                <a:pPr>
                  <a:defRPr/>
                </a:pPr>
                <a:r>
                  <a:rPr lang="en-US"/>
                  <a:t>Ejes</a:t>
                </a:r>
              </a:p>
            </c:rich>
          </c:tx>
          <c:layout>
            <c:manualLayout>
              <c:xMode val="edge"/>
              <c:yMode val="edge"/>
              <c:x val="0.41404465130117846"/>
              <c:y val="0.8878122204067691"/>
            </c:manualLayout>
          </c:layout>
          <c:overlay val="0"/>
        </c:title>
        <c:numFmt formatCode="General" sourceLinked="0"/>
        <c:majorTickMark val="out"/>
        <c:minorTickMark val="none"/>
        <c:tickLblPos val="nextTo"/>
        <c:crossAx val="558903888"/>
        <c:crosses val="autoZero"/>
        <c:auto val="1"/>
        <c:lblAlgn val="ctr"/>
        <c:lblOffset val="100"/>
        <c:noMultiLvlLbl val="0"/>
      </c:catAx>
      <c:valAx>
        <c:axId val="558903888"/>
        <c:scaling>
          <c:orientation val="minMax"/>
        </c:scaling>
        <c:delete val="0"/>
        <c:axPos val="l"/>
        <c:majorGridlines/>
        <c:title>
          <c:tx>
            <c:rich>
              <a:bodyPr rot="-5400000" vert="horz"/>
              <a:lstStyle/>
              <a:p>
                <a:pPr>
                  <a:defRPr/>
                </a:pPr>
                <a:r>
                  <a:rPr lang="en-US"/>
                  <a:t>Porcentaje</a:t>
                </a:r>
              </a:p>
            </c:rich>
          </c:tx>
          <c:overlay val="0"/>
        </c:title>
        <c:numFmt formatCode="0%" sourceLinked="1"/>
        <c:majorTickMark val="out"/>
        <c:minorTickMark val="none"/>
        <c:tickLblPos val="nextTo"/>
        <c:crossAx val="558902320"/>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685800</xdr:colOff>
      <xdr:row>11</xdr:row>
      <xdr:rowOff>80962</xdr:rowOff>
    </xdr:from>
    <xdr:to>
      <xdr:col>3</xdr:col>
      <xdr:colOff>314325</xdr:colOff>
      <xdr:row>30</xdr:row>
      <xdr:rowOff>142875</xdr:rowOff>
    </xdr:to>
    <xdr:graphicFrame macro="">
      <xdr:nvGraphicFramePr>
        <xdr:cNvPr id="2" name="2 Gráfico">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199086</xdr:colOff>
      <xdr:row>0</xdr:row>
      <xdr:rowOff>21463</xdr:rowOff>
    </xdr:from>
    <xdr:to>
      <xdr:col>1</xdr:col>
      <xdr:colOff>864791</xdr:colOff>
      <xdr:row>3</xdr:row>
      <xdr:rowOff>131541</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3411" y="21463"/>
          <a:ext cx="665705" cy="68157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174402</xdr:colOff>
      <xdr:row>1</xdr:row>
      <xdr:rowOff>147437</xdr:rowOff>
    </xdr:from>
    <xdr:to>
      <xdr:col>2</xdr:col>
      <xdr:colOff>671176</xdr:colOff>
      <xdr:row>3</xdr:row>
      <xdr:rowOff>391167</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4402" y="335254"/>
          <a:ext cx="671176" cy="61936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62802</xdr:colOff>
      <xdr:row>0</xdr:row>
      <xdr:rowOff>83736</xdr:rowOff>
    </xdr:from>
    <xdr:to>
      <xdr:col>2</xdr:col>
      <xdr:colOff>622021</xdr:colOff>
      <xdr:row>3</xdr:row>
      <xdr:rowOff>107870</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83736"/>
          <a:ext cx="622021" cy="59563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45357</xdr:colOff>
      <xdr:row>1</xdr:row>
      <xdr:rowOff>112487</xdr:rowOff>
    </xdr:from>
    <xdr:to>
      <xdr:col>2</xdr:col>
      <xdr:colOff>638693</xdr:colOff>
      <xdr:row>3</xdr:row>
      <xdr:rowOff>170090</xdr:rowOff>
    </xdr:to>
    <xdr:pic>
      <xdr:nvPicPr>
        <xdr:cNvPr id="3" name="Imagen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357" y="327933"/>
          <a:ext cx="638693" cy="60188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view="pageBreakPreview" zoomScaleNormal="100" zoomScaleSheetLayoutView="100" workbookViewId="0">
      <selection activeCell="A2" sqref="A2:D2"/>
    </sheetView>
  </sheetViews>
  <sheetFormatPr baseColWidth="10" defaultColWidth="11.42578125" defaultRowHeight="12.75"/>
  <cols>
    <col min="1" max="1" width="45.7109375" style="34" bestFit="1" customWidth="1"/>
    <col min="2" max="2" width="19.140625" style="34" bestFit="1" customWidth="1"/>
    <col min="3" max="3" width="14.28515625" style="34" bestFit="1" customWidth="1"/>
    <col min="4" max="4" width="17.7109375" style="34" customWidth="1"/>
    <col min="5" max="5" width="7.42578125" style="34" customWidth="1"/>
    <col min="6" max="16384" width="11.42578125" style="34"/>
  </cols>
  <sheetData>
    <row r="1" spans="1:4">
      <c r="A1" s="337" t="s">
        <v>137</v>
      </c>
      <c r="B1" s="337"/>
      <c r="C1" s="337"/>
      <c r="D1" s="337"/>
    </row>
    <row r="2" spans="1:4">
      <c r="A2" s="337" t="s">
        <v>767</v>
      </c>
      <c r="B2" s="337"/>
      <c r="C2" s="337"/>
      <c r="D2" s="337"/>
    </row>
    <row r="4" spans="1:4" ht="15">
      <c r="A4" s="44" t="s">
        <v>116</v>
      </c>
      <c r="B4" s="45" t="s">
        <v>138</v>
      </c>
      <c r="C4" s="44" t="s">
        <v>21</v>
      </c>
      <c r="D4" s="44" t="s">
        <v>139</v>
      </c>
    </row>
    <row r="5" spans="1:4">
      <c r="A5" s="35" t="s">
        <v>23</v>
      </c>
      <c r="B5" s="33" t="s">
        <v>140</v>
      </c>
      <c r="C5" s="36" t="e">
        <f>+#REF!</f>
        <v>#REF!</v>
      </c>
      <c r="D5" s="100" t="e">
        <f>IF(C5&lt;=33%,1,IF(C5&lt;76%,3,IF(C5&lt;100%,4,IF(C5=101%,5))))</f>
        <v>#REF!</v>
      </c>
    </row>
    <row r="6" spans="1:4">
      <c r="A6" s="35" t="s">
        <v>55</v>
      </c>
      <c r="B6" s="33" t="s">
        <v>141</v>
      </c>
      <c r="C6" s="36" t="e">
        <f>+'COMPROMISO SOCIAL'!S61</f>
        <v>#REF!</v>
      </c>
      <c r="D6" s="100" t="e">
        <f>IF(C6&lt;=33%,1,IF(C6&lt;76%,3,IF(C6&lt;100%,4,IF(C6=101%,5))))</f>
        <v>#REF!</v>
      </c>
    </row>
    <row r="7" spans="1:4" ht="15">
      <c r="A7" s="35" t="s">
        <v>86</v>
      </c>
      <c r="B7" s="33" t="s">
        <v>142</v>
      </c>
      <c r="C7" s="37" t="e">
        <f>+#REF!</f>
        <v>#REF!</v>
      </c>
      <c r="D7" s="100" t="e">
        <f>IF(C7&lt;=33%,1,IF(C7&lt;76%,3,IF(C7&lt;100%,4,IF(C7=101%,5))))</f>
        <v>#REF!</v>
      </c>
    </row>
    <row r="8" spans="1:4">
      <c r="A8" s="35" t="s">
        <v>143</v>
      </c>
      <c r="B8" s="33" t="s">
        <v>144</v>
      </c>
      <c r="C8" s="36" t="e">
        <f>+'EJE 4 EYTA'!#REF!</f>
        <v>#REF!</v>
      </c>
      <c r="D8" s="100" t="e">
        <f>IF(C8&lt;=33%,1,IF(C8&lt;76%,3,IF(C8&lt;100%,4,IF(C8=101%,5))))</f>
        <v>#REF!</v>
      </c>
    </row>
    <row r="9" spans="1:4">
      <c r="A9" s="38"/>
      <c r="B9" s="39" t="s">
        <v>145</v>
      </c>
      <c r="C9" s="40" t="e">
        <f>AVERAGE(C5:C8)</f>
        <v>#REF!</v>
      </c>
      <c r="D9" s="100" t="e">
        <f>IF(C9&lt;=33%,1,IF(C9&lt;76%,3,IF(C9&lt;100%,4,IF(C9=101%,5))))</f>
        <v>#REF!</v>
      </c>
    </row>
    <row r="10" spans="1:4">
      <c r="A10" s="41" t="s">
        <v>146</v>
      </c>
      <c r="B10" s="38"/>
      <c r="C10" s="42"/>
    </row>
    <row r="34" spans="1:1">
      <c r="A34" s="4" t="s">
        <v>746</v>
      </c>
    </row>
    <row r="35" spans="1:1">
      <c r="A35" s="4"/>
    </row>
    <row r="36" spans="1:1">
      <c r="A36" s="4"/>
    </row>
    <row r="37" spans="1:1">
      <c r="A37" s="4" t="s">
        <v>314</v>
      </c>
    </row>
    <row r="38" spans="1:1" ht="15">
      <c r="A38"/>
    </row>
  </sheetData>
  <sheetProtection algorithmName="SHA-512" hashValue="o6EAUWGCGuje5yyHdl42MU5UXp45sXL/j5prOdCWdJ8moaXPsGoRefhQQzyFwIV1X9kUqxhuzgOwOt4+dGckoQ==" saltValue="HE+Ck/mQmsX/8pfxNVKvVQ==" spinCount="100000" sheet="1" objects="1" scenarios="1"/>
  <mergeCells count="2">
    <mergeCell ref="A1:D1"/>
    <mergeCell ref="A2:D2"/>
  </mergeCells>
  <conditionalFormatting sqref="D5">
    <cfRule type="cellIs" dxfId="39" priority="8" stopIfTrue="1" operator="between">
      <formula>3</formula>
      <formula>4</formula>
    </cfRule>
  </conditionalFormatting>
  <conditionalFormatting sqref="D5">
    <cfRule type="cellIs" dxfId="38" priority="5" stopIfTrue="1" operator="greaterThan">
      <formula>3</formula>
    </cfRule>
    <cfRule type="cellIs" dxfId="37" priority="6" stopIfTrue="1" operator="between">
      <formula>1</formula>
      <formula>1</formula>
    </cfRule>
    <cfRule type="cellIs" dxfId="36" priority="7" stopIfTrue="1" operator="between">
      <formula>3</formula>
      <formula>3</formula>
    </cfRule>
  </conditionalFormatting>
  <conditionalFormatting sqref="D6:D9">
    <cfRule type="cellIs" dxfId="35" priority="4" stopIfTrue="1" operator="between">
      <formula>3</formula>
      <formula>4</formula>
    </cfRule>
  </conditionalFormatting>
  <conditionalFormatting sqref="D6:D9">
    <cfRule type="cellIs" dxfId="34" priority="1" stopIfTrue="1" operator="greaterThan">
      <formula>3</formula>
    </cfRule>
    <cfRule type="cellIs" dxfId="33" priority="2" stopIfTrue="1" operator="between">
      <formula>1</formula>
      <formula>1</formula>
    </cfRule>
    <cfRule type="cellIs" dxfId="32" priority="3" stopIfTrue="1" operator="between">
      <formula>3</formula>
      <formula>3</formula>
    </cfRule>
  </conditionalFormatting>
  <pageMargins left="0.70866141732283472" right="0.70866141732283472" top="0.74803149606299213" bottom="0.74803149606299213" header="0.31496062992125984" footer="0.31496062992125984"/>
  <pageSetup scale="7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tabSelected="1" zoomScale="82" zoomScaleNormal="82" zoomScaleSheetLayoutView="80" workbookViewId="0">
      <pane ySplit="6" topLeftCell="A7" activePane="bottomLeft" state="frozen"/>
      <selection pane="bottomLeft" activeCell="I7" sqref="I7"/>
    </sheetView>
  </sheetViews>
  <sheetFormatPr baseColWidth="10" defaultColWidth="11.42578125" defaultRowHeight="23.25"/>
  <cols>
    <col min="1" max="1" width="4.7109375" style="1" bestFit="1" customWidth="1"/>
    <col min="2" max="2" width="16.140625" style="4" customWidth="1"/>
    <col min="3" max="3" width="21.5703125" style="4" customWidth="1"/>
    <col min="4" max="4" width="21.42578125" style="5" customWidth="1"/>
    <col min="5" max="5" width="21" style="6" customWidth="1"/>
    <col min="6" max="6" width="29" style="7" customWidth="1"/>
    <col min="7" max="7" width="34.42578125" style="7" customWidth="1"/>
    <col min="8" max="8" width="6.42578125" style="7" customWidth="1"/>
    <col min="9" max="9" width="21.42578125" style="7" customWidth="1"/>
    <col min="10" max="10" width="31" style="4" customWidth="1"/>
    <col min="11" max="11" width="14" style="4" customWidth="1"/>
    <col min="12" max="12" width="16.85546875" style="4" customWidth="1"/>
    <col min="13" max="13" width="24.7109375" style="81" customWidth="1"/>
    <col min="14" max="14" width="21.140625" style="4" customWidth="1"/>
    <col min="15" max="15" width="11.85546875" style="4" customWidth="1"/>
    <col min="16" max="16" width="9.28515625" style="4" customWidth="1"/>
    <col min="17" max="17" width="32.85546875" style="4" customWidth="1"/>
    <col min="18" max="18" width="32.140625" style="4" customWidth="1"/>
    <col min="19" max="19" width="11.85546875" style="4" customWidth="1"/>
    <col min="20" max="20" width="13.28515625" style="4" customWidth="1"/>
    <col min="21" max="56" width="11.42578125" style="1" customWidth="1"/>
    <col min="57" max="16384" width="11.42578125" style="1"/>
  </cols>
  <sheetData>
    <row r="1" spans="1:20" customFormat="1" ht="15">
      <c r="B1" s="343"/>
      <c r="C1" s="345" t="s">
        <v>0</v>
      </c>
      <c r="D1" s="346"/>
      <c r="E1" s="346"/>
      <c r="F1" s="346"/>
      <c r="G1" s="346"/>
      <c r="H1" s="346"/>
      <c r="I1" s="346"/>
      <c r="J1" s="346"/>
      <c r="K1" s="346"/>
      <c r="L1" s="346"/>
      <c r="M1" s="346"/>
      <c r="N1" s="346"/>
      <c r="O1" s="346"/>
      <c r="P1" s="346"/>
      <c r="Q1" s="346"/>
      <c r="R1" s="347"/>
      <c r="S1" s="348" t="s">
        <v>1</v>
      </c>
      <c r="T1" s="349"/>
    </row>
    <row r="2" spans="1:20" customFormat="1" ht="15">
      <c r="B2" s="344"/>
      <c r="C2" s="345"/>
      <c r="D2" s="346"/>
      <c r="E2" s="346"/>
      <c r="F2" s="346"/>
      <c r="G2" s="346"/>
      <c r="H2" s="346"/>
      <c r="I2" s="346"/>
      <c r="J2" s="346"/>
      <c r="K2" s="346"/>
      <c r="L2" s="346"/>
      <c r="M2" s="346"/>
      <c r="N2" s="346"/>
      <c r="O2" s="346"/>
      <c r="P2" s="346"/>
      <c r="Q2" s="346"/>
      <c r="R2" s="347"/>
      <c r="S2" s="350" t="s">
        <v>2</v>
      </c>
      <c r="T2" s="351"/>
    </row>
    <row r="3" spans="1:20" customFormat="1" ht="15">
      <c r="B3" s="344"/>
      <c r="C3" s="352" t="s">
        <v>650</v>
      </c>
      <c r="D3" s="353"/>
      <c r="E3" s="353"/>
      <c r="F3" s="353"/>
      <c r="G3" s="353"/>
      <c r="H3" s="353"/>
      <c r="I3" s="353"/>
      <c r="J3" s="353"/>
      <c r="K3" s="353"/>
      <c r="L3" s="353"/>
      <c r="M3" s="353"/>
      <c r="N3" s="353"/>
      <c r="O3" s="353"/>
      <c r="P3" s="353"/>
      <c r="Q3" s="353"/>
      <c r="R3" s="354"/>
      <c r="S3" s="350" t="s">
        <v>315</v>
      </c>
      <c r="T3" s="351"/>
    </row>
    <row r="4" spans="1:20" customFormat="1" ht="59.25" customHeight="1" thickBot="1">
      <c r="B4" s="344"/>
      <c r="C4" s="352"/>
      <c r="D4" s="353"/>
      <c r="E4" s="353"/>
      <c r="F4" s="353"/>
      <c r="G4" s="353"/>
      <c r="H4" s="353"/>
      <c r="I4" s="353"/>
      <c r="J4" s="353"/>
      <c r="K4" s="353"/>
      <c r="L4" s="353"/>
      <c r="M4" s="353"/>
      <c r="N4" s="353"/>
      <c r="O4" s="353"/>
      <c r="P4" s="353"/>
      <c r="Q4" s="353"/>
      <c r="R4" s="354"/>
      <c r="S4" s="355" t="s">
        <v>316</v>
      </c>
      <c r="T4" s="356"/>
    </row>
    <row r="5" spans="1:20" ht="15.75" customHeight="1">
      <c r="A5" s="357" t="s">
        <v>3</v>
      </c>
      <c r="B5" s="359" t="s">
        <v>4</v>
      </c>
      <c r="C5" s="359" t="s">
        <v>5</v>
      </c>
      <c r="D5" s="359" t="s">
        <v>6</v>
      </c>
      <c r="E5" s="360" t="s">
        <v>7</v>
      </c>
      <c r="F5" s="360" t="s">
        <v>8</v>
      </c>
      <c r="G5" s="360" t="s">
        <v>9</v>
      </c>
      <c r="H5" s="360" t="s">
        <v>422</v>
      </c>
      <c r="I5" s="360" t="s">
        <v>158</v>
      </c>
      <c r="J5" s="360" t="s">
        <v>11</v>
      </c>
      <c r="K5" s="360" t="s">
        <v>12</v>
      </c>
      <c r="L5" s="360" t="s">
        <v>13</v>
      </c>
      <c r="M5" s="378" t="s">
        <v>147</v>
      </c>
      <c r="N5" s="359" t="s">
        <v>15</v>
      </c>
      <c r="O5" s="359" t="s">
        <v>16</v>
      </c>
      <c r="P5" s="361" t="s">
        <v>17</v>
      </c>
      <c r="Q5" s="361"/>
      <c r="R5" s="361"/>
      <c r="S5" s="361"/>
      <c r="T5" s="361"/>
    </row>
    <row r="6" spans="1:20" ht="30">
      <c r="A6" s="358"/>
      <c r="B6" s="359"/>
      <c r="C6" s="359"/>
      <c r="D6" s="359"/>
      <c r="E6" s="360"/>
      <c r="F6" s="360"/>
      <c r="G6" s="360"/>
      <c r="H6" s="360"/>
      <c r="I6" s="360"/>
      <c r="J6" s="360"/>
      <c r="K6" s="360"/>
      <c r="L6" s="360"/>
      <c r="M6" s="378"/>
      <c r="N6" s="359"/>
      <c r="O6" s="359"/>
      <c r="P6" s="166" t="s">
        <v>18</v>
      </c>
      <c r="Q6" s="166" t="s">
        <v>19</v>
      </c>
      <c r="R6" s="166" t="s">
        <v>20</v>
      </c>
      <c r="S6" s="166" t="s">
        <v>21</v>
      </c>
      <c r="T6" s="166" t="s">
        <v>22</v>
      </c>
    </row>
    <row r="7" spans="1:20" ht="236.25" customHeight="1">
      <c r="A7" s="236">
        <v>1</v>
      </c>
      <c r="B7" s="362" t="s">
        <v>23</v>
      </c>
      <c r="C7" s="364" t="s">
        <v>24</v>
      </c>
      <c r="D7" s="167" t="s">
        <v>25</v>
      </c>
      <c r="E7" s="167" t="s">
        <v>26</v>
      </c>
      <c r="F7" s="168" t="s">
        <v>506</v>
      </c>
      <c r="G7" s="168" t="s">
        <v>507</v>
      </c>
      <c r="H7" s="168" t="s">
        <v>508</v>
      </c>
      <c r="I7" s="168" t="s">
        <v>598</v>
      </c>
      <c r="J7" s="168" t="s">
        <v>319</v>
      </c>
      <c r="K7" s="169">
        <v>44228</v>
      </c>
      <c r="L7" s="169">
        <v>44560</v>
      </c>
      <c r="M7" s="170"/>
      <c r="N7" s="171"/>
      <c r="O7" s="172"/>
      <c r="P7" s="168"/>
      <c r="Q7" s="173"/>
      <c r="R7" s="168"/>
      <c r="S7" s="174"/>
      <c r="T7" s="150">
        <f t="shared" ref="T7:T63" si="0">IF(S7&lt;=33%,1,IF(S7&lt;76%,3,IF(S7&lt;100%,4,IF(S7=101%,5))))</f>
        <v>1</v>
      </c>
    </row>
    <row r="8" spans="1:20" ht="174" customHeight="1">
      <c r="A8" s="2">
        <v>2</v>
      </c>
      <c r="B8" s="362"/>
      <c r="C8" s="365"/>
      <c r="D8" s="360" t="s">
        <v>27</v>
      </c>
      <c r="E8" s="367" t="s">
        <v>509</v>
      </c>
      <c r="F8" s="369" t="s">
        <v>510</v>
      </c>
      <c r="G8" s="172" t="s">
        <v>511</v>
      </c>
      <c r="H8" s="168">
        <v>1</v>
      </c>
      <c r="I8" s="168" t="s">
        <v>512</v>
      </c>
      <c r="J8" s="168" t="s">
        <v>602</v>
      </c>
      <c r="K8" s="169">
        <v>44228</v>
      </c>
      <c r="L8" s="169">
        <v>44560</v>
      </c>
      <c r="M8" s="170"/>
      <c r="N8" s="175"/>
      <c r="O8" s="172"/>
      <c r="P8" s="176"/>
      <c r="Q8" s="177"/>
      <c r="R8" s="178"/>
      <c r="S8" s="174"/>
      <c r="T8" s="150">
        <f t="shared" si="0"/>
        <v>1</v>
      </c>
    </row>
    <row r="9" spans="1:20" ht="174" customHeight="1">
      <c r="A9" s="2">
        <v>3</v>
      </c>
      <c r="B9" s="362"/>
      <c r="C9" s="365"/>
      <c r="D9" s="360"/>
      <c r="E9" s="368"/>
      <c r="F9" s="370"/>
      <c r="G9" s="172" t="s">
        <v>513</v>
      </c>
      <c r="H9" s="168">
        <v>6</v>
      </c>
      <c r="I9" s="168" t="s">
        <v>317</v>
      </c>
      <c r="J9" s="168" t="s">
        <v>602</v>
      </c>
      <c r="K9" s="169">
        <v>44228</v>
      </c>
      <c r="L9" s="169">
        <v>44560</v>
      </c>
      <c r="M9" s="170"/>
      <c r="N9" s="175"/>
      <c r="O9" s="172"/>
      <c r="P9" s="176"/>
      <c r="Q9" s="177"/>
      <c r="R9" s="178"/>
      <c r="S9" s="174"/>
      <c r="T9" s="150">
        <f t="shared" si="0"/>
        <v>1</v>
      </c>
    </row>
    <row r="10" spans="1:20" ht="45.75" customHeight="1">
      <c r="A10" s="2">
        <v>4</v>
      </c>
      <c r="B10" s="362"/>
      <c r="C10" s="365"/>
      <c r="D10" s="360"/>
      <c r="E10" s="360" t="s">
        <v>514</v>
      </c>
      <c r="F10" s="371" t="s">
        <v>318</v>
      </c>
      <c r="G10" s="172" t="s">
        <v>255</v>
      </c>
      <c r="H10" s="168">
        <v>10</v>
      </c>
      <c r="I10" s="168" t="s">
        <v>292</v>
      </c>
      <c r="J10" s="168" t="s">
        <v>305</v>
      </c>
      <c r="K10" s="169">
        <v>44228</v>
      </c>
      <c r="L10" s="169">
        <v>44560</v>
      </c>
      <c r="M10" s="170">
        <v>450</v>
      </c>
      <c r="N10" s="175"/>
      <c r="O10" s="172" t="s">
        <v>742</v>
      </c>
      <c r="P10" s="168"/>
      <c r="Q10" s="172"/>
      <c r="R10" s="173"/>
      <c r="S10" s="174"/>
      <c r="T10" s="150">
        <f t="shared" si="0"/>
        <v>1</v>
      </c>
    </row>
    <row r="11" spans="1:20" ht="59.25" customHeight="1">
      <c r="A11" s="2">
        <v>5</v>
      </c>
      <c r="B11" s="362"/>
      <c r="C11" s="365"/>
      <c r="D11" s="360"/>
      <c r="E11" s="360"/>
      <c r="F11" s="371"/>
      <c r="G11" s="172" t="s">
        <v>599</v>
      </c>
      <c r="H11" s="168">
        <v>5</v>
      </c>
      <c r="I11" s="168" t="s">
        <v>600</v>
      </c>
      <c r="J11" s="168" t="s">
        <v>305</v>
      </c>
      <c r="K11" s="169">
        <v>44228</v>
      </c>
      <c r="L11" s="169">
        <v>44560</v>
      </c>
      <c r="M11" s="170"/>
      <c r="N11" s="175"/>
      <c r="O11" s="172"/>
      <c r="P11" s="168"/>
      <c r="Q11" s="172"/>
      <c r="R11" s="173"/>
      <c r="S11" s="174"/>
      <c r="T11" s="150">
        <f t="shared" si="0"/>
        <v>1</v>
      </c>
    </row>
    <row r="12" spans="1:20" ht="63.75" customHeight="1">
      <c r="A12" s="236">
        <v>6</v>
      </c>
      <c r="B12" s="362"/>
      <c r="C12" s="366"/>
      <c r="D12" s="360"/>
      <c r="E12" s="360"/>
      <c r="F12" s="371"/>
      <c r="G12" s="172" t="s">
        <v>515</v>
      </c>
      <c r="H12" s="168">
        <v>200</v>
      </c>
      <c r="I12" s="168" t="s">
        <v>601</v>
      </c>
      <c r="J12" s="168" t="s">
        <v>306</v>
      </c>
      <c r="K12" s="169">
        <v>44228</v>
      </c>
      <c r="L12" s="169">
        <v>44560</v>
      </c>
      <c r="M12" s="170">
        <v>100</v>
      </c>
      <c r="N12" s="175"/>
      <c r="O12" s="172" t="s">
        <v>286</v>
      </c>
      <c r="P12" s="168"/>
      <c r="Q12" s="172"/>
      <c r="R12" s="172"/>
      <c r="S12" s="174"/>
      <c r="T12" s="150">
        <f t="shared" si="0"/>
        <v>1</v>
      </c>
    </row>
    <row r="13" spans="1:20" ht="63.75" customHeight="1">
      <c r="A13" s="2">
        <v>7</v>
      </c>
      <c r="B13" s="362"/>
      <c r="C13" s="392" t="s">
        <v>28</v>
      </c>
      <c r="D13" s="395" t="s">
        <v>516</v>
      </c>
      <c r="E13" s="156" t="s">
        <v>642</v>
      </c>
      <c r="F13" s="205" t="s">
        <v>644</v>
      </c>
      <c r="G13" s="178" t="s">
        <v>643</v>
      </c>
      <c r="H13" s="168">
        <v>1</v>
      </c>
      <c r="I13" s="168" t="s">
        <v>589</v>
      </c>
      <c r="J13" s="168" t="s">
        <v>646</v>
      </c>
      <c r="K13" s="169">
        <v>44228</v>
      </c>
      <c r="L13" s="169">
        <v>44560</v>
      </c>
      <c r="M13" s="170">
        <v>1100</v>
      </c>
      <c r="N13" s="175"/>
      <c r="O13" s="172" t="s">
        <v>743</v>
      </c>
      <c r="P13" s="168"/>
      <c r="Q13" s="172"/>
      <c r="R13" s="172"/>
      <c r="S13" s="174"/>
      <c r="T13" s="150">
        <f t="shared" si="0"/>
        <v>1</v>
      </c>
    </row>
    <row r="14" spans="1:20" ht="87" customHeight="1">
      <c r="A14" s="2">
        <v>8</v>
      </c>
      <c r="B14" s="362"/>
      <c r="C14" s="393"/>
      <c r="D14" s="396"/>
      <c r="E14" s="367" t="s">
        <v>517</v>
      </c>
      <c r="F14" s="372" t="s">
        <v>518</v>
      </c>
      <c r="G14" s="172" t="s">
        <v>519</v>
      </c>
      <c r="H14" s="168">
        <v>1</v>
      </c>
      <c r="I14" s="168" t="s">
        <v>520</v>
      </c>
      <c r="J14" s="168" t="s">
        <v>604</v>
      </c>
      <c r="K14" s="169">
        <v>44228</v>
      </c>
      <c r="L14" s="169">
        <v>44560</v>
      </c>
      <c r="M14" s="170"/>
      <c r="N14" s="168"/>
      <c r="O14" s="172"/>
      <c r="P14" s="168"/>
      <c r="Q14" s="172"/>
      <c r="R14" s="172"/>
      <c r="S14" s="174"/>
      <c r="T14" s="150">
        <f t="shared" si="0"/>
        <v>1</v>
      </c>
    </row>
    <row r="15" spans="1:20" ht="139.5" customHeight="1">
      <c r="A15" s="2">
        <v>9</v>
      </c>
      <c r="B15" s="362"/>
      <c r="C15" s="393"/>
      <c r="D15" s="396"/>
      <c r="E15" s="368"/>
      <c r="F15" s="373"/>
      <c r="G15" s="172" t="s">
        <v>521</v>
      </c>
      <c r="H15" s="168">
        <v>10</v>
      </c>
      <c r="I15" s="168" t="s">
        <v>522</v>
      </c>
      <c r="J15" s="168" t="s">
        <v>605</v>
      </c>
      <c r="K15" s="169">
        <v>44228</v>
      </c>
      <c r="L15" s="169">
        <v>44560</v>
      </c>
      <c r="M15" s="82"/>
      <c r="N15" s="168"/>
      <c r="O15" s="172"/>
      <c r="P15" s="168"/>
      <c r="Q15" s="172"/>
      <c r="R15" s="172"/>
      <c r="S15" s="174"/>
      <c r="T15" s="150">
        <f t="shared" si="0"/>
        <v>1</v>
      </c>
    </row>
    <row r="16" spans="1:20" ht="111.75" customHeight="1">
      <c r="A16" s="2">
        <v>10</v>
      </c>
      <c r="B16" s="362"/>
      <c r="C16" s="393"/>
      <c r="D16" s="396"/>
      <c r="E16" s="367" t="s">
        <v>523</v>
      </c>
      <c r="F16" s="372" t="s">
        <v>524</v>
      </c>
      <c r="G16" s="172" t="s">
        <v>525</v>
      </c>
      <c r="H16" s="168" t="s">
        <v>526</v>
      </c>
      <c r="I16" s="168" t="s">
        <v>527</v>
      </c>
      <c r="J16" s="168" t="s">
        <v>606</v>
      </c>
      <c r="K16" s="169">
        <v>44228</v>
      </c>
      <c r="L16" s="169">
        <v>44560</v>
      </c>
      <c r="M16" s="94"/>
      <c r="N16" s="168"/>
      <c r="O16" s="172"/>
      <c r="P16" s="168"/>
      <c r="Q16" s="172"/>
      <c r="R16" s="180"/>
      <c r="S16" s="174"/>
      <c r="T16" s="150">
        <f t="shared" si="0"/>
        <v>1</v>
      </c>
    </row>
    <row r="17" spans="1:20" ht="114.75" customHeight="1">
      <c r="A17" s="236">
        <v>11</v>
      </c>
      <c r="B17" s="362"/>
      <c r="C17" s="393"/>
      <c r="D17" s="397"/>
      <c r="E17" s="368"/>
      <c r="F17" s="373"/>
      <c r="G17" s="172" t="s">
        <v>528</v>
      </c>
      <c r="H17" s="168">
        <v>10</v>
      </c>
      <c r="I17" s="168" t="s">
        <v>529</v>
      </c>
      <c r="J17" s="168" t="s">
        <v>607</v>
      </c>
      <c r="K17" s="169">
        <v>44228</v>
      </c>
      <c r="L17" s="169">
        <v>44560</v>
      </c>
      <c r="M17" s="181"/>
      <c r="N17" s="168"/>
      <c r="O17" s="172"/>
      <c r="P17" s="168"/>
      <c r="Q17" s="172"/>
      <c r="R17" s="180"/>
      <c r="S17" s="174"/>
      <c r="T17" s="150">
        <f t="shared" si="0"/>
        <v>1</v>
      </c>
    </row>
    <row r="18" spans="1:20" ht="140.25" customHeight="1">
      <c r="A18" s="2">
        <v>12</v>
      </c>
      <c r="B18" s="362"/>
      <c r="C18" s="393"/>
      <c r="D18" s="367" t="s">
        <v>530</v>
      </c>
      <c r="E18" s="167" t="s">
        <v>611</v>
      </c>
      <c r="F18" s="168" t="s">
        <v>531</v>
      </c>
      <c r="G18" s="172" t="s">
        <v>532</v>
      </c>
      <c r="H18" s="168">
        <v>1</v>
      </c>
      <c r="I18" s="168" t="s">
        <v>533</v>
      </c>
      <c r="J18" s="168" t="s">
        <v>608</v>
      </c>
      <c r="K18" s="169">
        <v>44228</v>
      </c>
      <c r="L18" s="169">
        <v>44560</v>
      </c>
      <c r="M18" s="170"/>
      <c r="N18" s="175"/>
      <c r="O18" s="172"/>
      <c r="P18" s="168"/>
      <c r="Q18" s="172"/>
      <c r="R18" s="172"/>
      <c r="S18" s="174"/>
      <c r="T18" s="150">
        <f t="shared" si="0"/>
        <v>1</v>
      </c>
    </row>
    <row r="19" spans="1:20" ht="99.75" customHeight="1">
      <c r="A19" s="2">
        <v>13</v>
      </c>
      <c r="B19" s="362"/>
      <c r="C19" s="393"/>
      <c r="D19" s="400"/>
      <c r="E19" s="167" t="s">
        <v>612</v>
      </c>
      <c r="F19" s="172" t="s">
        <v>534</v>
      </c>
      <c r="G19" s="172" t="s">
        <v>603</v>
      </c>
      <c r="H19" s="168">
        <v>5</v>
      </c>
      <c r="I19" s="168" t="s">
        <v>535</v>
      </c>
      <c r="J19" s="168" t="s">
        <v>610</v>
      </c>
      <c r="K19" s="169">
        <v>44228</v>
      </c>
      <c r="L19" s="169">
        <v>44560</v>
      </c>
      <c r="M19" s="82">
        <v>250</v>
      </c>
      <c r="N19" s="175"/>
      <c r="O19" s="172" t="s">
        <v>743</v>
      </c>
      <c r="P19" s="168"/>
      <c r="Q19" s="172"/>
      <c r="R19" s="172"/>
      <c r="S19" s="174"/>
      <c r="T19" s="150">
        <f t="shared" si="0"/>
        <v>1</v>
      </c>
    </row>
    <row r="20" spans="1:20" ht="75.75" customHeight="1">
      <c r="A20" s="2">
        <v>14</v>
      </c>
      <c r="B20" s="362"/>
      <c r="C20" s="393"/>
      <c r="D20" s="400"/>
      <c r="E20" s="167" t="s">
        <v>195</v>
      </c>
      <c r="F20" s="172" t="s">
        <v>149</v>
      </c>
      <c r="G20" s="172" t="s">
        <v>536</v>
      </c>
      <c r="H20" s="168">
        <v>1</v>
      </c>
      <c r="I20" s="168" t="s">
        <v>537</v>
      </c>
      <c r="J20" s="168" t="s">
        <v>307</v>
      </c>
      <c r="K20" s="169">
        <v>44228</v>
      </c>
      <c r="L20" s="169">
        <v>44560</v>
      </c>
      <c r="M20" s="170"/>
      <c r="N20" s="168"/>
      <c r="O20" s="172"/>
      <c r="P20" s="172"/>
      <c r="Q20" s="172"/>
      <c r="R20" s="182"/>
      <c r="S20" s="174"/>
      <c r="T20" s="150">
        <f t="shared" si="0"/>
        <v>1</v>
      </c>
    </row>
    <row r="21" spans="1:20" ht="78" customHeight="1">
      <c r="A21" s="2">
        <v>15</v>
      </c>
      <c r="B21" s="362"/>
      <c r="C21" s="393"/>
      <c r="D21" s="400"/>
      <c r="E21" s="367" t="s">
        <v>196</v>
      </c>
      <c r="F21" s="172" t="s">
        <v>613</v>
      </c>
      <c r="G21" s="172" t="s">
        <v>615</v>
      </c>
      <c r="H21" s="168">
        <v>1</v>
      </c>
      <c r="I21" s="168" t="s">
        <v>616</v>
      </c>
      <c r="J21" s="168" t="s">
        <v>614</v>
      </c>
      <c r="K21" s="169">
        <v>44228</v>
      </c>
      <c r="L21" s="169">
        <v>44560</v>
      </c>
      <c r="M21" s="170"/>
      <c r="N21" s="168"/>
      <c r="O21" s="172"/>
      <c r="P21" s="172"/>
      <c r="Q21" s="172"/>
      <c r="R21" s="183"/>
      <c r="S21" s="174"/>
      <c r="T21" s="150">
        <f t="shared" si="0"/>
        <v>1</v>
      </c>
    </row>
    <row r="22" spans="1:20" ht="76.5" customHeight="1">
      <c r="A22" s="236">
        <v>16</v>
      </c>
      <c r="B22" s="362"/>
      <c r="C22" s="393"/>
      <c r="D22" s="368"/>
      <c r="E22" s="368"/>
      <c r="F22" s="172" t="s">
        <v>538</v>
      </c>
      <c r="G22" s="172" t="s">
        <v>539</v>
      </c>
      <c r="H22" s="168">
        <v>3</v>
      </c>
      <c r="I22" s="168" t="s">
        <v>540</v>
      </c>
      <c r="J22" s="168" t="s">
        <v>454</v>
      </c>
      <c r="K22" s="169">
        <v>44228</v>
      </c>
      <c r="L22" s="169">
        <v>44560</v>
      </c>
      <c r="M22" s="170">
        <v>130</v>
      </c>
      <c r="N22" s="168"/>
      <c r="O22" s="172" t="s">
        <v>742</v>
      </c>
      <c r="P22" s="172"/>
      <c r="Q22" s="172"/>
      <c r="R22" s="183"/>
      <c r="S22" s="174"/>
      <c r="T22" s="150">
        <f t="shared" si="0"/>
        <v>1</v>
      </c>
    </row>
    <row r="23" spans="1:20" ht="76.5" customHeight="1">
      <c r="A23" s="2">
        <v>17</v>
      </c>
      <c r="B23" s="362"/>
      <c r="C23" s="393"/>
      <c r="D23" s="398" t="s">
        <v>541</v>
      </c>
      <c r="E23" s="367" t="s">
        <v>542</v>
      </c>
      <c r="F23" s="376" t="s">
        <v>543</v>
      </c>
      <c r="G23" s="172" t="s">
        <v>544</v>
      </c>
      <c r="H23" s="168">
        <v>5</v>
      </c>
      <c r="I23" s="168" t="s">
        <v>545</v>
      </c>
      <c r="J23" s="168" t="s">
        <v>617</v>
      </c>
      <c r="K23" s="169">
        <v>44228</v>
      </c>
      <c r="L23" s="169">
        <v>44560</v>
      </c>
      <c r="M23" s="170"/>
      <c r="N23" s="168"/>
      <c r="O23" s="172"/>
      <c r="P23" s="172"/>
      <c r="Q23" s="172"/>
      <c r="R23" s="183"/>
      <c r="S23" s="174"/>
      <c r="T23" s="150">
        <f t="shared" si="0"/>
        <v>1</v>
      </c>
    </row>
    <row r="24" spans="1:20" ht="99.75" customHeight="1">
      <c r="A24" s="2">
        <v>18</v>
      </c>
      <c r="B24" s="362"/>
      <c r="C24" s="393"/>
      <c r="D24" s="399"/>
      <c r="E24" s="368"/>
      <c r="F24" s="377"/>
      <c r="G24" s="172" t="s">
        <v>256</v>
      </c>
      <c r="H24" s="168">
        <v>12</v>
      </c>
      <c r="I24" s="168" t="s">
        <v>257</v>
      </c>
      <c r="J24" s="168" t="s">
        <v>618</v>
      </c>
      <c r="K24" s="169">
        <v>44228</v>
      </c>
      <c r="L24" s="169">
        <v>44560</v>
      </c>
      <c r="M24" s="170"/>
      <c r="N24" s="168"/>
      <c r="O24" s="172"/>
      <c r="P24" s="172"/>
      <c r="Q24" s="172"/>
      <c r="R24" s="183"/>
      <c r="S24" s="174"/>
      <c r="T24" s="150">
        <f t="shared" si="0"/>
        <v>1</v>
      </c>
    </row>
    <row r="25" spans="1:20" ht="76.5" customHeight="1">
      <c r="A25" s="2">
        <v>19</v>
      </c>
      <c r="B25" s="362"/>
      <c r="C25" s="393"/>
      <c r="D25" s="167" t="s">
        <v>546</v>
      </c>
      <c r="E25" s="184" t="s">
        <v>321</v>
      </c>
      <c r="F25" s="186" t="s">
        <v>547</v>
      </c>
      <c r="G25" s="186" t="s">
        <v>619</v>
      </c>
      <c r="H25" s="185">
        <v>200</v>
      </c>
      <c r="I25" s="187" t="s">
        <v>620</v>
      </c>
      <c r="J25" s="187" t="s">
        <v>621</v>
      </c>
      <c r="K25" s="169">
        <v>44228</v>
      </c>
      <c r="L25" s="169">
        <v>44560</v>
      </c>
      <c r="M25" s="170"/>
      <c r="N25" s="168"/>
      <c r="O25" s="172"/>
      <c r="P25" s="172"/>
      <c r="Q25" s="172"/>
      <c r="R25" s="183"/>
      <c r="S25" s="174"/>
      <c r="T25" s="150">
        <f t="shared" si="0"/>
        <v>1</v>
      </c>
    </row>
    <row r="26" spans="1:20" ht="89.25" customHeight="1">
      <c r="A26" s="2">
        <v>20</v>
      </c>
      <c r="B26" s="362"/>
      <c r="C26" s="394"/>
      <c r="D26" s="156" t="s">
        <v>320</v>
      </c>
      <c r="E26" s="156" t="s">
        <v>548</v>
      </c>
      <c r="F26" s="131" t="s">
        <v>549</v>
      </c>
      <c r="G26" s="188" t="s">
        <v>550</v>
      </c>
      <c r="H26" s="131">
        <v>1</v>
      </c>
      <c r="I26" s="131" t="s">
        <v>551</v>
      </c>
      <c r="J26" s="131" t="s">
        <v>609</v>
      </c>
      <c r="K26" s="169">
        <v>44228</v>
      </c>
      <c r="L26" s="169">
        <v>44560</v>
      </c>
      <c r="M26" s="170"/>
      <c r="N26" s="168"/>
      <c r="O26" s="172"/>
      <c r="P26" s="189"/>
      <c r="Q26" s="190"/>
      <c r="R26" s="190"/>
      <c r="S26" s="174"/>
      <c r="T26" s="150">
        <f t="shared" si="0"/>
        <v>1</v>
      </c>
    </row>
    <row r="27" spans="1:20" ht="130.5" customHeight="1">
      <c r="A27" s="236">
        <v>21</v>
      </c>
      <c r="B27" s="362"/>
      <c r="C27" s="365" t="s">
        <v>29</v>
      </c>
      <c r="D27" s="360" t="s">
        <v>30</v>
      </c>
      <c r="E27" s="360" t="s">
        <v>31</v>
      </c>
      <c r="F27" s="374" t="s">
        <v>322</v>
      </c>
      <c r="G27" s="172" t="s">
        <v>324</v>
      </c>
      <c r="H27" s="168">
        <v>10</v>
      </c>
      <c r="I27" s="168" t="s">
        <v>325</v>
      </c>
      <c r="J27" s="168" t="s">
        <v>622</v>
      </c>
      <c r="K27" s="169">
        <v>44228</v>
      </c>
      <c r="L27" s="169">
        <v>44560</v>
      </c>
      <c r="M27" s="170"/>
      <c r="N27" s="172"/>
      <c r="O27" s="172"/>
      <c r="P27" s="168"/>
      <c r="Q27" s="175"/>
      <c r="R27" s="172"/>
      <c r="S27" s="174"/>
      <c r="T27" s="150">
        <f t="shared" si="0"/>
        <v>1</v>
      </c>
    </row>
    <row r="28" spans="1:20" ht="149.25" customHeight="1">
      <c r="A28" s="2">
        <v>22</v>
      </c>
      <c r="B28" s="362"/>
      <c r="C28" s="365"/>
      <c r="D28" s="360"/>
      <c r="E28" s="360"/>
      <c r="F28" s="374"/>
      <c r="G28" s="172" t="s">
        <v>323</v>
      </c>
      <c r="H28" s="168">
        <v>2</v>
      </c>
      <c r="I28" s="168" t="s">
        <v>326</v>
      </c>
      <c r="J28" s="168" t="s">
        <v>623</v>
      </c>
      <c r="K28" s="169">
        <v>44228</v>
      </c>
      <c r="L28" s="169">
        <v>44560</v>
      </c>
      <c r="M28" s="170"/>
      <c r="N28" s="175"/>
      <c r="O28" s="172"/>
      <c r="P28" s="168"/>
      <c r="Q28" s="175"/>
      <c r="R28" s="175"/>
      <c r="S28" s="174"/>
      <c r="T28" s="150">
        <f t="shared" si="0"/>
        <v>1</v>
      </c>
    </row>
    <row r="29" spans="1:20" ht="219.75" customHeight="1">
      <c r="A29" s="2">
        <v>23</v>
      </c>
      <c r="B29" s="362"/>
      <c r="C29" s="375" t="s">
        <v>32</v>
      </c>
      <c r="D29" s="167" t="s">
        <v>328</v>
      </c>
      <c r="E29" s="167" t="s">
        <v>33</v>
      </c>
      <c r="F29" s="172" t="s">
        <v>327</v>
      </c>
      <c r="G29" s="172" t="s">
        <v>330</v>
      </c>
      <c r="H29" s="168">
        <v>1</v>
      </c>
      <c r="I29" s="168" t="s">
        <v>331</v>
      </c>
      <c r="J29" s="168" t="s">
        <v>308</v>
      </c>
      <c r="K29" s="169">
        <v>44228</v>
      </c>
      <c r="L29" s="169">
        <v>44560</v>
      </c>
      <c r="M29" s="338">
        <v>840</v>
      </c>
      <c r="N29" s="338" t="s">
        <v>743</v>
      </c>
      <c r="O29" s="338"/>
      <c r="P29" s="168"/>
      <c r="Q29" s="172"/>
      <c r="R29" s="172"/>
      <c r="S29" s="174"/>
      <c r="T29" s="150">
        <f t="shared" si="0"/>
        <v>1</v>
      </c>
    </row>
    <row r="30" spans="1:20" ht="84.75" customHeight="1">
      <c r="A30" s="2">
        <v>24</v>
      </c>
      <c r="B30" s="362"/>
      <c r="C30" s="375"/>
      <c r="D30" s="364" t="s">
        <v>34</v>
      </c>
      <c r="E30" s="156" t="s">
        <v>647</v>
      </c>
      <c r="F30" s="205" t="s">
        <v>671</v>
      </c>
      <c r="G30" s="178" t="s">
        <v>648</v>
      </c>
      <c r="H30" s="168">
        <v>1</v>
      </c>
      <c r="I30" s="168" t="s">
        <v>589</v>
      </c>
      <c r="J30" s="168" t="s">
        <v>308</v>
      </c>
      <c r="K30" s="169"/>
      <c r="L30" s="169"/>
      <c r="M30" s="339"/>
      <c r="N30" s="339"/>
      <c r="O30" s="339"/>
      <c r="P30" s="168"/>
      <c r="Q30" s="172"/>
      <c r="R30" s="172"/>
      <c r="S30" s="174"/>
      <c r="T30" s="150">
        <f t="shared" si="0"/>
        <v>1</v>
      </c>
    </row>
    <row r="31" spans="1:20" ht="96.75" customHeight="1">
      <c r="A31" s="2">
        <v>25</v>
      </c>
      <c r="B31" s="362"/>
      <c r="C31" s="375"/>
      <c r="D31" s="365"/>
      <c r="E31" s="167" t="s">
        <v>152</v>
      </c>
      <c r="F31" s="194" t="s">
        <v>334</v>
      </c>
      <c r="G31" s="168" t="s">
        <v>332</v>
      </c>
      <c r="H31" s="168">
        <v>11</v>
      </c>
      <c r="I31" s="121" t="s">
        <v>333</v>
      </c>
      <c r="J31" s="168" t="s">
        <v>308</v>
      </c>
      <c r="K31" s="169">
        <v>44228</v>
      </c>
      <c r="L31" s="169">
        <v>44560</v>
      </c>
      <c r="M31" s="339"/>
      <c r="N31" s="339"/>
      <c r="O31" s="339"/>
      <c r="P31" s="168"/>
      <c r="Q31" s="172"/>
      <c r="R31" s="190"/>
      <c r="S31" s="174"/>
      <c r="T31" s="150">
        <f t="shared" si="0"/>
        <v>1</v>
      </c>
    </row>
    <row r="32" spans="1:20" ht="126.75" customHeight="1">
      <c r="A32" s="236">
        <v>26</v>
      </c>
      <c r="B32" s="362"/>
      <c r="C32" s="375"/>
      <c r="D32" s="365"/>
      <c r="E32" s="167" t="s">
        <v>35</v>
      </c>
      <c r="F32" s="172" t="s">
        <v>329</v>
      </c>
      <c r="G32" s="172" t="s">
        <v>624</v>
      </c>
      <c r="H32" s="168">
        <v>4</v>
      </c>
      <c r="I32" s="168" t="s">
        <v>625</v>
      </c>
      <c r="J32" s="168" t="s">
        <v>308</v>
      </c>
      <c r="K32" s="169">
        <v>44228</v>
      </c>
      <c r="L32" s="169">
        <v>44560</v>
      </c>
      <c r="M32" s="339"/>
      <c r="N32" s="339"/>
      <c r="O32" s="339"/>
      <c r="P32" s="168"/>
      <c r="Q32" s="178"/>
      <c r="R32" s="175"/>
      <c r="S32" s="174"/>
      <c r="T32" s="150">
        <f t="shared" si="0"/>
        <v>1</v>
      </c>
    </row>
    <row r="33" spans="1:20" ht="81.75" customHeight="1">
      <c r="A33" s="2">
        <v>27</v>
      </c>
      <c r="B33" s="362"/>
      <c r="C33" s="375"/>
      <c r="D33" s="365"/>
      <c r="E33" s="167" t="s">
        <v>36</v>
      </c>
      <c r="F33" s="172" t="s">
        <v>335</v>
      </c>
      <c r="G33" s="172" t="s">
        <v>336</v>
      </c>
      <c r="H33" s="168">
        <v>70</v>
      </c>
      <c r="I33" s="168" t="s">
        <v>337</v>
      </c>
      <c r="J33" s="168" t="s">
        <v>309</v>
      </c>
      <c r="K33" s="169">
        <v>44228</v>
      </c>
      <c r="L33" s="169">
        <v>44560</v>
      </c>
      <c r="M33" s="339"/>
      <c r="N33" s="339"/>
      <c r="O33" s="339"/>
      <c r="P33" s="168"/>
      <c r="Q33" s="191"/>
      <c r="R33" s="172"/>
      <c r="S33" s="174"/>
      <c r="T33" s="150">
        <f t="shared" si="0"/>
        <v>1</v>
      </c>
    </row>
    <row r="34" spans="1:20" ht="114.75">
      <c r="A34" s="2">
        <v>28</v>
      </c>
      <c r="B34" s="362"/>
      <c r="C34" s="375"/>
      <c r="D34" s="365"/>
      <c r="E34" s="192" t="s">
        <v>37</v>
      </c>
      <c r="F34" s="172" t="s">
        <v>338</v>
      </c>
      <c r="G34" s="172" t="s">
        <v>340</v>
      </c>
      <c r="H34" s="168">
        <v>10</v>
      </c>
      <c r="I34" s="168" t="s">
        <v>339</v>
      </c>
      <c r="J34" s="168" t="s">
        <v>310</v>
      </c>
      <c r="K34" s="169">
        <v>44228</v>
      </c>
      <c r="L34" s="169">
        <v>44560</v>
      </c>
      <c r="M34" s="339"/>
      <c r="N34" s="339"/>
      <c r="O34" s="339"/>
      <c r="P34" s="168"/>
      <c r="Q34" s="172"/>
      <c r="R34" s="172"/>
      <c r="S34" s="174"/>
      <c r="T34" s="150">
        <f t="shared" si="0"/>
        <v>1</v>
      </c>
    </row>
    <row r="35" spans="1:20" ht="114" customHeight="1">
      <c r="A35" s="2">
        <v>29</v>
      </c>
      <c r="B35" s="362"/>
      <c r="C35" s="375"/>
      <c r="D35" s="365"/>
      <c r="E35" s="167" t="s">
        <v>341</v>
      </c>
      <c r="F35" s="172" t="s">
        <v>342</v>
      </c>
      <c r="G35" s="172" t="s">
        <v>344</v>
      </c>
      <c r="H35" s="168">
        <v>300</v>
      </c>
      <c r="I35" s="168" t="s">
        <v>343</v>
      </c>
      <c r="J35" s="168" t="s">
        <v>258</v>
      </c>
      <c r="K35" s="169">
        <v>44228</v>
      </c>
      <c r="L35" s="169">
        <v>44560</v>
      </c>
      <c r="M35" s="339"/>
      <c r="N35" s="339"/>
      <c r="O35" s="339"/>
      <c r="P35" s="168"/>
      <c r="Q35" s="172"/>
      <c r="R35" s="175"/>
      <c r="S35" s="174"/>
      <c r="T35" s="150">
        <f t="shared" si="0"/>
        <v>1</v>
      </c>
    </row>
    <row r="36" spans="1:20" ht="63.75">
      <c r="A36" s="2">
        <v>30</v>
      </c>
      <c r="B36" s="362"/>
      <c r="C36" s="375"/>
      <c r="D36" s="365"/>
      <c r="E36" s="167" t="s">
        <v>345</v>
      </c>
      <c r="F36" s="172" t="s">
        <v>346</v>
      </c>
      <c r="G36" s="172" t="s">
        <v>347</v>
      </c>
      <c r="H36" s="168">
        <v>5</v>
      </c>
      <c r="I36" s="168" t="s">
        <v>348</v>
      </c>
      <c r="J36" s="168" t="s">
        <v>258</v>
      </c>
      <c r="K36" s="169">
        <v>44228</v>
      </c>
      <c r="L36" s="169">
        <v>44560</v>
      </c>
      <c r="M36" s="339"/>
      <c r="N36" s="339"/>
      <c r="O36" s="339"/>
      <c r="P36" s="168"/>
      <c r="Q36" s="172"/>
      <c r="R36" s="172"/>
      <c r="S36" s="174"/>
      <c r="T36" s="150">
        <f t="shared" si="0"/>
        <v>1</v>
      </c>
    </row>
    <row r="37" spans="1:20" ht="117.75" customHeight="1">
      <c r="A37" s="236">
        <v>31</v>
      </c>
      <c r="B37" s="362"/>
      <c r="C37" s="375"/>
      <c r="D37" s="365"/>
      <c r="E37" s="167" t="s">
        <v>304</v>
      </c>
      <c r="F37" s="172" t="s">
        <v>38</v>
      </c>
      <c r="G37" s="172" t="s">
        <v>248</v>
      </c>
      <c r="H37" s="168">
        <v>2</v>
      </c>
      <c r="I37" s="168" t="s">
        <v>249</v>
      </c>
      <c r="J37" s="168" t="s">
        <v>311</v>
      </c>
      <c r="K37" s="169">
        <v>44228</v>
      </c>
      <c r="L37" s="169">
        <v>44560</v>
      </c>
      <c r="M37" s="339"/>
      <c r="N37" s="339"/>
      <c r="O37" s="339"/>
      <c r="P37" s="168"/>
      <c r="Q37" s="172"/>
      <c r="R37" s="172"/>
      <c r="S37" s="174"/>
      <c r="T37" s="150">
        <f t="shared" si="0"/>
        <v>1</v>
      </c>
    </row>
    <row r="38" spans="1:20" ht="92.25" customHeight="1">
      <c r="A38" s="2">
        <v>32</v>
      </c>
      <c r="B38" s="362"/>
      <c r="C38" s="375"/>
      <c r="D38" s="365"/>
      <c r="E38" s="167" t="s">
        <v>455</v>
      </c>
      <c r="F38" s="172" t="s">
        <v>458</v>
      </c>
      <c r="G38" s="172" t="s">
        <v>457</v>
      </c>
      <c r="H38" s="168">
        <v>16</v>
      </c>
      <c r="I38" s="168" t="s">
        <v>456</v>
      </c>
      <c r="J38" s="168" t="s">
        <v>626</v>
      </c>
      <c r="K38" s="169">
        <v>44228</v>
      </c>
      <c r="L38" s="169">
        <v>44560</v>
      </c>
      <c r="M38" s="339"/>
      <c r="N38" s="339"/>
      <c r="O38" s="339"/>
      <c r="P38" s="168"/>
      <c r="Q38" s="172"/>
      <c r="R38" s="172"/>
      <c r="S38" s="174"/>
      <c r="T38" s="150">
        <f t="shared" si="0"/>
        <v>1</v>
      </c>
    </row>
    <row r="39" spans="1:20" ht="84" customHeight="1">
      <c r="A39" s="2">
        <v>33</v>
      </c>
      <c r="B39" s="362"/>
      <c r="C39" s="375"/>
      <c r="D39" s="366"/>
      <c r="E39" s="167" t="s">
        <v>349</v>
      </c>
      <c r="F39" s="193" t="s">
        <v>350</v>
      </c>
      <c r="G39" s="193" t="s">
        <v>352</v>
      </c>
      <c r="H39" s="176">
        <v>5</v>
      </c>
      <c r="I39" s="194" t="s">
        <v>351</v>
      </c>
      <c r="J39" s="168" t="s">
        <v>353</v>
      </c>
      <c r="K39" s="169">
        <v>44228</v>
      </c>
      <c r="L39" s="169">
        <v>44560</v>
      </c>
      <c r="M39" s="340"/>
      <c r="N39" s="340"/>
      <c r="O39" s="340"/>
      <c r="P39" s="195"/>
      <c r="Q39" s="172"/>
      <c r="R39" s="172"/>
      <c r="S39" s="174"/>
      <c r="T39" s="150">
        <f t="shared" si="0"/>
        <v>1</v>
      </c>
    </row>
    <row r="40" spans="1:20" ht="92.25" customHeight="1">
      <c r="A40" s="2">
        <v>34</v>
      </c>
      <c r="B40" s="362"/>
      <c r="C40" s="380" t="s">
        <v>39</v>
      </c>
      <c r="D40" s="382" t="s">
        <v>40</v>
      </c>
      <c r="E40" s="385" t="s">
        <v>552</v>
      </c>
      <c r="F40" s="388" t="s">
        <v>553</v>
      </c>
      <c r="G40" s="198" t="s">
        <v>629</v>
      </c>
      <c r="H40" s="196">
        <v>4</v>
      </c>
      <c r="I40" s="196" t="s">
        <v>630</v>
      </c>
      <c r="J40" s="168" t="s">
        <v>627</v>
      </c>
      <c r="K40" s="169">
        <v>44228</v>
      </c>
      <c r="L40" s="169">
        <v>44560</v>
      </c>
      <c r="M40" s="338">
        <v>565</v>
      </c>
      <c r="N40" s="338" t="s">
        <v>743</v>
      </c>
      <c r="O40" s="338"/>
      <c r="P40" s="196"/>
      <c r="Q40" s="196"/>
      <c r="R40" s="197"/>
      <c r="S40" s="174"/>
      <c r="T40" s="150">
        <f t="shared" si="0"/>
        <v>1</v>
      </c>
    </row>
    <row r="41" spans="1:20" ht="59.25" customHeight="1">
      <c r="A41" s="2">
        <v>35</v>
      </c>
      <c r="B41" s="362"/>
      <c r="C41" s="381"/>
      <c r="D41" s="383"/>
      <c r="E41" s="386"/>
      <c r="F41" s="389"/>
      <c r="G41" s="198" t="s">
        <v>554</v>
      </c>
      <c r="H41" s="196">
        <v>10</v>
      </c>
      <c r="I41" s="196" t="s">
        <v>631</v>
      </c>
      <c r="J41" s="168" t="s">
        <v>627</v>
      </c>
      <c r="K41" s="169">
        <v>44228</v>
      </c>
      <c r="L41" s="169">
        <v>44560</v>
      </c>
      <c r="M41" s="339"/>
      <c r="N41" s="339"/>
      <c r="O41" s="339"/>
      <c r="P41" s="199"/>
      <c r="Q41" s="196"/>
      <c r="R41" s="196"/>
      <c r="S41" s="174"/>
      <c r="T41" s="150">
        <f t="shared" si="0"/>
        <v>1</v>
      </c>
    </row>
    <row r="42" spans="1:20" ht="61.5" customHeight="1">
      <c r="A42" s="236">
        <v>36</v>
      </c>
      <c r="B42" s="362"/>
      <c r="C42" s="381"/>
      <c r="D42" s="383"/>
      <c r="E42" s="387"/>
      <c r="F42" s="390"/>
      <c r="G42" s="172" t="s">
        <v>632</v>
      </c>
      <c r="H42" s="168">
        <v>1</v>
      </c>
      <c r="I42" s="168" t="s">
        <v>287</v>
      </c>
      <c r="J42" s="168" t="s">
        <v>627</v>
      </c>
      <c r="K42" s="169">
        <v>44228</v>
      </c>
      <c r="L42" s="169">
        <v>44560</v>
      </c>
      <c r="M42" s="339"/>
      <c r="N42" s="339"/>
      <c r="O42" s="339"/>
      <c r="P42" s="199"/>
      <c r="Q42" s="196"/>
      <c r="R42" s="196"/>
      <c r="S42" s="174"/>
      <c r="T42" s="150">
        <f t="shared" si="0"/>
        <v>1</v>
      </c>
    </row>
    <row r="43" spans="1:20" ht="61.5" customHeight="1">
      <c r="A43" s="2">
        <v>37</v>
      </c>
      <c r="B43" s="362"/>
      <c r="C43" s="381"/>
      <c r="D43" s="383"/>
      <c r="E43" s="200" t="s">
        <v>555</v>
      </c>
      <c r="F43" s="201" t="s">
        <v>556</v>
      </c>
      <c r="G43" s="172" t="s">
        <v>557</v>
      </c>
      <c r="H43" s="168">
        <v>500</v>
      </c>
      <c r="I43" s="168" t="s">
        <v>558</v>
      </c>
      <c r="J43" s="168" t="s">
        <v>559</v>
      </c>
      <c r="K43" s="169">
        <v>44228</v>
      </c>
      <c r="L43" s="169">
        <v>44560</v>
      </c>
      <c r="M43" s="339"/>
      <c r="N43" s="339"/>
      <c r="O43" s="339"/>
      <c r="P43" s="199"/>
      <c r="Q43" s="196"/>
      <c r="R43" s="196"/>
      <c r="S43" s="174"/>
      <c r="T43" s="150">
        <f t="shared" si="0"/>
        <v>1</v>
      </c>
    </row>
    <row r="44" spans="1:20" ht="61.5" customHeight="1">
      <c r="A44" s="2">
        <v>38</v>
      </c>
      <c r="B44" s="362"/>
      <c r="C44" s="381"/>
      <c r="D44" s="383"/>
      <c r="E44" s="385" t="s">
        <v>560</v>
      </c>
      <c r="F44" s="196" t="s">
        <v>561</v>
      </c>
      <c r="G44" s="172" t="s">
        <v>562</v>
      </c>
      <c r="H44" s="168">
        <v>1</v>
      </c>
      <c r="I44" s="168" t="s">
        <v>563</v>
      </c>
      <c r="J44" s="168" t="s">
        <v>627</v>
      </c>
      <c r="K44" s="169">
        <v>44228</v>
      </c>
      <c r="L44" s="169">
        <v>44560</v>
      </c>
      <c r="M44" s="339"/>
      <c r="N44" s="339"/>
      <c r="O44" s="339"/>
      <c r="P44" s="199"/>
      <c r="Q44" s="196"/>
      <c r="R44" s="196"/>
      <c r="S44" s="174"/>
      <c r="T44" s="150">
        <f t="shared" si="0"/>
        <v>1</v>
      </c>
    </row>
    <row r="45" spans="1:20" ht="100.5" customHeight="1">
      <c r="A45" s="2">
        <v>39</v>
      </c>
      <c r="B45" s="362"/>
      <c r="C45" s="381"/>
      <c r="D45" s="383"/>
      <c r="E45" s="387"/>
      <c r="F45" s="196" t="s">
        <v>564</v>
      </c>
      <c r="G45" s="172" t="s">
        <v>633</v>
      </c>
      <c r="H45" s="168">
        <v>5</v>
      </c>
      <c r="I45" s="168" t="s">
        <v>565</v>
      </c>
      <c r="J45" s="168" t="s">
        <v>627</v>
      </c>
      <c r="K45" s="169">
        <v>44228</v>
      </c>
      <c r="L45" s="169">
        <v>44560</v>
      </c>
      <c r="M45" s="339"/>
      <c r="N45" s="339"/>
      <c r="O45" s="339"/>
      <c r="P45" s="199"/>
      <c r="Q45" s="196"/>
      <c r="R45" s="196"/>
      <c r="S45" s="174"/>
      <c r="T45" s="150">
        <f t="shared" si="0"/>
        <v>1</v>
      </c>
    </row>
    <row r="46" spans="1:20" ht="91.5" customHeight="1">
      <c r="A46" s="2">
        <v>40</v>
      </c>
      <c r="B46" s="362"/>
      <c r="C46" s="381"/>
      <c r="D46" s="383"/>
      <c r="E46" s="200" t="s">
        <v>566</v>
      </c>
      <c r="F46" s="196" t="s">
        <v>567</v>
      </c>
      <c r="G46" s="172" t="s">
        <v>568</v>
      </c>
      <c r="H46" s="168">
        <v>3</v>
      </c>
      <c r="I46" s="168" t="s">
        <v>569</v>
      </c>
      <c r="J46" s="168" t="s">
        <v>627</v>
      </c>
      <c r="K46" s="169">
        <v>44228</v>
      </c>
      <c r="L46" s="169">
        <v>44560</v>
      </c>
      <c r="M46" s="339"/>
      <c r="N46" s="339"/>
      <c r="O46" s="339"/>
      <c r="P46" s="199"/>
      <c r="Q46" s="196"/>
      <c r="R46" s="196"/>
      <c r="S46" s="174"/>
      <c r="T46" s="150">
        <f t="shared" si="0"/>
        <v>1</v>
      </c>
    </row>
    <row r="47" spans="1:20" ht="61.5" customHeight="1">
      <c r="A47" s="236">
        <v>41</v>
      </c>
      <c r="B47" s="362"/>
      <c r="C47" s="381"/>
      <c r="D47" s="383"/>
      <c r="E47" s="385" t="s">
        <v>556</v>
      </c>
      <c r="F47" s="196" t="s">
        <v>570</v>
      </c>
      <c r="G47" s="172" t="s">
        <v>571</v>
      </c>
      <c r="H47" s="168">
        <v>1</v>
      </c>
      <c r="I47" s="168" t="s">
        <v>572</v>
      </c>
      <c r="J47" s="168" t="s">
        <v>627</v>
      </c>
      <c r="K47" s="169">
        <v>44228</v>
      </c>
      <c r="L47" s="169">
        <v>44560</v>
      </c>
      <c r="M47" s="339"/>
      <c r="N47" s="339"/>
      <c r="O47" s="339"/>
      <c r="P47" s="199"/>
      <c r="Q47" s="196"/>
      <c r="R47" s="196"/>
      <c r="S47" s="174"/>
      <c r="T47" s="150">
        <f t="shared" si="0"/>
        <v>1</v>
      </c>
    </row>
    <row r="48" spans="1:20" ht="77.25" customHeight="1">
      <c r="A48" s="2">
        <v>42</v>
      </c>
      <c r="B48" s="362"/>
      <c r="C48" s="381"/>
      <c r="D48" s="384"/>
      <c r="E48" s="387"/>
      <c r="F48" s="198" t="s">
        <v>573</v>
      </c>
      <c r="G48" s="172" t="s">
        <v>574</v>
      </c>
      <c r="H48" s="168">
        <v>5</v>
      </c>
      <c r="I48" s="168" t="s">
        <v>575</v>
      </c>
      <c r="J48" s="168" t="s">
        <v>627</v>
      </c>
      <c r="K48" s="169">
        <v>44228</v>
      </c>
      <c r="L48" s="169">
        <v>44560</v>
      </c>
      <c r="M48" s="340"/>
      <c r="N48" s="340"/>
      <c r="O48" s="340"/>
      <c r="P48" s="199"/>
      <c r="Q48" s="196"/>
      <c r="R48" s="196"/>
      <c r="S48" s="174"/>
      <c r="T48" s="150">
        <f t="shared" si="0"/>
        <v>1</v>
      </c>
    </row>
    <row r="49" spans="1:20" ht="45.75" customHeight="1">
      <c r="A49" s="2">
        <v>43</v>
      </c>
      <c r="B49" s="362"/>
      <c r="C49" s="381"/>
      <c r="D49" s="391" t="s">
        <v>41</v>
      </c>
      <c r="E49" s="360" t="s">
        <v>42</v>
      </c>
      <c r="F49" s="379" t="s">
        <v>43</v>
      </c>
      <c r="G49" s="202" t="s">
        <v>354</v>
      </c>
      <c r="H49" s="168">
        <v>9</v>
      </c>
      <c r="I49" s="168" t="s">
        <v>355</v>
      </c>
      <c r="J49" s="168" t="s">
        <v>357</v>
      </c>
      <c r="K49" s="169">
        <v>44228</v>
      </c>
      <c r="L49" s="169">
        <v>44560</v>
      </c>
      <c r="M49" s="170"/>
      <c r="N49" s="175"/>
      <c r="O49" s="172"/>
      <c r="P49" s="168"/>
      <c r="Q49" s="168"/>
      <c r="R49" s="172"/>
      <c r="S49" s="174"/>
      <c r="T49" s="150">
        <f t="shared" si="0"/>
        <v>1</v>
      </c>
    </row>
    <row r="50" spans="1:20" ht="46.5" customHeight="1">
      <c r="A50" s="2">
        <v>44</v>
      </c>
      <c r="B50" s="362"/>
      <c r="C50" s="381"/>
      <c r="D50" s="391"/>
      <c r="E50" s="360"/>
      <c r="F50" s="379"/>
      <c r="G50" s="172" t="s">
        <v>259</v>
      </c>
      <c r="H50" s="168">
        <v>7</v>
      </c>
      <c r="I50" s="168" t="s">
        <v>356</v>
      </c>
      <c r="J50" s="168" t="s">
        <v>357</v>
      </c>
      <c r="K50" s="169">
        <v>44228</v>
      </c>
      <c r="L50" s="169">
        <v>44560</v>
      </c>
      <c r="M50" s="170"/>
      <c r="N50" s="175"/>
      <c r="O50" s="172"/>
      <c r="P50" s="172"/>
      <c r="Q50" s="172"/>
      <c r="R50" s="172"/>
      <c r="S50" s="174"/>
      <c r="T50" s="150">
        <f t="shared" si="0"/>
        <v>1</v>
      </c>
    </row>
    <row r="51" spans="1:20" ht="66.75" customHeight="1">
      <c r="A51" s="2">
        <v>45</v>
      </c>
      <c r="B51" s="362"/>
      <c r="C51" s="375" t="s">
        <v>44</v>
      </c>
      <c r="D51" s="367" t="s">
        <v>45</v>
      </c>
      <c r="E51" s="167" t="s">
        <v>576</v>
      </c>
      <c r="F51" s="168" t="s">
        <v>577</v>
      </c>
      <c r="G51" s="172" t="s">
        <v>578</v>
      </c>
      <c r="H51" s="168">
        <v>1</v>
      </c>
      <c r="I51" s="168" t="s">
        <v>579</v>
      </c>
      <c r="J51" s="168" t="s">
        <v>308</v>
      </c>
      <c r="K51" s="169">
        <v>44228</v>
      </c>
      <c r="L51" s="169">
        <v>44560</v>
      </c>
      <c r="M51" s="170"/>
      <c r="N51" s="175"/>
      <c r="O51" s="172"/>
      <c r="P51" s="172"/>
      <c r="Q51" s="172"/>
      <c r="R51" s="172"/>
      <c r="S51" s="174"/>
      <c r="T51" s="150">
        <f t="shared" si="0"/>
        <v>1</v>
      </c>
    </row>
    <row r="52" spans="1:20" ht="103.5" customHeight="1">
      <c r="A52" s="236">
        <v>46</v>
      </c>
      <c r="B52" s="362"/>
      <c r="C52" s="375"/>
      <c r="D52" s="368"/>
      <c r="E52" s="167" t="s">
        <v>46</v>
      </c>
      <c r="F52" s="178" t="s">
        <v>359</v>
      </c>
      <c r="G52" s="178" t="s">
        <v>360</v>
      </c>
      <c r="H52" s="168">
        <v>50</v>
      </c>
      <c r="I52" s="168" t="s">
        <v>358</v>
      </c>
      <c r="J52" s="168" t="s">
        <v>308</v>
      </c>
      <c r="K52" s="169">
        <v>44228</v>
      </c>
      <c r="L52" s="169">
        <v>44560</v>
      </c>
      <c r="M52" s="170"/>
      <c r="N52" s="175"/>
      <c r="O52" s="172"/>
      <c r="P52" s="168"/>
      <c r="Q52" s="172"/>
      <c r="R52" s="172"/>
      <c r="S52" s="174"/>
      <c r="T52" s="150">
        <f t="shared" si="0"/>
        <v>1</v>
      </c>
    </row>
    <row r="53" spans="1:20" ht="54.75" customHeight="1">
      <c r="A53" s="2">
        <v>47</v>
      </c>
      <c r="B53" s="362"/>
      <c r="C53" s="375"/>
      <c r="D53" s="360" t="s">
        <v>250</v>
      </c>
      <c r="E53" s="360" t="s">
        <v>251</v>
      </c>
      <c r="F53" s="374" t="s">
        <v>580</v>
      </c>
      <c r="G53" s="178" t="s">
        <v>252</v>
      </c>
      <c r="H53" s="168">
        <v>100</v>
      </c>
      <c r="I53" s="155" t="s">
        <v>300</v>
      </c>
      <c r="J53" s="168" t="s">
        <v>628</v>
      </c>
      <c r="K53" s="169">
        <v>44228</v>
      </c>
      <c r="L53" s="169">
        <v>44560</v>
      </c>
      <c r="M53" s="170"/>
      <c r="N53" s="175"/>
      <c r="O53" s="172"/>
      <c r="P53" s="168"/>
      <c r="Q53" s="120"/>
      <c r="R53" s="172"/>
      <c r="S53" s="174"/>
      <c r="T53" s="150">
        <f t="shared" si="0"/>
        <v>1</v>
      </c>
    </row>
    <row r="54" spans="1:20" ht="57">
      <c r="A54" s="2">
        <v>48</v>
      </c>
      <c r="B54" s="362"/>
      <c r="C54" s="375"/>
      <c r="D54" s="360"/>
      <c r="E54" s="360"/>
      <c r="F54" s="374"/>
      <c r="G54" s="178" t="s">
        <v>253</v>
      </c>
      <c r="H54" s="168">
        <v>1</v>
      </c>
      <c r="I54" s="155" t="s">
        <v>254</v>
      </c>
      <c r="J54" s="168" t="s">
        <v>312</v>
      </c>
      <c r="K54" s="169">
        <v>44228</v>
      </c>
      <c r="L54" s="169">
        <v>44560</v>
      </c>
      <c r="M54" s="170"/>
      <c r="N54" s="175"/>
      <c r="O54" s="172"/>
      <c r="P54" s="168"/>
      <c r="Q54" s="203"/>
      <c r="R54" s="172"/>
      <c r="S54" s="174"/>
      <c r="T54" s="150">
        <f t="shared" si="0"/>
        <v>1</v>
      </c>
    </row>
    <row r="55" spans="1:20" ht="63.75">
      <c r="A55" s="2">
        <v>49</v>
      </c>
      <c r="B55" s="362"/>
      <c r="C55" s="375" t="s">
        <v>47</v>
      </c>
      <c r="D55" s="367" t="s">
        <v>581</v>
      </c>
      <c r="E55" s="167" t="s">
        <v>582</v>
      </c>
      <c r="F55" s="205" t="s">
        <v>583</v>
      </c>
      <c r="G55" s="178" t="s">
        <v>584</v>
      </c>
      <c r="H55" s="168">
        <v>1</v>
      </c>
      <c r="I55" s="168" t="s">
        <v>589</v>
      </c>
      <c r="J55" s="168" t="s">
        <v>634</v>
      </c>
      <c r="K55" s="169">
        <v>44228</v>
      </c>
      <c r="L55" s="169">
        <v>44560</v>
      </c>
      <c r="M55" s="170"/>
      <c r="N55" s="175"/>
      <c r="O55" s="172"/>
      <c r="P55" s="168"/>
      <c r="Q55" s="172"/>
      <c r="R55" s="172"/>
      <c r="S55" s="174"/>
      <c r="T55" s="150">
        <f t="shared" si="0"/>
        <v>1</v>
      </c>
    </row>
    <row r="56" spans="1:20" ht="63.75">
      <c r="A56" s="2">
        <v>50</v>
      </c>
      <c r="B56" s="362"/>
      <c r="C56" s="375"/>
      <c r="D56" s="368"/>
      <c r="E56" s="156" t="s">
        <v>635</v>
      </c>
      <c r="F56" s="178" t="s">
        <v>585</v>
      </c>
      <c r="G56" s="178" t="s">
        <v>197</v>
      </c>
      <c r="H56" s="168">
        <v>1</v>
      </c>
      <c r="I56" s="204" t="s">
        <v>198</v>
      </c>
      <c r="J56" s="168" t="s">
        <v>313</v>
      </c>
      <c r="K56" s="169">
        <v>44228</v>
      </c>
      <c r="L56" s="169">
        <v>44560</v>
      </c>
      <c r="M56" s="170"/>
      <c r="N56" s="175"/>
      <c r="O56" s="172"/>
      <c r="P56" s="168"/>
      <c r="Q56" s="172"/>
      <c r="R56" s="172"/>
      <c r="S56" s="174"/>
      <c r="T56" s="150">
        <f t="shared" si="0"/>
        <v>1</v>
      </c>
    </row>
    <row r="57" spans="1:20" ht="76.5">
      <c r="A57" s="236">
        <v>51</v>
      </c>
      <c r="B57" s="363"/>
      <c r="C57" s="375" t="s">
        <v>48</v>
      </c>
      <c r="D57" s="360" t="s">
        <v>49</v>
      </c>
      <c r="E57" s="167" t="s">
        <v>586</v>
      </c>
      <c r="F57" s="205" t="s">
        <v>587</v>
      </c>
      <c r="G57" s="178" t="s">
        <v>588</v>
      </c>
      <c r="H57" s="168">
        <v>1</v>
      </c>
      <c r="I57" s="168" t="s">
        <v>589</v>
      </c>
      <c r="J57" s="168" t="s">
        <v>636</v>
      </c>
      <c r="K57" s="169">
        <v>44228</v>
      </c>
      <c r="L57" s="169">
        <v>44560</v>
      </c>
      <c r="M57" s="338">
        <v>200</v>
      </c>
      <c r="N57" s="338" t="s">
        <v>286</v>
      </c>
      <c r="O57" s="338"/>
      <c r="P57" s="168"/>
      <c r="Q57" s="172"/>
      <c r="R57" s="172"/>
      <c r="S57" s="174"/>
      <c r="T57" s="150">
        <f t="shared" si="0"/>
        <v>1</v>
      </c>
    </row>
    <row r="58" spans="1:20" ht="113.25" customHeight="1">
      <c r="A58" s="341">
        <v>52</v>
      </c>
      <c r="B58" s="363"/>
      <c r="C58" s="375"/>
      <c r="D58" s="360"/>
      <c r="E58" s="360" t="s">
        <v>199</v>
      </c>
      <c r="F58" s="371" t="s">
        <v>260</v>
      </c>
      <c r="G58" s="374" t="s">
        <v>590</v>
      </c>
      <c r="H58" s="168">
        <v>4</v>
      </c>
      <c r="I58" s="168" t="s">
        <v>591</v>
      </c>
      <c r="J58" s="168" t="s">
        <v>637</v>
      </c>
      <c r="K58" s="169">
        <v>44228</v>
      </c>
      <c r="L58" s="169">
        <v>44560</v>
      </c>
      <c r="M58" s="339"/>
      <c r="N58" s="339"/>
      <c r="O58" s="339"/>
      <c r="P58" s="168"/>
      <c r="Q58" s="203"/>
      <c r="R58" s="172"/>
      <c r="S58" s="174"/>
      <c r="T58" s="150">
        <f t="shared" si="0"/>
        <v>1</v>
      </c>
    </row>
    <row r="59" spans="1:20" ht="93" customHeight="1">
      <c r="A59" s="342"/>
      <c r="B59" s="363"/>
      <c r="C59" s="375"/>
      <c r="D59" s="360"/>
      <c r="E59" s="360"/>
      <c r="F59" s="371"/>
      <c r="G59" s="374"/>
      <c r="H59" s="168">
        <v>2</v>
      </c>
      <c r="I59" s="168" t="s">
        <v>592</v>
      </c>
      <c r="J59" s="168" t="s">
        <v>637</v>
      </c>
      <c r="K59" s="169">
        <v>44228</v>
      </c>
      <c r="L59" s="169">
        <v>44560</v>
      </c>
      <c r="M59" s="339"/>
      <c r="N59" s="339"/>
      <c r="O59" s="339"/>
      <c r="P59" s="168"/>
      <c r="Q59" s="172"/>
      <c r="R59" s="172"/>
      <c r="S59" s="174"/>
      <c r="T59" s="150">
        <f t="shared" si="0"/>
        <v>1</v>
      </c>
    </row>
    <row r="60" spans="1:20" ht="113.25" customHeight="1">
      <c r="A60" s="2">
        <v>53</v>
      </c>
      <c r="B60" s="363"/>
      <c r="C60" s="375"/>
      <c r="D60" s="360"/>
      <c r="E60" s="167" t="s">
        <v>50</v>
      </c>
      <c r="F60" s="178" t="s">
        <v>593</v>
      </c>
      <c r="G60" s="206" t="s">
        <v>594</v>
      </c>
      <c r="H60" s="131">
        <v>20</v>
      </c>
      <c r="I60" s="131" t="s">
        <v>595</v>
      </c>
      <c r="J60" s="131" t="s">
        <v>637</v>
      </c>
      <c r="K60" s="169">
        <v>44228</v>
      </c>
      <c r="L60" s="169">
        <v>44560</v>
      </c>
      <c r="M60" s="339"/>
      <c r="N60" s="339"/>
      <c r="O60" s="339"/>
      <c r="P60" s="168"/>
      <c r="Q60" s="175"/>
      <c r="R60" s="172"/>
      <c r="S60" s="174"/>
      <c r="T60" s="150">
        <f t="shared" si="0"/>
        <v>1</v>
      </c>
    </row>
    <row r="61" spans="1:20" ht="69" customHeight="1">
      <c r="A61" s="2">
        <v>54</v>
      </c>
      <c r="B61" s="363"/>
      <c r="C61" s="375"/>
      <c r="D61" s="360"/>
      <c r="E61" s="167" t="s">
        <v>200</v>
      </c>
      <c r="F61" s="172" t="s">
        <v>639</v>
      </c>
      <c r="G61" s="178" t="s">
        <v>261</v>
      </c>
      <c r="H61" s="168">
        <v>5</v>
      </c>
      <c r="I61" s="168" t="s">
        <v>638</v>
      </c>
      <c r="J61" s="372" t="s">
        <v>637</v>
      </c>
      <c r="K61" s="169">
        <v>44228</v>
      </c>
      <c r="L61" s="169">
        <v>44560</v>
      </c>
      <c r="M61" s="340"/>
      <c r="N61" s="340"/>
      <c r="O61" s="340"/>
      <c r="P61" s="168"/>
      <c r="Q61" s="172"/>
      <c r="R61" s="180"/>
      <c r="S61" s="174"/>
      <c r="T61" s="150">
        <f t="shared" si="0"/>
        <v>1</v>
      </c>
    </row>
    <row r="62" spans="1:20" s="32" customFormat="1" ht="36.75" customHeight="1">
      <c r="A62" s="2">
        <v>55</v>
      </c>
      <c r="B62" s="363"/>
      <c r="C62" s="375"/>
      <c r="D62" s="360" t="s">
        <v>51</v>
      </c>
      <c r="E62" s="360" t="s">
        <v>596</v>
      </c>
      <c r="F62" s="371" t="s">
        <v>597</v>
      </c>
      <c r="G62" s="178" t="s">
        <v>640</v>
      </c>
      <c r="H62" s="168">
        <v>1</v>
      </c>
      <c r="I62" s="168" t="s">
        <v>551</v>
      </c>
      <c r="J62" s="373"/>
      <c r="K62" s="169">
        <v>44228</v>
      </c>
      <c r="L62" s="169">
        <v>44560</v>
      </c>
      <c r="M62" s="170"/>
      <c r="N62" s="175"/>
      <c r="O62" s="172"/>
      <c r="P62" s="168"/>
      <c r="Q62" s="172"/>
      <c r="R62" s="172"/>
      <c r="S62" s="174"/>
      <c r="T62" s="150">
        <f t="shared" si="0"/>
        <v>1</v>
      </c>
    </row>
    <row r="63" spans="1:20" s="32" customFormat="1" ht="64.5" customHeight="1">
      <c r="A63" s="2">
        <v>56</v>
      </c>
      <c r="B63" s="363"/>
      <c r="C63" s="375"/>
      <c r="D63" s="360"/>
      <c r="E63" s="360"/>
      <c r="F63" s="371"/>
      <c r="G63" s="178" t="s">
        <v>361</v>
      </c>
      <c r="H63" s="168">
        <v>50</v>
      </c>
      <c r="I63" s="168" t="s">
        <v>641</v>
      </c>
      <c r="J63" s="168" t="s">
        <v>645</v>
      </c>
      <c r="K63" s="169">
        <v>44228</v>
      </c>
      <c r="L63" s="169">
        <v>44560</v>
      </c>
      <c r="M63" s="170"/>
      <c r="N63" s="175"/>
      <c r="O63" s="172"/>
      <c r="P63" s="168"/>
      <c r="Q63" s="172"/>
      <c r="R63" s="172"/>
      <c r="S63" s="174"/>
      <c r="T63" s="150">
        <f t="shared" si="0"/>
        <v>1</v>
      </c>
    </row>
    <row r="64" spans="1:20" ht="12.75">
      <c r="C64" s="4">
        <v>8</v>
      </c>
      <c r="D64" s="5">
        <v>17</v>
      </c>
      <c r="E64" s="6">
        <v>41</v>
      </c>
      <c r="G64" s="207">
        <v>56</v>
      </c>
      <c r="H64" s="207"/>
      <c r="I64" s="208">
        <v>57</v>
      </c>
      <c r="J64" s="9"/>
      <c r="M64" s="82">
        <f>SUM(M7:M63)</f>
        <v>3635</v>
      </c>
      <c r="S64" s="101" t="e">
        <f>AVERAGE(S7:S63)</f>
        <v>#DIV/0!</v>
      </c>
    </row>
    <row r="65" spans="2:20" ht="12.75">
      <c r="B65" s="10" t="s">
        <v>52</v>
      </c>
      <c r="C65" s="11"/>
      <c r="H65" s="8"/>
      <c r="I65" s="8"/>
      <c r="J65" s="9"/>
      <c r="M65" s="82"/>
      <c r="S65" s="101" t="e">
        <f>AVERAGE(S7,S8,S10,S12,#REF!,S14,S16,#REF!,#REF!,S18,#REF!,#REF!,S20,S21,S22,S26,#REF!,#REF!,#REF!,#REF!,#REF!,S27,S28,S29,S31,#REF!,S32,S33,S34,S35,S36,S37,S39,#REF!,#REF!,#REF!,#REF!,#REF!,#REF!,#REF!,#REF!,#REF!,S52,#REF!,S53,S54,S55,#REF!,S58,S59,S60,#REF!,#REF!,S61,S62,S63)</f>
        <v>#REF!</v>
      </c>
    </row>
    <row r="66" spans="2:20" ht="12.75">
      <c r="B66" s="10" t="s">
        <v>53</v>
      </c>
      <c r="C66" s="11"/>
      <c r="M66" s="82"/>
      <c r="S66" s="101"/>
    </row>
    <row r="68" spans="2:20">
      <c r="B68" s="43"/>
      <c r="N68" s="32"/>
      <c r="O68" s="1"/>
      <c r="P68" s="1"/>
      <c r="Q68" s="1"/>
      <c r="R68" s="1"/>
      <c r="S68" s="1"/>
      <c r="T68" s="1"/>
    </row>
    <row r="69" spans="2:20">
      <c r="B69" s="4" t="s">
        <v>746</v>
      </c>
    </row>
    <row r="70" spans="2:20">
      <c r="B70" s="4" t="s">
        <v>314</v>
      </c>
    </row>
  </sheetData>
  <sheetProtection algorithmName="SHA-512" hashValue="Xt47Ky/GtjueVPaxx3MNQQs5Al7H++l5ssK12ra6ACJNX2Ljd2RXSaEmEnoORq0AGbRvAcbmesxbjCIOhqrfkA==" saltValue="oM8F1hV/6lHtkYvBYRJC9A==" spinCount="100000" sheet="1" objects="1" scenarios="1"/>
  <autoFilter ref="A6:Z6"/>
  <mergeCells count="82">
    <mergeCell ref="C13:C26"/>
    <mergeCell ref="D13:D17"/>
    <mergeCell ref="D30:D39"/>
    <mergeCell ref="D62:D63"/>
    <mergeCell ref="E62:E63"/>
    <mergeCell ref="C27:C28"/>
    <mergeCell ref="D27:D28"/>
    <mergeCell ref="E27:E28"/>
    <mergeCell ref="E21:E22"/>
    <mergeCell ref="D23:D24"/>
    <mergeCell ref="E23:E24"/>
    <mergeCell ref="D18:D22"/>
    <mergeCell ref="F62:F63"/>
    <mergeCell ref="J61:J62"/>
    <mergeCell ref="F58:F59"/>
    <mergeCell ref="G58:G59"/>
    <mergeCell ref="C55:C56"/>
    <mergeCell ref="D55:D56"/>
    <mergeCell ref="C57:C63"/>
    <mergeCell ref="D57:D61"/>
    <mergeCell ref="E58:E59"/>
    <mergeCell ref="F49:F50"/>
    <mergeCell ref="C51:C54"/>
    <mergeCell ref="D51:D52"/>
    <mergeCell ref="D53:D54"/>
    <mergeCell ref="E53:E54"/>
    <mergeCell ref="F53:F54"/>
    <mergeCell ref="C40:C50"/>
    <mergeCell ref="D40:D48"/>
    <mergeCell ref="E40:E42"/>
    <mergeCell ref="F40:F42"/>
    <mergeCell ref="E44:E45"/>
    <mergeCell ref="E47:E48"/>
    <mergeCell ref="D49:D50"/>
    <mergeCell ref="E49:E50"/>
    <mergeCell ref="F23:F24"/>
    <mergeCell ref="E16:E17"/>
    <mergeCell ref="L5:L6"/>
    <mergeCell ref="M5:M6"/>
    <mergeCell ref="N5:N6"/>
    <mergeCell ref="F16:F17"/>
    <mergeCell ref="O5:O6"/>
    <mergeCell ref="P5:T5"/>
    <mergeCell ref="J5:J6"/>
    <mergeCell ref="K5:K6"/>
    <mergeCell ref="B7:B63"/>
    <mergeCell ref="C7:C12"/>
    <mergeCell ref="D8:D12"/>
    <mergeCell ref="E8:E9"/>
    <mergeCell ref="F5:F6"/>
    <mergeCell ref="F8:F9"/>
    <mergeCell ref="E10:E12"/>
    <mergeCell ref="F10:F12"/>
    <mergeCell ref="E14:E15"/>
    <mergeCell ref="F14:F15"/>
    <mergeCell ref="F27:F28"/>
    <mergeCell ref="C29:C39"/>
    <mergeCell ref="A58:A59"/>
    <mergeCell ref="B1:B4"/>
    <mergeCell ref="C1:R2"/>
    <mergeCell ref="S1:T1"/>
    <mergeCell ref="S2:T2"/>
    <mergeCell ref="C3:R4"/>
    <mergeCell ref="S3:T3"/>
    <mergeCell ref="S4:T4"/>
    <mergeCell ref="A5:A6"/>
    <mergeCell ref="B5:B6"/>
    <mergeCell ref="C5:C6"/>
    <mergeCell ref="D5:D6"/>
    <mergeCell ref="E5:E6"/>
    <mergeCell ref="G5:G6"/>
    <mergeCell ref="H5:H6"/>
    <mergeCell ref="I5:I6"/>
    <mergeCell ref="M57:M61"/>
    <mergeCell ref="N57:N61"/>
    <mergeCell ref="O57:O61"/>
    <mergeCell ref="M29:M39"/>
    <mergeCell ref="N29:N39"/>
    <mergeCell ref="O29:O39"/>
    <mergeCell ref="M40:M48"/>
    <mergeCell ref="N40:N48"/>
    <mergeCell ref="O40:O48"/>
  </mergeCells>
  <conditionalFormatting sqref="T7:T63">
    <cfRule type="cellIs" dxfId="31" priority="4" stopIfTrue="1" operator="between">
      <formula>3</formula>
      <formula>4</formula>
    </cfRule>
  </conditionalFormatting>
  <conditionalFormatting sqref="T7:T63">
    <cfRule type="cellIs" dxfId="30" priority="1" stopIfTrue="1" operator="greaterThan">
      <formula>3</formula>
    </cfRule>
    <cfRule type="cellIs" dxfId="29" priority="2" stopIfTrue="1" operator="between">
      <formula>1</formula>
      <formula>1</formula>
    </cfRule>
    <cfRule type="cellIs" dxfId="28" priority="3" stopIfTrue="1" operator="between">
      <formula>3</formula>
      <formula>3</formula>
    </cfRule>
  </conditionalFormatting>
  <pageMargins left="0.70866141732283472" right="0.70866141732283472" top="0.74803149606299213" bottom="0.74803149606299213" header="0.31496062992125984" footer="0.31496062992125984"/>
  <pageSetup paperSize="14" scale="32" orientation="landscape" r:id="rId1"/>
  <rowBreaks count="3" manualBreakCount="3">
    <brk id="28" max="16383" man="1"/>
    <brk id="49" min="1" max="24" man="1"/>
    <brk id="61" max="16383"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63"/>
  <sheetViews>
    <sheetView zoomScale="80" zoomScaleNormal="80" zoomScaleSheetLayoutView="90" workbookViewId="0">
      <pane ySplit="6" topLeftCell="A7" activePane="bottomLeft" state="frozen"/>
      <selection pane="bottomLeft" activeCell="E7" sqref="E7"/>
    </sheetView>
  </sheetViews>
  <sheetFormatPr baseColWidth="10" defaultRowHeight="15"/>
  <cols>
    <col min="1" max="1" width="4.85546875" bestFit="1" customWidth="1"/>
    <col min="2" max="2" width="15" style="12" hidden="1" customWidth="1"/>
    <col min="3" max="3" width="14" style="12" customWidth="1"/>
    <col min="4" max="4" width="18" style="17" customWidth="1"/>
    <col min="5" max="5" width="18.7109375" style="17" customWidth="1"/>
    <col min="6" max="6" width="28" style="18" customWidth="1"/>
    <col min="7" max="7" width="34" style="18" customWidth="1"/>
    <col min="8" max="8" width="18.7109375" style="18" customWidth="1"/>
    <col min="9" max="9" width="22.85546875" style="18" customWidth="1"/>
    <col min="10" max="10" width="28" style="12" customWidth="1"/>
    <col min="11" max="12" width="18.7109375" style="12" customWidth="1"/>
    <col min="13" max="13" width="29.7109375" style="84" customWidth="1"/>
    <col min="14" max="14" width="18.7109375" style="20" customWidth="1"/>
    <col min="15" max="16" width="18.7109375" style="12" customWidth="1"/>
    <col min="17" max="17" width="58.140625" style="12" customWidth="1"/>
    <col min="18" max="18" width="98.28515625" style="12" customWidth="1"/>
    <col min="19" max="19" width="14.7109375" style="21" customWidth="1"/>
    <col min="20" max="20" width="18.7109375" style="12" customWidth="1"/>
    <col min="21" max="22" width="4" customWidth="1"/>
  </cols>
  <sheetData>
    <row r="1" spans="1:21" ht="15" customHeight="1">
      <c r="B1" s="428"/>
      <c r="C1" s="345" t="s">
        <v>0</v>
      </c>
      <c r="D1" s="346"/>
      <c r="E1" s="346"/>
      <c r="F1" s="346"/>
      <c r="G1" s="346"/>
      <c r="H1" s="346"/>
      <c r="I1" s="346"/>
      <c r="J1" s="346"/>
      <c r="K1" s="346"/>
      <c r="L1" s="346"/>
      <c r="M1" s="346"/>
      <c r="N1" s="346"/>
      <c r="O1" s="346"/>
      <c r="P1" s="346"/>
      <c r="Q1" s="346"/>
      <c r="R1" s="347"/>
      <c r="S1" s="348" t="s">
        <v>1</v>
      </c>
      <c r="T1" s="349"/>
    </row>
    <row r="2" spans="1:21" ht="15" customHeight="1">
      <c r="B2" s="429"/>
      <c r="C2" s="345"/>
      <c r="D2" s="346"/>
      <c r="E2" s="346"/>
      <c r="F2" s="346"/>
      <c r="G2" s="346"/>
      <c r="H2" s="346"/>
      <c r="I2" s="346"/>
      <c r="J2" s="346"/>
      <c r="K2" s="346"/>
      <c r="L2" s="346"/>
      <c r="M2" s="346"/>
      <c r="N2" s="346"/>
      <c r="O2" s="346"/>
      <c r="P2" s="346"/>
      <c r="Q2" s="346"/>
      <c r="R2" s="347"/>
      <c r="S2" s="350" t="s">
        <v>2</v>
      </c>
      <c r="T2" s="351"/>
    </row>
    <row r="3" spans="1:21" ht="15" customHeight="1">
      <c r="B3" s="429"/>
      <c r="C3" s="352" t="s">
        <v>649</v>
      </c>
      <c r="D3" s="353"/>
      <c r="E3" s="353"/>
      <c r="F3" s="353"/>
      <c r="G3" s="353"/>
      <c r="H3" s="353"/>
      <c r="I3" s="353"/>
      <c r="J3" s="353"/>
      <c r="K3" s="353"/>
      <c r="L3" s="353"/>
      <c r="M3" s="353"/>
      <c r="N3" s="353"/>
      <c r="O3" s="353"/>
      <c r="P3" s="353"/>
      <c r="Q3" s="353"/>
      <c r="R3" s="354"/>
      <c r="S3" s="426" t="s">
        <v>315</v>
      </c>
      <c r="T3" s="427"/>
    </row>
    <row r="4" spans="1:21" ht="36" customHeight="1">
      <c r="B4" s="429"/>
      <c r="C4" s="352"/>
      <c r="D4" s="353"/>
      <c r="E4" s="353"/>
      <c r="F4" s="353"/>
      <c r="G4" s="353"/>
      <c r="H4" s="353"/>
      <c r="I4" s="353"/>
      <c r="J4" s="353"/>
      <c r="K4" s="353"/>
      <c r="L4" s="353"/>
      <c r="M4" s="353"/>
      <c r="N4" s="353"/>
      <c r="O4" s="353"/>
      <c r="P4" s="353"/>
      <c r="Q4" s="353"/>
      <c r="R4" s="354"/>
      <c r="S4" s="355" t="s">
        <v>316</v>
      </c>
      <c r="T4" s="356"/>
    </row>
    <row r="5" spans="1:21" ht="15.75" customHeight="1">
      <c r="A5" s="414" t="s">
        <v>3</v>
      </c>
      <c r="B5" s="421" t="s">
        <v>4</v>
      </c>
      <c r="C5" s="421" t="s">
        <v>5</v>
      </c>
      <c r="D5" s="421" t="s">
        <v>6</v>
      </c>
      <c r="E5" s="421" t="s">
        <v>7</v>
      </c>
      <c r="F5" s="421" t="s">
        <v>8</v>
      </c>
      <c r="G5" s="421" t="s">
        <v>9</v>
      </c>
      <c r="H5" s="421" t="s">
        <v>10</v>
      </c>
      <c r="I5" s="421" t="s">
        <v>158</v>
      </c>
      <c r="J5" s="421" t="s">
        <v>11</v>
      </c>
      <c r="K5" s="421" t="s">
        <v>12</v>
      </c>
      <c r="L5" s="421" t="s">
        <v>13</v>
      </c>
      <c r="M5" s="435" t="s">
        <v>14</v>
      </c>
      <c r="N5" s="421" t="s">
        <v>15</v>
      </c>
      <c r="O5" s="421" t="s">
        <v>16</v>
      </c>
      <c r="P5" s="434" t="s">
        <v>17</v>
      </c>
      <c r="Q5" s="434"/>
      <c r="R5" s="434"/>
      <c r="S5" s="434"/>
      <c r="T5" s="434"/>
    </row>
    <row r="6" spans="1:21" ht="56.25" customHeight="1">
      <c r="A6" s="415"/>
      <c r="B6" s="421"/>
      <c r="C6" s="421"/>
      <c r="D6" s="421"/>
      <c r="E6" s="421"/>
      <c r="F6" s="421"/>
      <c r="G6" s="421"/>
      <c r="H6" s="421"/>
      <c r="I6" s="421"/>
      <c r="J6" s="421"/>
      <c r="K6" s="421"/>
      <c r="L6" s="421"/>
      <c r="M6" s="435"/>
      <c r="N6" s="421"/>
      <c r="O6" s="421"/>
      <c r="P6" s="77" t="s">
        <v>18</v>
      </c>
      <c r="Q6" s="77" t="s">
        <v>19</v>
      </c>
      <c r="R6" s="77" t="s">
        <v>20</v>
      </c>
      <c r="S6" s="77" t="s">
        <v>21</v>
      </c>
      <c r="T6" s="77" t="s">
        <v>22</v>
      </c>
    </row>
    <row r="7" spans="1:21" ht="139.5" customHeight="1">
      <c r="A7" s="227">
        <v>1</v>
      </c>
      <c r="B7" s="228"/>
      <c r="C7" s="422" t="s">
        <v>56</v>
      </c>
      <c r="D7" s="422" t="s">
        <v>57</v>
      </c>
      <c r="E7" s="265" t="s">
        <v>667</v>
      </c>
      <c r="F7" s="205" t="s">
        <v>669</v>
      </c>
      <c r="G7" s="178" t="s">
        <v>668</v>
      </c>
      <c r="H7" s="168">
        <v>1</v>
      </c>
      <c r="I7" s="168" t="s">
        <v>589</v>
      </c>
      <c r="J7" s="179" t="s">
        <v>672</v>
      </c>
      <c r="K7" s="74">
        <v>44228</v>
      </c>
      <c r="L7" s="74">
        <v>44560</v>
      </c>
      <c r="M7" s="229"/>
      <c r="N7" s="228"/>
      <c r="O7" s="228"/>
      <c r="P7" s="166"/>
      <c r="Q7" s="166"/>
      <c r="R7" s="166"/>
      <c r="S7" s="230"/>
      <c r="T7" s="3">
        <f t="shared" ref="T7:T59" si="0">IF(S7&lt;=33%,1,IF(S7&lt;76%,3,IF(S7&lt;100%,4,IF(S7=101%,5))))</f>
        <v>1</v>
      </c>
    </row>
    <row r="8" spans="1:21" ht="154.5" customHeight="1">
      <c r="A8" s="24">
        <v>2</v>
      </c>
      <c r="B8" s="432" t="s">
        <v>55</v>
      </c>
      <c r="C8" s="423"/>
      <c r="D8" s="423"/>
      <c r="E8" s="269" t="s">
        <v>160</v>
      </c>
      <c r="F8" s="161" t="s">
        <v>364</v>
      </c>
      <c r="G8" s="161" t="s">
        <v>362</v>
      </c>
      <c r="H8" s="161">
        <v>8500</v>
      </c>
      <c r="I8" s="161" t="s">
        <v>162</v>
      </c>
      <c r="J8" s="161" t="s">
        <v>363</v>
      </c>
      <c r="K8" s="74">
        <v>44228</v>
      </c>
      <c r="L8" s="74">
        <v>44560</v>
      </c>
      <c r="M8" s="26">
        <v>15</v>
      </c>
      <c r="N8" s="51"/>
      <c r="O8" s="158" t="s">
        <v>742</v>
      </c>
      <c r="P8" s="209"/>
      <c r="Q8" s="222"/>
      <c r="R8" s="264"/>
      <c r="S8" s="114"/>
      <c r="T8" s="3">
        <f t="shared" si="0"/>
        <v>1</v>
      </c>
      <c r="U8" s="31"/>
    </row>
    <row r="9" spans="1:21" ht="137.25" customHeight="1">
      <c r="A9" s="24">
        <v>3</v>
      </c>
      <c r="B9" s="432"/>
      <c r="C9" s="423"/>
      <c r="D9" s="423"/>
      <c r="E9" s="401" t="s">
        <v>170</v>
      </c>
      <c r="F9" s="410" t="s">
        <v>365</v>
      </c>
      <c r="G9" s="162" t="s">
        <v>479</v>
      </c>
      <c r="H9" s="161">
        <v>1100</v>
      </c>
      <c r="I9" s="161" t="s">
        <v>366</v>
      </c>
      <c r="J9" s="161" t="s">
        <v>363</v>
      </c>
      <c r="K9" s="74">
        <v>44228</v>
      </c>
      <c r="L9" s="74">
        <v>44560</v>
      </c>
      <c r="M9" s="259">
        <v>5</v>
      </c>
      <c r="N9" s="259"/>
      <c r="O9" s="260" t="s">
        <v>286</v>
      </c>
      <c r="P9" s="209"/>
      <c r="Q9" s="111"/>
      <c r="R9" s="129"/>
      <c r="S9" s="114"/>
      <c r="T9" s="3">
        <f t="shared" si="0"/>
        <v>1</v>
      </c>
      <c r="U9" s="31"/>
    </row>
    <row r="10" spans="1:21" ht="142.5" customHeight="1">
      <c r="A10" s="24">
        <v>4</v>
      </c>
      <c r="B10" s="433"/>
      <c r="C10" s="423"/>
      <c r="D10" s="423"/>
      <c r="E10" s="409"/>
      <c r="F10" s="412"/>
      <c r="G10" s="154" t="s">
        <v>480</v>
      </c>
      <c r="H10" s="155">
        <v>200</v>
      </c>
      <c r="I10" s="161" t="s">
        <v>366</v>
      </c>
      <c r="J10" s="161" t="s">
        <v>481</v>
      </c>
      <c r="K10" s="74">
        <v>44228</v>
      </c>
      <c r="L10" s="74">
        <v>44560</v>
      </c>
      <c r="M10" s="258">
        <v>75</v>
      </c>
      <c r="N10" s="258"/>
      <c r="O10" s="258" t="s">
        <v>291</v>
      </c>
      <c r="P10" s="209"/>
      <c r="Q10" s="111"/>
      <c r="R10" s="129"/>
      <c r="S10" s="114"/>
      <c r="T10" s="3">
        <f t="shared" si="0"/>
        <v>1</v>
      </c>
      <c r="U10" s="31"/>
    </row>
    <row r="11" spans="1:21" ht="96.75" customHeight="1">
      <c r="A11" s="227">
        <v>5</v>
      </c>
      <c r="B11" s="432"/>
      <c r="C11" s="423"/>
      <c r="D11" s="423"/>
      <c r="E11" s="269" t="s">
        <v>58</v>
      </c>
      <c r="F11" s="13" t="s">
        <v>59</v>
      </c>
      <c r="G11" s="13" t="s">
        <v>60</v>
      </c>
      <c r="H11" s="161">
        <v>1</v>
      </c>
      <c r="I11" s="161" t="s">
        <v>269</v>
      </c>
      <c r="J11" s="161" t="s">
        <v>61</v>
      </c>
      <c r="K11" s="74">
        <v>44228</v>
      </c>
      <c r="L11" s="74">
        <v>44560</v>
      </c>
      <c r="M11" s="26">
        <v>45</v>
      </c>
      <c r="N11" s="52"/>
      <c r="O11" s="158" t="s">
        <v>743</v>
      </c>
      <c r="P11" s="210"/>
      <c r="Q11" s="111"/>
      <c r="R11" s="129"/>
      <c r="S11" s="114"/>
      <c r="T11" s="3">
        <f t="shared" si="0"/>
        <v>1</v>
      </c>
      <c r="U11" s="31"/>
    </row>
    <row r="12" spans="1:21" ht="81.75" customHeight="1">
      <c r="A12" s="24">
        <v>6</v>
      </c>
      <c r="B12" s="432"/>
      <c r="C12" s="423"/>
      <c r="D12" s="423"/>
      <c r="E12" s="401" t="s">
        <v>62</v>
      </c>
      <c r="F12" s="13" t="s">
        <v>63</v>
      </c>
      <c r="G12" s="151" t="s">
        <v>270</v>
      </c>
      <c r="H12" s="155">
        <v>30</v>
      </c>
      <c r="I12" s="161" t="s">
        <v>163</v>
      </c>
      <c r="J12" s="161" t="s">
        <v>651</v>
      </c>
      <c r="K12" s="74">
        <v>44228</v>
      </c>
      <c r="L12" s="74">
        <v>44560</v>
      </c>
      <c r="M12" s="419">
        <v>849</v>
      </c>
      <c r="N12" s="406"/>
      <c r="O12" s="406" t="s">
        <v>743</v>
      </c>
      <c r="P12" s="211"/>
      <c r="Q12" s="111"/>
      <c r="R12" s="129"/>
      <c r="S12" s="212"/>
      <c r="T12" s="3">
        <f t="shared" si="0"/>
        <v>1</v>
      </c>
      <c r="U12" s="31"/>
    </row>
    <row r="13" spans="1:21" ht="99.75" customHeight="1">
      <c r="A13" s="24">
        <v>7</v>
      </c>
      <c r="B13" s="433"/>
      <c r="C13" s="423"/>
      <c r="D13" s="423"/>
      <c r="E13" s="402"/>
      <c r="F13" s="151" t="s">
        <v>465</v>
      </c>
      <c r="G13" s="151" t="s">
        <v>466</v>
      </c>
      <c r="H13" s="155">
        <v>5460</v>
      </c>
      <c r="I13" s="155" t="s">
        <v>482</v>
      </c>
      <c r="J13" s="155" t="s">
        <v>652</v>
      </c>
      <c r="K13" s="74">
        <v>44228</v>
      </c>
      <c r="L13" s="74">
        <v>44560</v>
      </c>
      <c r="M13" s="420"/>
      <c r="N13" s="407"/>
      <c r="O13" s="407"/>
      <c r="P13" s="211"/>
      <c r="Q13" s="111"/>
      <c r="R13" s="129"/>
      <c r="S13" s="212"/>
      <c r="T13" s="3">
        <f t="shared" si="0"/>
        <v>1</v>
      </c>
      <c r="U13" s="31"/>
    </row>
    <row r="14" spans="1:21" ht="71.25">
      <c r="A14" s="24">
        <v>8</v>
      </c>
      <c r="B14" s="432"/>
      <c r="C14" s="423"/>
      <c r="D14" s="423"/>
      <c r="E14" s="166" t="s">
        <v>749</v>
      </c>
      <c r="F14" s="13" t="s">
        <v>483</v>
      </c>
      <c r="G14" s="13" t="s">
        <v>492</v>
      </c>
      <c r="H14" s="161">
        <v>42</v>
      </c>
      <c r="I14" s="161" t="s">
        <v>493</v>
      </c>
      <c r="J14" s="161" t="s">
        <v>470</v>
      </c>
      <c r="K14" s="74">
        <v>44228</v>
      </c>
      <c r="L14" s="74">
        <v>44560</v>
      </c>
      <c r="M14" s="86">
        <v>175</v>
      </c>
      <c r="N14" s="15"/>
      <c r="O14" s="16" t="s">
        <v>743</v>
      </c>
      <c r="P14" s="110"/>
      <c r="Q14" s="129"/>
      <c r="R14" s="130"/>
      <c r="S14" s="104"/>
      <c r="T14" s="3">
        <f t="shared" si="0"/>
        <v>1</v>
      </c>
      <c r="U14" s="31"/>
    </row>
    <row r="15" spans="1:21" ht="85.5">
      <c r="A15" s="227">
        <v>9</v>
      </c>
      <c r="B15" s="432"/>
      <c r="C15" s="423"/>
      <c r="D15" s="423"/>
      <c r="E15" s="269" t="s">
        <v>64</v>
      </c>
      <c r="F15" s="13" t="s">
        <v>274</v>
      </c>
      <c r="G15" s="76" t="s">
        <v>484</v>
      </c>
      <c r="H15" s="162">
        <v>1</v>
      </c>
      <c r="I15" s="162" t="s">
        <v>485</v>
      </c>
      <c r="J15" s="161" t="s">
        <v>471</v>
      </c>
      <c r="K15" s="74">
        <v>44228</v>
      </c>
      <c r="L15" s="74">
        <v>44560</v>
      </c>
      <c r="M15" s="26"/>
      <c r="N15" s="15"/>
      <c r="O15" s="16"/>
      <c r="P15" s="110"/>
      <c r="Q15" s="111"/>
      <c r="R15" s="112"/>
      <c r="S15" s="104"/>
      <c r="T15" s="3">
        <f t="shared" si="0"/>
        <v>1</v>
      </c>
      <c r="U15" s="31"/>
    </row>
    <row r="16" spans="1:21" ht="105">
      <c r="A16" s="24">
        <v>10</v>
      </c>
      <c r="B16" s="432"/>
      <c r="C16" s="423"/>
      <c r="D16" s="423"/>
      <c r="E16" s="269" t="s">
        <v>486</v>
      </c>
      <c r="F16" s="13" t="s">
        <v>488</v>
      </c>
      <c r="G16" s="13" t="s">
        <v>487</v>
      </c>
      <c r="H16" s="161">
        <v>2500</v>
      </c>
      <c r="I16" s="161" t="s">
        <v>161</v>
      </c>
      <c r="J16" s="161" t="s">
        <v>478</v>
      </c>
      <c r="K16" s="74">
        <v>44228</v>
      </c>
      <c r="L16" s="74">
        <v>44560</v>
      </c>
      <c r="M16" s="86">
        <f>100+165+130+60</f>
        <v>455</v>
      </c>
      <c r="N16" s="15"/>
      <c r="O16" s="16" t="s">
        <v>743</v>
      </c>
      <c r="P16" s="213"/>
      <c r="Q16" s="111"/>
      <c r="R16" s="129"/>
      <c r="S16" s="114"/>
      <c r="T16" s="3">
        <f t="shared" si="0"/>
        <v>1</v>
      </c>
      <c r="U16" s="31"/>
    </row>
    <row r="17" spans="1:21" ht="114">
      <c r="A17" s="24">
        <v>11</v>
      </c>
      <c r="B17" s="432"/>
      <c r="C17" s="423"/>
      <c r="D17" s="423"/>
      <c r="E17" s="269" t="s">
        <v>65</v>
      </c>
      <c r="F17" s="13" t="s">
        <v>262</v>
      </c>
      <c r="G17" s="13" t="s">
        <v>165</v>
      </c>
      <c r="H17" s="161">
        <v>1</v>
      </c>
      <c r="I17" s="161" t="s">
        <v>164</v>
      </c>
      <c r="J17" s="161" t="s">
        <v>653</v>
      </c>
      <c r="K17" s="74">
        <v>44228</v>
      </c>
      <c r="L17" s="74">
        <v>44560</v>
      </c>
      <c r="M17" s="86">
        <v>15</v>
      </c>
      <c r="N17" s="15"/>
      <c r="O17" s="16" t="s">
        <v>286</v>
      </c>
      <c r="P17" s="214"/>
      <c r="Q17" s="111"/>
      <c r="R17" s="129"/>
      <c r="S17" s="104"/>
      <c r="T17" s="3">
        <f t="shared" si="0"/>
        <v>1</v>
      </c>
      <c r="U17" s="31"/>
    </row>
    <row r="18" spans="1:21" ht="215.25" customHeight="1">
      <c r="A18" s="24">
        <v>12</v>
      </c>
      <c r="B18" s="432"/>
      <c r="C18" s="423"/>
      <c r="D18" s="423"/>
      <c r="E18" s="269" t="s">
        <v>66</v>
      </c>
      <c r="F18" s="13" t="s">
        <v>367</v>
      </c>
      <c r="G18" s="13" t="s">
        <v>167</v>
      </c>
      <c r="H18" s="161">
        <v>150</v>
      </c>
      <c r="I18" s="161" t="s">
        <v>368</v>
      </c>
      <c r="J18" s="161" t="s">
        <v>472</v>
      </c>
      <c r="K18" s="74">
        <v>44228</v>
      </c>
      <c r="L18" s="74">
        <v>44560</v>
      </c>
      <c r="M18" s="86">
        <v>305</v>
      </c>
      <c r="N18" s="15"/>
      <c r="O18" s="16" t="s">
        <v>743</v>
      </c>
      <c r="P18" s="211"/>
      <c r="Q18" s="111"/>
      <c r="R18" s="129"/>
      <c r="S18" s="114"/>
      <c r="T18" s="3">
        <f t="shared" si="0"/>
        <v>1</v>
      </c>
      <c r="U18" s="31"/>
    </row>
    <row r="19" spans="1:21" ht="157.5">
      <c r="A19" s="227">
        <v>13</v>
      </c>
      <c r="B19" s="432"/>
      <c r="C19" s="423"/>
      <c r="D19" s="423"/>
      <c r="E19" s="269" t="s">
        <v>67</v>
      </c>
      <c r="F19" s="215" t="s">
        <v>369</v>
      </c>
      <c r="G19" s="13" t="s">
        <v>370</v>
      </c>
      <c r="H19" s="161">
        <v>600</v>
      </c>
      <c r="I19" s="161" t="s">
        <v>166</v>
      </c>
      <c r="J19" s="161" t="s">
        <v>472</v>
      </c>
      <c r="K19" s="74">
        <v>44228</v>
      </c>
      <c r="L19" s="74">
        <v>44560</v>
      </c>
      <c r="M19" s="26"/>
      <c r="N19" s="15"/>
      <c r="O19" s="16"/>
      <c r="P19" s="211"/>
      <c r="Q19" s="129"/>
      <c r="R19" s="129"/>
      <c r="S19" s="114"/>
      <c r="T19" s="3">
        <f t="shared" si="0"/>
        <v>1</v>
      </c>
      <c r="U19" s="31"/>
    </row>
    <row r="20" spans="1:21" ht="99.75">
      <c r="A20" s="24">
        <v>14</v>
      </c>
      <c r="B20" s="432"/>
      <c r="C20" s="423"/>
      <c r="D20" s="424"/>
      <c r="E20" s="269" t="s">
        <v>218</v>
      </c>
      <c r="F20" s="13" t="s">
        <v>171</v>
      </c>
      <c r="G20" s="13" t="s">
        <v>271</v>
      </c>
      <c r="H20" s="161">
        <v>2000</v>
      </c>
      <c r="I20" s="161" t="s">
        <v>161</v>
      </c>
      <c r="J20" s="161" t="s">
        <v>371</v>
      </c>
      <c r="K20" s="74">
        <v>44228</v>
      </c>
      <c r="L20" s="74">
        <v>44560</v>
      </c>
      <c r="M20" s="26"/>
      <c r="N20" s="15"/>
      <c r="O20" s="16"/>
      <c r="P20" s="211"/>
      <c r="Q20" s="129"/>
      <c r="R20" s="129"/>
      <c r="S20" s="114"/>
      <c r="T20" s="3">
        <f t="shared" si="0"/>
        <v>1</v>
      </c>
      <c r="U20" s="31"/>
    </row>
    <row r="21" spans="1:21" ht="85.5">
      <c r="A21" s="24">
        <v>15</v>
      </c>
      <c r="B21" s="432"/>
      <c r="C21" s="423"/>
      <c r="D21" s="425" t="s">
        <v>68</v>
      </c>
      <c r="E21" s="401" t="s">
        <v>452</v>
      </c>
      <c r="F21" s="410" t="s">
        <v>372</v>
      </c>
      <c r="G21" s="13" t="s">
        <v>69</v>
      </c>
      <c r="H21" s="161">
        <v>5000</v>
      </c>
      <c r="I21" s="161" t="s">
        <v>272</v>
      </c>
      <c r="J21" s="161" t="s">
        <v>373</v>
      </c>
      <c r="K21" s="74">
        <v>44228</v>
      </c>
      <c r="L21" s="74">
        <v>44560</v>
      </c>
      <c r="M21" s="86">
        <v>30</v>
      </c>
      <c r="N21" s="15"/>
      <c r="O21" s="16" t="s">
        <v>742</v>
      </c>
      <c r="P21" s="102"/>
      <c r="Q21" s="216"/>
      <c r="R21" s="216"/>
      <c r="S21" s="114"/>
      <c r="T21" s="3">
        <f t="shared" si="0"/>
        <v>1</v>
      </c>
      <c r="U21" s="31"/>
    </row>
    <row r="22" spans="1:21" ht="105.75" customHeight="1">
      <c r="A22" s="24">
        <v>16</v>
      </c>
      <c r="B22" s="432"/>
      <c r="C22" s="423"/>
      <c r="D22" s="425"/>
      <c r="E22" s="402"/>
      <c r="F22" s="411"/>
      <c r="G22" s="13" t="s">
        <v>662</v>
      </c>
      <c r="H22" s="155">
        <v>30</v>
      </c>
      <c r="I22" s="161" t="s">
        <v>453</v>
      </c>
      <c r="J22" s="161" t="s">
        <v>661</v>
      </c>
      <c r="K22" s="74">
        <v>44228</v>
      </c>
      <c r="L22" s="74">
        <v>44560</v>
      </c>
      <c r="M22" s="85"/>
      <c r="N22" s="15"/>
      <c r="O22" s="16"/>
      <c r="P22" s="102"/>
      <c r="Q22" s="216"/>
      <c r="R22" s="216"/>
      <c r="S22" s="114"/>
      <c r="T22" s="3">
        <f t="shared" si="0"/>
        <v>1</v>
      </c>
      <c r="U22" s="31"/>
    </row>
    <row r="23" spans="1:21" ht="141" customHeight="1">
      <c r="A23" s="227">
        <v>17</v>
      </c>
      <c r="B23" s="432"/>
      <c r="C23" s="423"/>
      <c r="D23" s="425"/>
      <c r="E23" s="409"/>
      <c r="F23" s="412"/>
      <c r="G23" s="13" t="s">
        <v>490</v>
      </c>
      <c r="H23" s="18">
        <v>1</v>
      </c>
      <c r="I23" s="161" t="s">
        <v>489</v>
      </c>
      <c r="J23" s="161" t="s">
        <v>477</v>
      </c>
      <c r="K23" s="74">
        <v>44228</v>
      </c>
      <c r="L23" s="74">
        <v>44560</v>
      </c>
      <c r="M23" s="85"/>
      <c r="N23" s="15"/>
      <c r="O23" s="16"/>
      <c r="P23" s="102"/>
      <c r="Q23" s="216"/>
      <c r="R23" s="216"/>
      <c r="S23" s="114"/>
      <c r="T23" s="3">
        <f t="shared" si="0"/>
        <v>1</v>
      </c>
      <c r="U23" s="31"/>
    </row>
    <row r="24" spans="1:21" ht="73.5" customHeight="1">
      <c r="A24" s="24">
        <v>18</v>
      </c>
      <c r="B24" s="432"/>
      <c r="C24" s="423"/>
      <c r="D24" s="425"/>
      <c r="E24" s="269" t="s">
        <v>70</v>
      </c>
      <c r="F24" s="151" t="s">
        <v>467</v>
      </c>
      <c r="G24" s="151" t="s">
        <v>468</v>
      </c>
      <c r="H24" s="155">
        <v>1</v>
      </c>
      <c r="I24" s="155" t="s">
        <v>269</v>
      </c>
      <c r="J24" s="155" t="s">
        <v>764</v>
      </c>
      <c r="K24" s="74">
        <v>44228</v>
      </c>
      <c r="L24" s="74">
        <v>44560</v>
      </c>
      <c r="M24" s="86">
        <v>25</v>
      </c>
      <c r="N24" s="15"/>
      <c r="O24" s="16" t="s">
        <v>286</v>
      </c>
      <c r="P24" s="102"/>
      <c r="Q24" s="129"/>
      <c r="R24" s="129"/>
      <c r="S24" s="114"/>
      <c r="T24" s="3">
        <f t="shared" si="0"/>
        <v>1</v>
      </c>
      <c r="U24" s="31"/>
    </row>
    <row r="25" spans="1:21" ht="71.25">
      <c r="A25" s="24">
        <v>19</v>
      </c>
      <c r="B25" s="432"/>
      <c r="C25" s="423"/>
      <c r="D25" s="425"/>
      <c r="E25" s="269" t="s">
        <v>168</v>
      </c>
      <c r="F25" s="13" t="s">
        <v>491</v>
      </c>
      <c r="G25" s="13" t="s">
        <v>169</v>
      </c>
      <c r="H25" s="155">
        <v>2</v>
      </c>
      <c r="I25" s="161" t="s">
        <v>151</v>
      </c>
      <c r="J25" s="161" t="s">
        <v>654</v>
      </c>
      <c r="K25" s="74">
        <v>44228</v>
      </c>
      <c r="L25" s="74">
        <v>44560</v>
      </c>
      <c r="M25" s="85"/>
      <c r="N25" s="15"/>
      <c r="O25" s="16"/>
      <c r="P25" s="102"/>
      <c r="Q25" s="112"/>
      <c r="R25" s="129"/>
      <c r="S25" s="114"/>
      <c r="T25" s="3">
        <f t="shared" si="0"/>
        <v>1</v>
      </c>
      <c r="U25" s="31"/>
    </row>
    <row r="26" spans="1:21" ht="72.75" customHeight="1">
      <c r="A26" s="24">
        <v>20</v>
      </c>
      <c r="B26" s="432"/>
      <c r="C26" s="423"/>
      <c r="D26" s="416" t="s">
        <v>293</v>
      </c>
      <c r="E26" s="401" t="s">
        <v>180</v>
      </c>
      <c r="F26" s="13" t="s">
        <v>294</v>
      </c>
      <c r="G26" s="13" t="s">
        <v>295</v>
      </c>
      <c r="H26" s="161">
        <v>10</v>
      </c>
      <c r="I26" s="161" t="s">
        <v>298</v>
      </c>
      <c r="J26" s="161" t="s">
        <v>494</v>
      </c>
      <c r="K26" s="74">
        <v>44228</v>
      </c>
      <c r="L26" s="74">
        <v>44560</v>
      </c>
      <c r="M26" s="133"/>
      <c r="N26" s="15"/>
      <c r="O26" s="134"/>
      <c r="P26" s="102"/>
      <c r="Q26" s="112"/>
      <c r="R26" s="129"/>
      <c r="S26" s="114"/>
      <c r="T26" s="3">
        <f t="shared" si="0"/>
        <v>1</v>
      </c>
      <c r="U26" s="31"/>
    </row>
    <row r="27" spans="1:21" ht="57">
      <c r="A27" s="227">
        <v>21</v>
      </c>
      <c r="B27" s="432"/>
      <c r="C27" s="423"/>
      <c r="D27" s="418"/>
      <c r="E27" s="409"/>
      <c r="F27" s="13" t="s">
        <v>296</v>
      </c>
      <c r="G27" s="13" t="s">
        <v>297</v>
      </c>
      <c r="H27" s="161">
        <v>3</v>
      </c>
      <c r="I27" s="161" t="s">
        <v>299</v>
      </c>
      <c r="J27" s="161" t="s">
        <v>494</v>
      </c>
      <c r="K27" s="74">
        <v>44228</v>
      </c>
      <c r="L27" s="74">
        <v>44560</v>
      </c>
      <c r="M27" s="133"/>
      <c r="N27" s="15"/>
      <c r="O27" s="134"/>
      <c r="P27" s="102"/>
      <c r="Q27" s="112"/>
      <c r="R27" s="129"/>
      <c r="S27" s="114"/>
      <c r="T27" s="3">
        <f t="shared" si="0"/>
        <v>1</v>
      </c>
      <c r="U27" s="31"/>
    </row>
    <row r="28" spans="1:21" ht="71.25">
      <c r="A28" s="24">
        <v>22</v>
      </c>
      <c r="B28" s="432"/>
      <c r="C28" s="423"/>
      <c r="D28" s="416" t="s">
        <v>71</v>
      </c>
      <c r="E28" s="401" t="s">
        <v>374</v>
      </c>
      <c r="F28" s="376" t="s">
        <v>375</v>
      </c>
      <c r="G28" s="13" t="s">
        <v>376</v>
      </c>
      <c r="H28" s="161">
        <v>2000</v>
      </c>
      <c r="I28" s="161" t="s">
        <v>377</v>
      </c>
      <c r="J28" s="161" t="s">
        <v>473</v>
      </c>
      <c r="K28" s="74">
        <v>44228</v>
      </c>
      <c r="L28" s="74">
        <v>44560</v>
      </c>
      <c r="M28" s="403">
        <v>190</v>
      </c>
      <c r="N28" s="403"/>
      <c r="O28" s="403" t="s">
        <v>742</v>
      </c>
      <c r="P28" s="261"/>
      <c r="Q28" s="129"/>
      <c r="R28" s="129"/>
      <c r="S28" s="114"/>
      <c r="T28" s="3">
        <f t="shared" si="0"/>
        <v>1</v>
      </c>
      <c r="U28" s="31"/>
    </row>
    <row r="29" spans="1:21" ht="83.25" customHeight="1">
      <c r="A29" s="24">
        <v>23</v>
      </c>
      <c r="B29" s="432"/>
      <c r="C29" s="423"/>
      <c r="D29" s="417"/>
      <c r="E29" s="409"/>
      <c r="F29" s="377"/>
      <c r="G29" s="13" t="s">
        <v>469</v>
      </c>
      <c r="H29" s="161">
        <v>3</v>
      </c>
      <c r="I29" s="161" t="s">
        <v>173</v>
      </c>
      <c r="J29" s="161" t="s">
        <v>473</v>
      </c>
      <c r="K29" s="74">
        <v>44228</v>
      </c>
      <c r="L29" s="74">
        <v>44560</v>
      </c>
      <c r="M29" s="404"/>
      <c r="N29" s="404"/>
      <c r="O29" s="404"/>
      <c r="P29" s="261"/>
      <c r="Q29" s="129"/>
      <c r="R29" s="129"/>
      <c r="S29" s="114"/>
      <c r="T29" s="3">
        <f t="shared" si="0"/>
        <v>1</v>
      </c>
      <c r="U29" s="31"/>
    </row>
    <row r="30" spans="1:21" ht="57">
      <c r="A30" s="24">
        <v>24</v>
      </c>
      <c r="B30" s="432"/>
      <c r="C30" s="423"/>
      <c r="D30" s="417"/>
      <c r="E30" s="310" t="s">
        <v>378</v>
      </c>
      <c r="F30" s="13" t="s">
        <v>379</v>
      </c>
      <c r="G30" s="13" t="s">
        <v>273</v>
      </c>
      <c r="H30" s="161">
        <v>550</v>
      </c>
      <c r="I30" s="161" t="s">
        <v>380</v>
      </c>
      <c r="J30" s="161" t="s">
        <v>172</v>
      </c>
      <c r="K30" s="74">
        <v>44228</v>
      </c>
      <c r="L30" s="74">
        <v>44560</v>
      </c>
      <c r="M30" s="404"/>
      <c r="N30" s="404"/>
      <c r="O30" s="404"/>
      <c r="P30" s="261"/>
      <c r="Q30" s="129"/>
      <c r="R30" s="129"/>
      <c r="S30" s="114"/>
      <c r="T30" s="3">
        <f t="shared" si="0"/>
        <v>1</v>
      </c>
      <c r="U30" s="31"/>
    </row>
    <row r="31" spans="1:21" ht="57">
      <c r="A31" s="227">
        <v>25</v>
      </c>
      <c r="B31" s="432"/>
      <c r="C31" s="423"/>
      <c r="D31" s="417"/>
      <c r="E31" s="269" t="s">
        <v>381</v>
      </c>
      <c r="F31" s="13" t="s">
        <v>382</v>
      </c>
      <c r="G31" s="13" t="s">
        <v>384</v>
      </c>
      <c r="H31" s="161">
        <v>550</v>
      </c>
      <c r="I31" s="161" t="s">
        <v>383</v>
      </c>
      <c r="J31" s="161" t="s">
        <v>172</v>
      </c>
      <c r="K31" s="74">
        <v>44228</v>
      </c>
      <c r="L31" s="74">
        <v>44560</v>
      </c>
      <c r="M31" s="405"/>
      <c r="N31" s="405"/>
      <c r="O31" s="405"/>
      <c r="P31" s="261"/>
      <c r="Q31" s="129"/>
      <c r="R31" s="129"/>
      <c r="S31" s="114"/>
      <c r="T31" s="3">
        <f t="shared" si="0"/>
        <v>1</v>
      </c>
      <c r="U31" s="31"/>
    </row>
    <row r="32" spans="1:21" ht="57" customHeight="1">
      <c r="A32" s="24">
        <v>26</v>
      </c>
      <c r="B32" s="432"/>
      <c r="C32" s="423"/>
      <c r="D32" s="417"/>
      <c r="E32" s="401" t="s">
        <v>385</v>
      </c>
      <c r="F32" s="410" t="s">
        <v>462</v>
      </c>
      <c r="G32" s="13" t="s">
        <v>72</v>
      </c>
      <c r="H32" s="161">
        <v>1</v>
      </c>
      <c r="I32" s="161" t="s">
        <v>164</v>
      </c>
      <c r="J32" s="161" t="s">
        <v>474</v>
      </c>
      <c r="K32" s="74">
        <v>44228</v>
      </c>
      <c r="L32" s="74">
        <v>44560</v>
      </c>
      <c r="M32" s="26"/>
      <c r="N32" s="15"/>
      <c r="O32" s="16"/>
      <c r="P32" s="96"/>
      <c r="Q32" s="111"/>
      <c r="R32" s="113"/>
      <c r="S32" s="114"/>
      <c r="T32" s="3">
        <f t="shared" si="0"/>
        <v>1</v>
      </c>
      <c r="U32" s="31"/>
    </row>
    <row r="33" spans="1:21" ht="99.75" customHeight="1">
      <c r="A33" s="24">
        <v>27</v>
      </c>
      <c r="B33" s="432"/>
      <c r="C33" s="423"/>
      <c r="D33" s="418"/>
      <c r="E33" s="402"/>
      <c r="F33" s="412"/>
      <c r="G33" s="13" t="s">
        <v>463</v>
      </c>
      <c r="H33" s="162">
        <v>60</v>
      </c>
      <c r="I33" s="161" t="s">
        <v>386</v>
      </c>
      <c r="J33" s="161" t="s">
        <v>474</v>
      </c>
      <c r="K33" s="74">
        <v>44228</v>
      </c>
      <c r="L33" s="74">
        <v>44560</v>
      </c>
      <c r="M33" s="85"/>
      <c r="N33" s="15"/>
      <c r="O33" s="16"/>
      <c r="P33" s="96"/>
      <c r="Q33" s="111"/>
      <c r="R33" s="127"/>
      <c r="S33" s="114"/>
      <c r="T33" s="3">
        <f t="shared" si="0"/>
        <v>1</v>
      </c>
      <c r="U33" s="31"/>
    </row>
    <row r="34" spans="1:21" ht="151.5" customHeight="1">
      <c r="A34" s="24">
        <v>28</v>
      </c>
      <c r="B34" s="433"/>
      <c r="C34" s="159"/>
      <c r="D34" s="422" t="s">
        <v>74</v>
      </c>
      <c r="E34" s="440" t="s">
        <v>387</v>
      </c>
      <c r="F34" s="205" t="s">
        <v>670</v>
      </c>
      <c r="G34" s="178" t="s">
        <v>665</v>
      </c>
      <c r="H34" s="168">
        <v>1</v>
      </c>
      <c r="I34" s="168" t="s">
        <v>589</v>
      </c>
      <c r="J34" s="161" t="s">
        <v>666</v>
      </c>
      <c r="K34" s="74">
        <v>44228</v>
      </c>
      <c r="L34" s="74">
        <v>44560</v>
      </c>
      <c r="M34" s="223"/>
      <c r="N34" s="223"/>
      <c r="O34" s="163"/>
      <c r="P34" s="224"/>
      <c r="Q34" s="111"/>
      <c r="R34" s="225"/>
      <c r="S34" s="226"/>
      <c r="T34" s="3">
        <f t="shared" si="0"/>
        <v>1</v>
      </c>
      <c r="U34" s="31"/>
    </row>
    <row r="35" spans="1:21" ht="71.25">
      <c r="A35" s="227">
        <v>29</v>
      </c>
      <c r="B35" s="432"/>
      <c r="C35" s="430" t="s">
        <v>73</v>
      </c>
      <c r="D35" s="423"/>
      <c r="E35" s="440"/>
      <c r="F35" s="63" t="s">
        <v>389</v>
      </c>
      <c r="G35" s="13" t="s">
        <v>388</v>
      </c>
      <c r="H35" s="162">
        <v>1</v>
      </c>
      <c r="I35" s="161" t="s">
        <v>390</v>
      </c>
      <c r="J35" s="161" t="s">
        <v>391</v>
      </c>
      <c r="K35" s="74">
        <v>44228</v>
      </c>
      <c r="L35" s="74">
        <v>44560</v>
      </c>
      <c r="M35" s="26"/>
      <c r="N35" s="26"/>
      <c r="O35" s="16"/>
      <c r="P35" s="96"/>
      <c r="Q35" s="130"/>
      <c r="R35" s="113"/>
      <c r="S35" s="98"/>
      <c r="T35" s="3">
        <f t="shared" si="0"/>
        <v>1</v>
      </c>
      <c r="U35" s="31"/>
    </row>
    <row r="36" spans="1:21" ht="71.25">
      <c r="A36" s="24">
        <v>30</v>
      </c>
      <c r="B36" s="432"/>
      <c r="C36" s="430"/>
      <c r="D36" s="423"/>
      <c r="E36" s="401" t="s">
        <v>75</v>
      </c>
      <c r="F36" s="13" t="s">
        <v>76</v>
      </c>
      <c r="G36" s="13" t="s">
        <v>175</v>
      </c>
      <c r="H36" s="161">
        <v>250</v>
      </c>
      <c r="I36" s="161" t="s">
        <v>263</v>
      </c>
      <c r="J36" s="162" t="s">
        <v>495</v>
      </c>
      <c r="K36" s="74">
        <v>44228</v>
      </c>
      <c r="L36" s="74">
        <v>44560</v>
      </c>
      <c r="M36" s="403">
        <v>90</v>
      </c>
      <c r="N36" s="403"/>
      <c r="O36" s="403" t="s">
        <v>743</v>
      </c>
      <c r="P36" s="217"/>
      <c r="Q36" s="111"/>
      <c r="R36" s="218"/>
      <c r="S36" s="98"/>
      <c r="T36" s="3">
        <f t="shared" si="0"/>
        <v>1</v>
      </c>
      <c r="U36" s="31"/>
    </row>
    <row r="37" spans="1:21" ht="85.5">
      <c r="A37" s="24">
        <v>31</v>
      </c>
      <c r="B37" s="432"/>
      <c r="C37" s="430"/>
      <c r="D37" s="423"/>
      <c r="E37" s="402"/>
      <c r="F37" s="410" t="s">
        <v>77</v>
      </c>
      <c r="G37" s="13" t="s">
        <v>301</v>
      </c>
      <c r="H37" s="161">
        <v>5</v>
      </c>
      <c r="I37" s="161" t="s">
        <v>264</v>
      </c>
      <c r="J37" s="161" t="s">
        <v>392</v>
      </c>
      <c r="K37" s="74">
        <v>44228</v>
      </c>
      <c r="L37" s="74">
        <v>44560</v>
      </c>
      <c r="M37" s="404"/>
      <c r="N37" s="404"/>
      <c r="O37" s="404"/>
      <c r="P37" s="115"/>
      <c r="Q37" s="111"/>
      <c r="R37" s="219"/>
      <c r="S37" s="98"/>
      <c r="T37" s="3">
        <f t="shared" si="0"/>
        <v>1</v>
      </c>
      <c r="U37" s="31"/>
    </row>
    <row r="38" spans="1:21" ht="71.25">
      <c r="A38" s="24">
        <v>32</v>
      </c>
      <c r="B38" s="432"/>
      <c r="C38" s="430"/>
      <c r="D38" s="423"/>
      <c r="E38" s="402"/>
      <c r="F38" s="412"/>
      <c r="G38" s="13" t="s">
        <v>393</v>
      </c>
      <c r="H38" s="161">
        <v>30</v>
      </c>
      <c r="I38" s="161" t="s">
        <v>302</v>
      </c>
      <c r="J38" s="161" t="s">
        <v>392</v>
      </c>
      <c r="K38" s="74">
        <v>44228</v>
      </c>
      <c r="L38" s="74">
        <v>44560</v>
      </c>
      <c r="M38" s="404"/>
      <c r="N38" s="404"/>
      <c r="O38" s="404"/>
      <c r="P38" s="96"/>
      <c r="Q38" s="129"/>
      <c r="R38" s="218"/>
      <c r="S38" s="98"/>
      <c r="T38" s="3">
        <f t="shared" si="0"/>
        <v>1</v>
      </c>
      <c r="U38" s="31"/>
    </row>
    <row r="39" spans="1:21" ht="120.75" customHeight="1">
      <c r="A39" s="227">
        <v>33</v>
      </c>
      <c r="B39" s="432"/>
      <c r="C39" s="430"/>
      <c r="D39" s="423"/>
      <c r="E39" s="402"/>
      <c r="F39" s="410" t="s">
        <v>78</v>
      </c>
      <c r="G39" s="13" t="s">
        <v>303</v>
      </c>
      <c r="H39" s="161">
        <v>1</v>
      </c>
      <c r="I39" s="161" t="s">
        <v>164</v>
      </c>
      <c r="J39" s="161" t="s">
        <v>496</v>
      </c>
      <c r="K39" s="74">
        <v>44228</v>
      </c>
      <c r="L39" s="74">
        <v>44560</v>
      </c>
      <c r="M39" s="404"/>
      <c r="N39" s="404"/>
      <c r="O39" s="404"/>
      <c r="P39" s="122"/>
      <c r="Q39" s="111"/>
      <c r="R39" s="219"/>
      <c r="S39" s="98"/>
      <c r="T39" s="3">
        <f t="shared" si="0"/>
        <v>1</v>
      </c>
      <c r="U39" s="31"/>
    </row>
    <row r="40" spans="1:21" ht="114" customHeight="1">
      <c r="A40" s="24">
        <v>34</v>
      </c>
      <c r="B40" s="432"/>
      <c r="C40" s="430"/>
      <c r="D40" s="423"/>
      <c r="E40" s="402"/>
      <c r="F40" s="412"/>
      <c r="G40" s="13" t="s">
        <v>203</v>
      </c>
      <c r="H40" s="161">
        <v>100</v>
      </c>
      <c r="I40" s="161" t="s">
        <v>166</v>
      </c>
      <c r="J40" s="161" t="s">
        <v>394</v>
      </c>
      <c r="K40" s="74">
        <v>44228</v>
      </c>
      <c r="L40" s="74">
        <v>44560</v>
      </c>
      <c r="M40" s="404"/>
      <c r="N40" s="404"/>
      <c r="O40" s="404"/>
      <c r="P40" s="115"/>
      <c r="Q40" s="129"/>
      <c r="R40" s="219"/>
      <c r="S40" s="98"/>
      <c r="T40" s="3">
        <f t="shared" si="0"/>
        <v>1</v>
      </c>
      <c r="U40" s="31"/>
    </row>
    <row r="41" spans="1:21" ht="121.5" customHeight="1">
      <c r="A41" s="24">
        <v>35</v>
      </c>
      <c r="B41" s="432"/>
      <c r="C41" s="430"/>
      <c r="D41" s="423"/>
      <c r="E41" s="409"/>
      <c r="F41" s="157" t="s">
        <v>461</v>
      </c>
      <c r="G41" s="13" t="s">
        <v>460</v>
      </c>
      <c r="H41" s="161">
        <v>3</v>
      </c>
      <c r="I41" s="161" t="s">
        <v>459</v>
      </c>
      <c r="J41" s="161" t="s">
        <v>497</v>
      </c>
      <c r="K41" s="74">
        <v>44228</v>
      </c>
      <c r="L41" s="74">
        <v>44560</v>
      </c>
      <c r="M41" s="404"/>
      <c r="N41" s="404"/>
      <c r="O41" s="404"/>
      <c r="P41" s="115"/>
      <c r="Q41" s="129"/>
      <c r="R41" s="219"/>
      <c r="S41" s="98"/>
      <c r="T41" s="3">
        <f t="shared" si="0"/>
        <v>1</v>
      </c>
      <c r="U41" s="31"/>
    </row>
    <row r="42" spans="1:21" ht="76.5" customHeight="1">
      <c r="A42" s="24">
        <v>36</v>
      </c>
      <c r="B42" s="432"/>
      <c r="C42" s="430"/>
      <c r="D42" s="424"/>
      <c r="E42" s="269" t="s">
        <v>79</v>
      </c>
      <c r="F42" s="161" t="s">
        <v>176</v>
      </c>
      <c r="G42" s="13" t="s">
        <v>399</v>
      </c>
      <c r="H42" s="161">
        <v>1</v>
      </c>
      <c r="I42" s="161" t="s">
        <v>299</v>
      </c>
      <c r="J42" s="161" t="s">
        <v>655</v>
      </c>
      <c r="K42" s="74">
        <v>44228</v>
      </c>
      <c r="L42" s="74">
        <v>44560</v>
      </c>
      <c r="M42" s="405"/>
      <c r="N42" s="405"/>
      <c r="O42" s="405"/>
      <c r="P42" s="115"/>
      <c r="Q42" s="129"/>
      <c r="R42" s="219"/>
      <c r="S42" s="98"/>
      <c r="T42" s="3">
        <f t="shared" si="0"/>
        <v>1</v>
      </c>
      <c r="U42" s="31"/>
    </row>
    <row r="43" spans="1:21" ht="150" customHeight="1">
      <c r="A43" s="227">
        <v>37</v>
      </c>
      <c r="B43" s="432"/>
      <c r="C43" s="430"/>
      <c r="D43" s="425" t="s">
        <v>80</v>
      </c>
      <c r="E43" s="401" t="s">
        <v>81</v>
      </c>
      <c r="F43" s="410" t="s">
        <v>400</v>
      </c>
      <c r="G43" s="13" t="s">
        <v>499</v>
      </c>
      <c r="H43" s="161">
        <v>1</v>
      </c>
      <c r="I43" s="161" t="s">
        <v>164</v>
      </c>
      <c r="J43" s="161" t="s">
        <v>498</v>
      </c>
      <c r="K43" s="74">
        <v>44228</v>
      </c>
      <c r="L43" s="74">
        <v>44560</v>
      </c>
      <c r="M43" s="26"/>
      <c r="N43" s="16"/>
      <c r="O43" s="16"/>
      <c r="P43" s="115"/>
      <c r="Q43" s="111"/>
      <c r="R43" s="219"/>
      <c r="S43" s="98"/>
      <c r="T43" s="3">
        <f t="shared" si="0"/>
        <v>1</v>
      </c>
      <c r="U43" s="31"/>
    </row>
    <row r="44" spans="1:21" ht="150" customHeight="1">
      <c r="A44" s="24">
        <v>38</v>
      </c>
      <c r="B44" s="433"/>
      <c r="C44" s="431"/>
      <c r="D44" s="439"/>
      <c r="E44" s="409"/>
      <c r="F44" s="412"/>
      <c r="G44" s="151" t="s">
        <v>505</v>
      </c>
      <c r="H44" s="155">
        <v>300</v>
      </c>
      <c r="I44" s="155" t="s">
        <v>161</v>
      </c>
      <c r="J44" s="161" t="s">
        <v>500</v>
      </c>
      <c r="K44" s="74">
        <v>44228</v>
      </c>
      <c r="L44" s="74">
        <v>44560</v>
      </c>
      <c r="M44" s="152"/>
      <c r="N44" s="163"/>
      <c r="O44" s="163"/>
      <c r="P44" s="220"/>
      <c r="Q44" s="111"/>
      <c r="R44" s="219"/>
      <c r="S44" s="164"/>
      <c r="T44" s="3">
        <f t="shared" si="0"/>
        <v>1</v>
      </c>
      <c r="U44" s="31"/>
    </row>
    <row r="45" spans="1:21" ht="85.5">
      <c r="A45" s="24">
        <v>39</v>
      </c>
      <c r="B45" s="432"/>
      <c r="C45" s="430"/>
      <c r="D45" s="425"/>
      <c r="E45" s="413" t="s">
        <v>82</v>
      </c>
      <c r="F45" s="438" t="s">
        <v>177</v>
      </c>
      <c r="G45" s="13" t="s">
        <v>265</v>
      </c>
      <c r="H45" s="161">
        <v>1</v>
      </c>
      <c r="I45" s="161" t="s">
        <v>266</v>
      </c>
      <c r="J45" s="161" t="s">
        <v>308</v>
      </c>
      <c r="K45" s="74">
        <v>44228</v>
      </c>
      <c r="L45" s="74">
        <v>44560</v>
      </c>
      <c r="M45" s="26"/>
      <c r="N45" s="16"/>
      <c r="O45" s="16"/>
      <c r="P45" s="96"/>
      <c r="Q45" s="111"/>
      <c r="R45" s="218"/>
      <c r="S45" s="98"/>
      <c r="T45" s="3">
        <f t="shared" si="0"/>
        <v>1</v>
      </c>
      <c r="U45" s="31"/>
    </row>
    <row r="46" spans="1:21" ht="128.25">
      <c r="A46" s="24">
        <v>40</v>
      </c>
      <c r="B46" s="432"/>
      <c r="C46" s="430"/>
      <c r="D46" s="425"/>
      <c r="E46" s="413"/>
      <c r="F46" s="438"/>
      <c r="G46" s="13" t="s">
        <v>178</v>
      </c>
      <c r="H46" s="161">
        <v>2</v>
      </c>
      <c r="I46" s="161" t="s">
        <v>267</v>
      </c>
      <c r="J46" s="161" t="s">
        <v>656</v>
      </c>
      <c r="K46" s="74">
        <v>44228</v>
      </c>
      <c r="L46" s="74">
        <v>44560</v>
      </c>
      <c r="M46" s="26"/>
      <c r="N46" s="16"/>
      <c r="O46" s="16"/>
      <c r="P46" s="115"/>
      <c r="Q46" s="111"/>
      <c r="R46" s="218"/>
      <c r="S46" s="99"/>
      <c r="T46" s="3">
        <f t="shared" si="0"/>
        <v>1</v>
      </c>
      <c r="U46" s="31"/>
    </row>
    <row r="47" spans="1:21" ht="99.75">
      <c r="A47" s="227">
        <v>41</v>
      </c>
      <c r="B47" s="432"/>
      <c r="C47" s="430"/>
      <c r="D47" s="158" t="s">
        <v>201</v>
      </c>
      <c r="E47" s="269" t="s">
        <v>202</v>
      </c>
      <c r="F47" s="13" t="s">
        <v>401</v>
      </c>
      <c r="G47" s="13" t="s">
        <v>402</v>
      </c>
      <c r="H47" s="161">
        <v>10</v>
      </c>
      <c r="I47" s="161" t="s">
        <v>403</v>
      </c>
      <c r="J47" s="161" t="s">
        <v>657</v>
      </c>
      <c r="K47" s="74">
        <v>44228</v>
      </c>
      <c r="L47" s="74">
        <v>44560</v>
      </c>
      <c r="M47" s="86">
        <v>30</v>
      </c>
      <c r="N47" s="16"/>
      <c r="O47" s="16" t="s">
        <v>742</v>
      </c>
      <c r="P47" s="115"/>
      <c r="Q47" s="124"/>
      <c r="R47" s="219"/>
      <c r="S47" s="98"/>
      <c r="T47" s="3">
        <f t="shared" si="0"/>
        <v>1</v>
      </c>
      <c r="U47" s="31"/>
    </row>
    <row r="48" spans="1:21" ht="121.5" customHeight="1">
      <c r="A48" s="24">
        <v>42</v>
      </c>
      <c r="B48" s="432"/>
      <c r="C48" s="430"/>
      <c r="D48" s="398" t="s">
        <v>418</v>
      </c>
      <c r="E48" s="436" t="s">
        <v>179</v>
      </c>
      <c r="F48" s="135" t="s">
        <v>405</v>
      </c>
      <c r="G48" s="13" t="s">
        <v>663</v>
      </c>
      <c r="H48" s="161">
        <v>30</v>
      </c>
      <c r="I48" s="135" t="s">
        <v>406</v>
      </c>
      <c r="J48" s="161" t="s">
        <v>658</v>
      </c>
      <c r="K48" s="74">
        <v>44228</v>
      </c>
      <c r="L48" s="74">
        <v>44560</v>
      </c>
      <c r="M48" s="26"/>
      <c r="N48" s="16"/>
      <c r="O48" s="16"/>
      <c r="P48" s="115"/>
      <c r="Q48" s="124"/>
      <c r="R48" s="116"/>
      <c r="S48" s="98"/>
      <c r="T48" s="3">
        <f t="shared" si="0"/>
        <v>1</v>
      </c>
      <c r="U48" s="31"/>
    </row>
    <row r="49" spans="1:21" ht="71.25">
      <c r="A49" s="24">
        <v>43</v>
      </c>
      <c r="B49" s="432"/>
      <c r="C49" s="430"/>
      <c r="D49" s="408"/>
      <c r="E49" s="437"/>
      <c r="F49" s="135" t="s">
        <v>404</v>
      </c>
      <c r="G49" s="13" t="s">
        <v>664</v>
      </c>
      <c r="H49" s="161">
        <v>30</v>
      </c>
      <c r="I49" s="135" t="s">
        <v>406</v>
      </c>
      <c r="J49" s="161" t="s">
        <v>659</v>
      </c>
      <c r="K49" s="74">
        <v>44228</v>
      </c>
      <c r="L49" s="74">
        <v>44560</v>
      </c>
      <c r="M49" s="26"/>
      <c r="N49" s="16"/>
      <c r="O49" s="16"/>
      <c r="P49" s="115"/>
      <c r="Q49" s="111"/>
      <c r="R49" s="219"/>
      <c r="S49" s="98"/>
      <c r="T49" s="3">
        <f t="shared" si="0"/>
        <v>1</v>
      </c>
      <c r="U49" s="31"/>
    </row>
    <row r="50" spans="1:21" ht="88.5" customHeight="1">
      <c r="A50" s="24">
        <v>44</v>
      </c>
      <c r="B50" s="432"/>
      <c r="C50" s="430"/>
      <c r="D50" s="399"/>
      <c r="E50" s="311" t="s">
        <v>419</v>
      </c>
      <c r="F50" s="135" t="s">
        <v>420</v>
      </c>
      <c r="G50" s="76" t="s">
        <v>464</v>
      </c>
      <c r="H50" s="161">
        <v>500</v>
      </c>
      <c r="I50" s="135" t="s">
        <v>421</v>
      </c>
      <c r="J50" s="161" t="s">
        <v>660</v>
      </c>
      <c r="K50" s="74">
        <v>44228</v>
      </c>
      <c r="L50" s="74">
        <v>44560</v>
      </c>
      <c r="M50" s="26"/>
      <c r="N50" s="16"/>
      <c r="O50" s="16"/>
      <c r="P50" s="115"/>
      <c r="Q50" s="111"/>
      <c r="R50" s="219"/>
      <c r="S50" s="98"/>
      <c r="T50" s="3">
        <f t="shared" si="0"/>
        <v>1</v>
      </c>
      <c r="U50" s="31"/>
    </row>
    <row r="51" spans="1:21" ht="127.5" customHeight="1">
      <c r="A51" s="227">
        <v>45</v>
      </c>
      <c r="B51" s="432"/>
      <c r="C51" s="430"/>
      <c r="D51" s="416" t="s">
        <v>83</v>
      </c>
      <c r="E51" s="401" t="s">
        <v>407</v>
      </c>
      <c r="F51" s="410" t="s">
        <v>410</v>
      </c>
      <c r="G51" s="63" t="s">
        <v>408</v>
      </c>
      <c r="H51" s="161">
        <v>1</v>
      </c>
      <c r="I51" s="161" t="s">
        <v>409</v>
      </c>
      <c r="J51" s="161" t="s">
        <v>411</v>
      </c>
      <c r="K51" s="74">
        <v>44228</v>
      </c>
      <c r="L51" s="74">
        <v>44560</v>
      </c>
      <c r="M51" s="26"/>
      <c r="N51" s="16"/>
      <c r="O51" s="16"/>
      <c r="P51" s="115"/>
      <c r="Q51" s="111"/>
      <c r="R51" s="221"/>
      <c r="S51" s="98"/>
      <c r="T51" s="3">
        <f t="shared" si="0"/>
        <v>1</v>
      </c>
      <c r="U51" s="31"/>
    </row>
    <row r="52" spans="1:21" ht="127.5" customHeight="1">
      <c r="A52" s="24">
        <v>46</v>
      </c>
      <c r="B52" s="433"/>
      <c r="C52" s="431"/>
      <c r="D52" s="417"/>
      <c r="E52" s="402"/>
      <c r="F52" s="411"/>
      <c r="G52" s="165" t="s">
        <v>502</v>
      </c>
      <c r="H52" s="155">
        <v>3</v>
      </c>
      <c r="I52" s="155" t="s">
        <v>503</v>
      </c>
      <c r="J52" s="161" t="s">
        <v>501</v>
      </c>
      <c r="K52" s="74">
        <v>44228</v>
      </c>
      <c r="L52" s="74">
        <v>44560</v>
      </c>
      <c r="M52" s="152"/>
      <c r="N52" s="163"/>
      <c r="O52" s="163"/>
      <c r="P52" s="220"/>
      <c r="Q52" s="222"/>
      <c r="R52" s="221"/>
      <c r="S52" s="164"/>
      <c r="T52" s="3">
        <f t="shared" si="0"/>
        <v>1</v>
      </c>
      <c r="U52" s="31"/>
    </row>
    <row r="53" spans="1:21" ht="127.5" customHeight="1">
      <c r="A53" s="24">
        <v>47</v>
      </c>
      <c r="B53" s="433"/>
      <c r="C53" s="431"/>
      <c r="D53" s="418"/>
      <c r="E53" s="409"/>
      <c r="F53" s="412"/>
      <c r="G53" s="165" t="s">
        <v>504</v>
      </c>
      <c r="H53" s="155">
        <v>400</v>
      </c>
      <c r="I53" s="155" t="s">
        <v>166</v>
      </c>
      <c r="J53" s="161" t="s">
        <v>501</v>
      </c>
      <c r="K53" s="74">
        <v>44228</v>
      </c>
      <c r="L53" s="74">
        <v>44560</v>
      </c>
      <c r="M53" s="152"/>
      <c r="N53" s="163"/>
      <c r="O53" s="163"/>
      <c r="P53" s="220"/>
      <c r="Q53" s="222"/>
      <c r="R53" s="221"/>
      <c r="S53" s="164"/>
      <c r="T53" s="3">
        <f t="shared" si="0"/>
        <v>1</v>
      </c>
      <c r="U53" s="31"/>
    </row>
    <row r="54" spans="1:21" ht="200.25" customHeight="1">
      <c r="A54" s="24">
        <v>48</v>
      </c>
      <c r="B54" s="432"/>
      <c r="C54" s="430"/>
      <c r="D54" s="160" t="s">
        <v>153</v>
      </c>
      <c r="E54" s="269" t="s">
        <v>412</v>
      </c>
      <c r="F54" s="161" t="s">
        <v>395</v>
      </c>
      <c r="G54" s="13" t="s">
        <v>397</v>
      </c>
      <c r="H54" s="161">
        <v>5</v>
      </c>
      <c r="I54" s="13" t="s">
        <v>396</v>
      </c>
      <c r="J54" s="161" t="s">
        <v>398</v>
      </c>
      <c r="K54" s="74">
        <v>44228</v>
      </c>
      <c r="L54" s="74">
        <v>44560</v>
      </c>
      <c r="M54" s="26"/>
      <c r="N54" s="16"/>
      <c r="O54" s="16"/>
      <c r="P54" s="122"/>
      <c r="Q54" s="222"/>
      <c r="R54" s="218"/>
      <c r="S54" s="98"/>
      <c r="T54" s="3">
        <f t="shared" si="0"/>
        <v>1</v>
      </c>
      <c r="U54" s="31"/>
    </row>
    <row r="55" spans="1:21" ht="99.75" customHeight="1">
      <c r="A55" s="227">
        <v>49</v>
      </c>
      <c r="B55" s="432"/>
      <c r="C55" s="430" t="s">
        <v>84</v>
      </c>
      <c r="D55" s="442" t="s">
        <v>85</v>
      </c>
      <c r="E55" s="401" t="s">
        <v>220</v>
      </c>
      <c r="F55" s="410" t="s">
        <v>413</v>
      </c>
      <c r="G55" s="13" t="s">
        <v>415</v>
      </c>
      <c r="H55" s="161">
        <v>100</v>
      </c>
      <c r="I55" s="161" t="s">
        <v>414</v>
      </c>
      <c r="J55" s="161" t="s">
        <v>207</v>
      </c>
      <c r="K55" s="74">
        <v>44228</v>
      </c>
      <c r="L55" s="74">
        <v>44560</v>
      </c>
      <c r="M55" s="403">
        <v>50</v>
      </c>
      <c r="N55" s="16"/>
      <c r="O55" s="398" t="s">
        <v>742</v>
      </c>
      <c r="P55" s="96"/>
      <c r="Q55" s="111"/>
      <c r="R55" s="123"/>
      <c r="S55" s="98"/>
      <c r="T55" s="3">
        <f t="shared" si="0"/>
        <v>1</v>
      </c>
      <c r="U55" s="31"/>
    </row>
    <row r="56" spans="1:21" ht="75" customHeight="1">
      <c r="A56" s="24">
        <v>50</v>
      </c>
      <c r="B56" s="432"/>
      <c r="C56" s="430"/>
      <c r="D56" s="442"/>
      <c r="E56" s="409"/>
      <c r="F56" s="412"/>
      <c r="G56" s="13" t="s">
        <v>416</v>
      </c>
      <c r="H56" s="161">
        <v>100</v>
      </c>
      <c r="I56" s="161" t="s">
        <v>417</v>
      </c>
      <c r="J56" s="161" t="s">
        <v>475</v>
      </c>
      <c r="K56" s="74">
        <v>44228</v>
      </c>
      <c r="L56" s="74">
        <v>44560</v>
      </c>
      <c r="M56" s="404"/>
      <c r="N56" s="16"/>
      <c r="O56" s="408"/>
      <c r="P56" s="96"/>
      <c r="Q56" s="111"/>
      <c r="R56" s="123"/>
      <c r="S56" s="98"/>
      <c r="T56" s="3">
        <f t="shared" si="0"/>
        <v>1</v>
      </c>
      <c r="U56" s="31"/>
    </row>
    <row r="57" spans="1:21" ht="57">
      <c r="A57" s="24">
        <v>51</v>
      </c>
      <c r="B57" s="432"/>
      <c r="C57" s="430"/>
      <c r="D57" s="442"/>
      <c r="E57" s="269" t="s">
        <v>204</v>
      </c>
      <c r="F57" s="161" t="s">
        <v>206</v>
      </c>
      <c r="G57" s="13" t="s">
        <v>205</v>
      </c>
      <c r="H57" s="161">
        <v>1</v>
      </c>
      <c r="I57" s="161" t="s">
        <v>268</v>
      </c>
      <c r="J57" s="161" t="s">
        <v>476</v>
      </c>
      <c r="K57" s="74">
        <v>44228</v>
      </c>
      <c r="L57" s="74">
        <v>44560</v>
      </c>
      <c r="M57" s="405"/>
      <c r="N57" s="16"/>
      <c r="O57" s="399"/>
      <c r="P57" s="96"/>
      <c r="Q57" s="111"/>
      <c r="R57" s="123"/>
      <c r="S57" s="98"/>
      <c r="T57" s="3">
        <f t="shared" si="0"/>
        <v>1</v>
      </c>
      <c r="U57" s="31"/>
    </row>
    <row r="58" spans="1:21" ht="57">
      <c r="A58" s="24">
        <v>52</v>
      </c>
      <c r="B58" s="432"/>
      <c r="C58" s="430"/>
      <c r="D58" s="441" t="s">
        <v>221</v>
      </c>
      <c r="E58" s="413" t="s">
        <v>155</v>
      </c>
      <c r="F58" s="13" t="s">
        <v>208</v>
      </c>
      <c r="G58" s="13" t="s">
        <v>212</v>
      </c>
      <c r="H58" s="161">
        <v>1</v>
      </c>
      <c r="I58" s="161" t="s">
        <v>211</v>
      </c>
      <c r="J58" s="161" t="s">
        <v>476</v>
      </c>
      <c r="K58" s="74">
        <v>44228</v>
      </c>
      <c r="L58" s="74">
        <v>44560</v>
      </c>
      <c r="M58" s="26"/>
      <c r="N58" s="16"/>
      <c r="O58" s="16"/>
      <c r="P58" s="96"/>
      <c r="Q58" s="111"/>
      <c r="R58" s="97"/>
      <c r="S58" s="98"/>
      <c r="T58" s="3">
        <f t="shared" si="0"/>
        <v>1</v>
      </c>
      <c r="U58" s="31"/>
    </row>
    <row r="59" spans="1:21" ht="57">
      <c r="A59" s="227">
        <v>53</v>
      </c>
      <c r="B59" s="432"/>
      <c r="C59" s="430"/>
      <c r="D59" s="441"/>
      <c r="E59" s="413"/>
      <c r="F59" s="63" t="s">
        <v>209</v>
      </c>
      <c r="G59" s="63" t="s">
        <v>154</v>
      </c>
      <c r="H59" s="161">
        <v>1</v>
      </c>
      <c r="I59" s="161" t="s">
        <v>210</v>
      </c>
      <c r="J59" s="161" t="s">
        <v>476</v>
      </c>
      <c r="K59" s="74">
        <v>44228</v>
      </c>
      <c r="L59" s="74">
        <v>44560</v>
      </c>
      <c r="M59" s="26"/>
      <c r="N59" s="16"/>
      <c r="O59" s="16"/>
      <c r="P59" s="96"/>
      <c r="Q59" s="111"/>
      <c r="R59" s="97"/>
      <c r="S59" s="98"/>
      <c r="T59" s="3">
        <f t="shared" si="0"/>
        <v>1</v>
      </c>
      <c r="U59" s="31"/>
    </row>
    <row r="60" spans="1:21">
      <c r="C60" s="95">
        <v>3</v>
      </c>
      <c r="D60" s="17">
        <v>12</v>
      </c>
      <c r="E60" s="312">
        <v>33</v>
      </c>
      <c r="F60" s="313"/>
      <c r="G60" s="313">
        <v>53</v>
      </c>
      <c r="H60" s="314"/>
      <c r="I60" s="19">
        <v>53</v>
      </c>
      <c r="M60" s="86">
        <f>SUM(M8:M59)</f>
        <v>2354</v>
      </c>
      <c r="S60" s="103" t="e">
        <f>AVERAGE(S8:S59)</f>
        <v>#DIV/0!</v>
      </c>
    </row>
    <row r="61" spans="1:21" ht="26.25">
      <c r="B61" s="10" t="s">
        <v>52</v>
      </c>
      <c r="C61" s="23"/>
      <c r="H61" s="8"/>
      <c r="I61" s="19"/>
      <c r="M61" s="83"/>
      <c r="S61" s="103" t="e">
        <f>AVERAGE(S8,S9,S11,#REF!,S14,S15,S16,S17,S19,S20,S21,S28,S29,S30,S31,S32,#REF!,S33,#REF!,#REF!,S35,#REF!,S36,S37,S38,S39,S40,#REF!,S42,S43,S45,S46,S47,S48,S49,S51,#REF!,#REF!,#REF!,#REF!,S54,S55,S56,S57,S58,S59)</f>
        <v>#REF!</v>
      </c>
    </row>
    <row r="62" spans="1:21" ht="26.25">
      <c r="A62" s="4" t="s">
        <v>746</v>
      </c>
      <c r="B62" s="10" t="s">
        <v>53</v>
      </c>
      <c r="C62" s="23"/>
      <c r="H62" s="19"/>
      <c r="I62" s="19"/>
      <c r="M62" s="83"/>
    </row>
    <row r="63" spans="1:21" ht="26.25">
      <c r="A63" s="4" t="s">
        <v>314</v>
      </c>
      <c r="B63" s="4" t="s">
        <v>54</v>
      </c>
      <c r="M63" s="83"/>
    </row>
  </sheetData>
  <sheetProtection algorithmName="SHA-512" hashValue="5XgumykOlyiJjKKnwmwhzPe3YS4TnQilfMWo6O4r0s09ZrnjOiKwx1lN96M1yKTnI4GkiGjFklrKBooqzg1TNA==" saltValue="bUSY9igSyt7WNZyAZBQheQ==" spinCount="100000" sheet="1" objects="1" scenarios="1"/>
  <mergeCells count="72">
    <mergeCell ref="D58:D59"/>
    <mergeCell ref="D55:D57"/>
    <mergeCell ref="E55:E56"/>
    <mergeCell ref="F55:F56"/>
    <mergeCell ref="E58:E59"/>
    <mergeCell ref="D34:D42"/>
    <mergeCell ref="E48:E49"/>
    <mergeCell ref="D48:D50"/>
    <mergeCell ref="F45:F46"/>
    <mergeCell ref="D43:D46"/>
    <mergeCell ref="F37:F38"/>
    <mergeCell ref="E36:E41"/>
    <mergeCell ref="E43:E44"/>
    <mergeCell ref="F43:F44"/>
    <mergeCell ref="E34:E35"/>
    <mergeCell ref="B1:B4"/>
    <mergeCell ref="C1:R2"/>
    <mergeCell ref="C35:C54"/>
    <mergeCell ref="B8:B59"/>
    <mergeCell ref="C55:C59"/>
    <mergeCell ref="K5:K6"/>
    <mergeCell ref="B5:B6"/>
    <mergeCell ref="C5:C6"/>
    <mergeCell ref="D5:D6"/>
    <mergeCell ref="E5:E6"/>
    <mergeCell ref="F5:F6"/>
    <mergeCell ref="G5:G6"/>
    <mergeCell ref="P5:T5"/>
    <mergeCell ref="M5:M6"/>
    <mergeCell ref="N5:N6"/>
    <mergeCell ref="D51:D53"/>
    <mergeCell ref="O5:O6"/>
    <mergeCell ref="H5:H6"/>
    <mergeCell ref="J5:J6"/>
    <mergeCell ref="L5:L6"/>
    <mergeCell ref="F21:F23"/>
    <mergeCell ref="F9:F10"/>
    <mergeCell ref="N12:N13"/>
    <mergeCell ref="S1:T1"/>
    <mergeCell ref="S2:T2"/>
    <mergeCell ref="C3:R4"/>
    <mergeCell ref="S3:T3"/>
    <mergeCell ref="S4:T4"/>
    <mergeCell ref="A5:A6"/>
    <mergeCell ref="E28:E29"/>
    <mergeCell ref="F28:F29"/>
    <mergeCell ref="D28:D33"/>
    <mergeCell ref="M12:M13"/>
    <mergeCell ref="M28:M31"/>
    <mergeCell ref="I5:I6"/>
    <mergeCell ref="E21:E23"/>
    <mergeCell ref="E9:E10"/>
    <mergeCell ref="C7:C33"/>
    <mergeCell ref="D7:D20"/>
    <mergeCell ref="F32:F33"/>
    <mergeCell ref="D26:D27"/>
    <mergeCell ref="E26:E27"/>
    <mergeCell ref="D21:D25"/>
    <mergeCell ref="E32:E33"/>
    <mergeCell ref="E12:E13"/>
    <mergeCell ref="M36:M42"/>
    <mergeCell ref="N36:N42"/>
    <mergeCell ref="O36:O42"/>
    <mergeCell ref="M55:M57"/>
    <mergeCell ref="O12:O13"/>
    <mergeCell ref="O28:O31"/>
    <mergeCell ref="O55:O57"/>
    <mergeCell ref="N28:N31"/>
    <mergeCell ref="E51:E53"/>
    <mergeCell ref="F51:F53"/>
    <mergeCell ref="F39:F40"/>
    <mergeCell ref="E45:E46"/>
  </mergeCells>
  <conditionalFormatting sqref="T7">
    <cfRule type="cellIs" dxfId="27" priority="8" stopIfTrue="1" operator="between">
      <formula>3</formula>
      <formula>4</formula>
    </cfRule>
  </conditionalFormatting>
  <conditionalFormatting sqref="T7">
    <cfRule type="cellIs" dxfId="26" priority="5" stopIfTrue="1" operator="greaterThan">
      <formula>3</formula>
    </cfRule>
    <cfRule type="cellIs" dxfId="25" priority="6" stopIfTrue="1" operator="between">
      <formula>1</formula>
      <formula>1</formula>
    </cfRule>
    <cfRule type="cellIs" dxfId="24" priority="7" stopIfTrue="1" operator="between">
      <formula>3</formula>
      <formula>3</formula>
    </cfRule>
  </conditionalFormatting>
  <conditionalFormatting sqref="T8:T59">
    <cfRule type="cellIs" dxfId="23" priority="4" stopIfTrue="1" operator="between">
      <formula>3</formula>
      <formula>4</formula>
    </cfRule>
  </conditionalFormatting>
  <conditionalFormatting sqref="T8:T59">
    <cfRule type="cellIs" dxfId="22" priority="1" stopIfTrue="1" operator="greaterThan">
      <formula>3</formula>
    </cfRule>
    <cfRule type="cellIs" dxfId="21" priority="2" stopIfTrue="1" operator="between">
      <formula>1</formula>
      <formula>1</formula>
    </cfRule>
    <cfRule type="cellIs" dxfId="20" priority="3" stopIfTrue="1" operator="between">
      <formula>3</formula>
      <formula>3</formula>
    </cfRule>
  </conditionalFormatting>
  <pageMargins left="0.70866141732283472" right="0.70866141732283472" top="0.74803149606299213" bottom="0.74803149606299213" header="0.31496062992125984" footer="0.31496062992125984"/>
  <pageSetup paperSize="14" scale="33"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7"/>
  <sheetViews>
    <sheetView zoomScale="84" zoomScaleNormal="84" zoomScaleSheetLayoutView="91" workbookViewId="0">
      <selection activeCell="E7" sqref="E7:E8"/>
    </sheetView>
  </sheetViews>
  <sheetFormatPr baseColWidth="10" defaultRowHeight="15"/>
  <cols>
    <col min="1" max="1" width="3.42578125" customWidth="1"/>
    <col min="2" max="2" width="11.85546875" style="296" hidden="1" customWidth="1"/>
    <col min="3" max="3" width="11.42578125" style="296" customWidth="1"/>
    <col min="4" max="4" width="29" style="298" customWidth="1"/>
    <col min="5" max="5" width="18.7109375" style="298" customWidth="1"/>
    <col min="6" max="6" width="37.7109375" style="299" customWidth="1"/>
    <col min="7" max="7" width="36.85546875" style="299" customWidth="1"/>
    <col min="8" max="8" width="6.140625" style="299" customWidth="1"/>
    <col min="9" max="9" width="26.85546875" style="299" customWidth="1"/>
    <col min="10" max="10" width="28.140625" style="296" customWidth="1"/>
    <col min="11" max="11" width="15.28515625" style="296" customWidth="1"/>
    <col min="12" max="12" width="17" style="296" customWidth="1"/>
    <col min="13" max="13" width="23.85546875" style="296" customWidth="1"/>
    <col min="14" max="14" width="20.7109375" style="296" customWidth="1"/>
    <col min="15" max="15" width="24.28515625" style="296" customWidth="1"/>
    <col min="16" max="16" width="21.85546875" style="296" customWidth="1"/>
    <col min="17" max="17" width="74.28515625" style="296" customWidth="1"/>
    <col min="18" max="18" width="39.42578125" style="296" customWidth="1"/>
    <col min="19" max="19" width="17.28515625" style="296" customWidth="1"/>
    <col min="20" max="20" width="20" style="296" customWidth="1"/>
    <col min="21" max="21" width="5.85546875" customWidth="1"/>
  </cols>
  <sheetData>
    <row r="1" spans="1:20">
      <c r="B1" s="444"/>
      <c r="C1" s="445" t="s">
        <v>0</v>
      </c>
      <c r="D1" s="445"/>
      <c r="E1" s="445"/>
      <c r="F1" s="445"/>
      <c r="G1" s="445"/>
      <c r="H1" s="445"/>
      <c r="I1" s="445"/>
      <c r="J1" s="445"/>
      <c r="K1" s="445"/>
      <c r="L1" s="445"/>
      <c r="M1" s="445"/>
      <c r="N1" s="445"/>
      <c r="O1" s="445"/>
      <c r="P1" s="445"/>
      <c r="Q1" s="445"/>
      <c r="R1" s="445"/>
      <c r="S1" s="446" t="s">
        <v>1</v>
      </c>
      <c r="T1" s="446"/>
    </row>
    <row r="2" spans="1:20">
      <c r="B2" s="444"/>
      <c r="C2" s="445"/>
      <c r="D2" s="445"/>
      <c r="E2" s="445"/>
      <c r="F2" s="445"/>
      <c r="G2" s="445"/>
      <c r="H2" s="445"/>
      <c r="I2" s="445"/>
      <c r="J2" s="445"/>
      <c r="K2" s="445"/>
      <c r="L2" s="445"/>
      <c r="M2" s="445"/>
      <c r="N2" s="445"/>
      <c r="O2" s="445"/>
      <c r="P2" s="445"/>
      <c r="Q2" s="445"/>
      <c r="R2" s="445"/>
      <c r="S2" s="447" t="s">
        <v>2</v>
      </c>
      <c r="T2" s="447"/>
    </row>
    <row r="3" spans="1:20">
      <c r="B3" s="444"/>
      <c r="C3" s="448" t="s">
        <v>649</v>
      </c>
      <c r="D3" s="448"/>
      <c r="E3" s="448"/>
      <c r="F3" s="448"/>
      <c r="G3" s="448"/>
      <c r="H3" s="448"/>
      <c r="I3" s="448"/>
      <c r="J3" s="448"/>
      <c r="K3" s="448"/>
      <c r="L3" s="448"/>
      <c r="M3" s="448"/>
      <c r="N3" s="448"/>
      <c r="O3" s="448"/>
      <c r="P3" s="448"/>
      <c r="Q3" s="448"/>
      <c r="R3" s="448"/>
      <c r="S3" s="447" t="s">
        <v>315</v>
      </c>
      <c r="T3" s="447"/>
    </row>
    <row r="4" spans="1:20" ht="30.75" customHeight="1">
      <c r="B4" s="444"/>
      <c r="C4" s="448"/>
      <c r="D4" s="448"/>
      <c r="E4" s="448"/>
      <c r="F4" s="448"/>
      <c r="G4" s="448"/>
      <c r="H4" s="448"/>
      <c r="I4" s="448"/>
      <c r="J4" s="448"/>
      <c r="K4" s="448"/>
      <c r="L4" s="448"/>
      <c r="M4" s="448"/>
      <c r="N4" s="448"/>
      <c r="O4" s="448"/>
      <c r="P4" s="448"/>
      <c r="Q4" s="448"/>
      <c r="R4" s="448"/>
      <c r="S4" s="447" t="s">
        <v>316</v>
      </c>
      <c r="T4" s="447"/>
    </row>
    <row r="5" spans="1:20" ht="15.75" customHeight="1">
      <c r="A5" s="450" t="s">
        <v>3</v>
      </c>
      <c r="B5" s="443" t="s">
        <v>4</v>
      </c>
      <c r="C5" s="443" t="s">
        <v>5</v>
      </c>
      <c r="D5" s="443" t="s">
        <v>6</v>
      </c>
      <c r="E5" s="443" t="s">
        <v>7</v>
      </c>
      <c r="F5" s="443" t="s">
        <v>8</v>
      </c>
      <c r="G5" s="443" t="s">
        <v>9</v>
      </c>
      <c r="H5" s="443" t="s">
        <v>10</v>
      </c>
      <c r="I5" s="443" t="s">
        <v>158</v>
      </c>
      <c r="J5" s="443" t="s">
        <v>11</v>
      </c>
      <c r="K5" s="443" t="s">
        <v>12</v>
      </c>
      <c r="L5" s="443" t="s">
        <v>13</v>
      </c>
      <c r="M5" s="443" t="s">
        <v>14</v>
      </c>
      <c r="N5" s="443" t="s">
        <v>15</v>
      </c>
      <c r="O5" s="443" t="s">
        <v>16</v>
      </c>
      <c r="P5" s="449" t="s">
        <v>17</v>
      </c>
      <c r="Q5" s="449"/>
      <c r="R5" s="449"/>
      <c r="S5" s="449"/>
      <c r="T5" s="449"/>
    </row>
    <row r="6" spans="1:20">
      <c r="A6" s="451"/>
      <c r="B6" s="443"/>
      <c r="C6" s="443"/>
      <c r="D6" s="443"/>
      <c r="E6" s="443"/>
      <c r="F6" s="443"/>
      <c r="G6" s="443"/>
      <c r="H6" s="443"/>
      <c r="I6" s="443"/>
      <c r="J6" s="443"/>
      <c r="K6" s="443"/>
      <c r="L6" s="443"/>
      <c r="M6" s="443"/>
      <c r="N6" s="443"/>
      <c r="O6" s="443"/>
      <c r="P6" s="270" t="s">
        <v>18</v>
      </c>
      <c r="Q6" s="270" t="s">
        <v>19</v>
      </c>
      <c r="R6" s="270" t="s">
        <v>20</v>
      </c>
      <c r="S6" s="270" t="s">
        <v>21</v>
      </c>
      <c r="T6" s="270" t="s">
        <v>22</v>
      </c>
    </row>
    <row r="7" spans="1:20" ht="129.75" customHeight="1">
      <c r="A7" s="24">
        <v>1</v>
      </c>
      <c r="B7" s="452" t="s">
        <v>86</v>
      </c>
      <c r="C7" s="452" t="s">
        <v>87</v>
      </c>
      <c r="D7" s="455" t="s">
        <v>423</v>
      </c>
      <c r="E7" s="453" t="s">
        <v>89</v>
      </c>
      <c r="F7" s="454" t="s">
        <v>424</v>
      </c>
      <c r="G7" s="306" t="s">
        <v>88</v>
      </c>
      <c r="H7" s="271">
        <v>10</v>
      </c>
      <c r="I7" s="271" t="s">
        <v>760</v>
      </c>
      <c r="J7" s="271" t="s">
        <v>761</v>
      </c>
      <c r="K7" s="272">
        <v>43862</v>
      </c>
      <c r="L7" s="272">
        <v>44560</v>
      </c>
      <c r="M7" s="462">
        <v>5</v>
      </c>
      <c r="N7" s="153"/>
      <c r="O7" s="461" t="s">
        <v>286</v>
      </c>
      <c r="P7" s="323"/>
      <c r="Q7" s="324"/>
      <c r="R7" s="325"/>
      <c r="S7" s="326"/>
      <c r="T7" s="150">
        <f t="shared" ref="T7:T21" si="0">IF(S7&lt;=33%,1,IF(S7&lt;76%,3,IF(S7&lt;100%,4,IF(S7=101%,5))))</f>
        <v>1</v>
      </c>
    </row>
    <row r="8" spans="1:20" ht="135.75" customHeight="1">
      <c r="A8" s="24">
        <v>2</v>
      </c>
      <c r="B8" s="452"/>
      <c r="C8" s="452"/>
      <c r="D8" s="455"/>
      <c r="E8" s="453"/>
      <c r="F8" s="454"/>
      <c r="G8" s="306" t="s">
        <v>90</v>
      </c>
      <c r="H8" s="271">
        <v>120</v>
      </c>
      <c r="I8" s="271" t="s">
        <v>181</v>
      </c>
      <c r="J8" s="271" t="s">
        <v>768</v>
      </c>
      <c r="K8" s="272">
        <v>43862</v>
      </c>
      <c r="L8" s="272">
        <v>44560</v>
      </c>
      <c r="M8" s="462"/>
      <c r="N8" s="274"/>
      <c r="O8" s="461"/>
      <c r="P8" s="323"/>
      <c r="Q8" s="325"/>
      <c r="R8" s="325"/>
      <c r="S8" s="326"/>
      <c r="T8" s="150">
        <f t="shared" si="0"/>
        <v>1</v>
      </c>
    </row>
    <row r="9" spans="1:20" ht="57">
      <c r="A9" s="24">
        <v>3</v>
      </c>
      <c r="B9" s="452"/>
      <c r="C9" s="452"/>
      <c r="D9" s="455"/>
      <c r="E9" s="277" t="s">
        <v>91</v>
      </c>
      <c r="F9" s="454"/>
      <c r="G9" s="306" t="s">
        <v>92</v>
      </c>
      <c r="H9" s="271">
        <v>5</v>
      </c>
      <c r="I9" s="271" t="s">
        <v>182</v>
      </c>
      <c r="J9" s="271" t="s">
        <v>432</v>
      </c>
      <c r="K9" s="272">
        <v>43862</v>
      </c>
      <c r="L9" s="272">
        <v>44560</v>
      </c>
      <c r="M9" s="462"/>
      <c r="N9" s="153"/>
      <c r="O9" s="461"/>
      <c r="P9" s="323"/>
      <c r="Q9" s="325"/>
      <c r="R9" s="325"/>
      <c r="S9" s="326"/>
      <c r="T9" s="150">
        <f t="shared" si="0"/>
        <v>1</v>
      </c>
    </row>
    <row r="10" spans="1:20" ht="142.5">
      <c r="A10" s="24">
        <v>4</v>
      </c>
      <c r="B10" s="452"/>
      <c r="C10" s="452"/>
      <c r="D10" s="455"/>
      <c r="E10" s="277" t="s">
        <v>750</v>
      </c>
      <c r="F10" s="454"/>
      <c r="G10" s="306" t="s">
        <v>751</v>
      </c>
      <c r="H10" s="271">
        <v>2</v>
      </c>
      <c r="I10" s="271" t="s">
        <v>752</v>
      </c>
      <c r="J10" s="271" t="s">
        <v>769</v>
      </c>
      <c r="K10" s="272">
        <v>43862</v>
      </c>
      <c r="L10" s="272">
        <v>44560</v>
      </c>
      <c r="M10" s="235"/>
      <c r="N10" s="153"/>
      <c r="O10" s="275"/>
      <c r="P10" s="323"/>
      <c r="Q10" s="325"/>
      <c r="R10" s="325"/>
      <c r="S10" s="326"/>
      <c r="T10" s="150">
        <f t="shared" si="0"/>
        <v>1</v>
      </c>
    </row>
    <row r="11" spans="1:20" ht="85.5">
      <c r="A11" s="24">
        <v>5</v>
      </c>
      <c r="B11" s="452"/>
      <c r="C11" s="452"/>
      <c r="D11" s="452" t="s">
        <v>93</v>
      </c>
      <c r="E11" s="453" t="s">
        <v>247</v>
      </c>
      <c r="F11" s="271" t="s">
        <v>753</v>
      </c>
      <c r="G11" s="267" t="s">
        <v>765</v>
      </c>
      <c r="H11" s="266">
        <v>1</v>
      </c>
      <c r="I11" s="266" t="s">
        <v>589</v>
      </c>
      <c r="J11" s="268" t="s">
        <v>425</v>
      </c>
      <c r="K11" s="272">
        <v>43862</v>
      </c>
      <c r="L11" s="272">
        <v>44560</v>
      </c>
      <c r="M11" s="235"/>
      <c r="N11" s="153"/>
      <c r="O11" s="275"/>
      <c r="P11" s="323"/>
      <c r="Q11" s="325"/>
      <c r="R11" s="325"/>
      <c r="S11" s="326"/>
      <c r="T11" s="150">
        <f t="shared" si="0"/>
        <v>1</v>
      </c>
    </row>
    <row r="12" spans="1:20" ht="141.94999999999999" customHeight="1">
      <c r="A12" s="24">
        <v>6</v>
      </c>
      <c r="B12" s="452"/>
      <c r="C12" s="452"/>
      <c r="D12" s="452"/>
      <c r="E12" s="453"/>
      <c r="F12" s="271" t="s">
        <v>94</v>
      </c>
      <c r="G12" s="306" t="s">
        <v>763</v>
      </c>
      <c r="H12" s="271">
        <v>1</v>
      </c>
      <c r="I12" s="271" t="s">
        <v>762</v>
      </c>
      <c r="J12" s="271" t="s">
        <v>426</v>
      </c>
      <c r="K12" s="272">
        <v>43862</v>
      </c>
      <c r="L12" s="272">
        <v>44560</v>
      </c>
      <c r="M12" s="276"/>
      <c r="N12" s="274"/>
      <c r="O12" s="275"/>
      <c r="P12" s="323"/>
      <c r="Q12" s="325"/>
      <c r="R12" s="325"/>
      <c r="S12" s="326"/>
      <c r="T12" s="150">
        <f t="shared" si="0"/>
        <v>1</v>
      </c>
    </row>
    <row r="13" spans="1:20" ht="71.25">
      <c r="A13" s="24">
        <v>7</v>
      </c>
      <c r="B13" s="452"/>
      <c r="C13" s="452"/>
      <c r="D13" s="452"/>
      <c r="E13" s="277" t="s">
        <v>275</v>
      </c>
      <c r="F13" s="271" t="s">
        <v>276</v>
      </c>
      <c r="G13" s="306" t="s">
        <v>95</v>
      </c>
      <c r="H13" s="271">
        <v>2</v>
      </c>
      <c r="I13" s="271" t="s">
        <v>183</v>
      </c>
      <c r="J13" s="271" t="s">
        <v>426</v>
      </c>
      <c r="K13" s="272">
        <v>43862</v>
      </c>
      <c r="L13" s="272">
        <v>44560</v>
      </c>
      <c r="M13" s="276"/>
      <c r="N13" s="274"/>
      <c r="O13" s="275"/>
      <c r="P13" s="327"/>
      <c r="Q13" s="325"/>
      <c r="R13" s="325"/>
      <c r="S13" s="326"/>
      <c r="T13" s="150">
        <f t="shared" si="0"/>
        <v>1</v>
      </c>
    </row>
    <row r="14" spans="1:20" ht="99.75">
      <c r="A14" s="24">
        <v>8</v>
      </c>
      <c r="B14" s="452"/>
      <c r="C14" s="452"/>
      <c r="D14" s="452"/>
      <c r="E14" s="453" t="s">
        <v>427</v>
      </c>
      <c r="F14" s="460" t="s">
        <v>428</v>
      </c>
      <c r="G14" s="306" t="s">
        <v>766</v>
      </c>
      <c r="H14" s="271">
        <v>2</v>
      </c>
      <c r="I14" s="271" t="s">
        <v>151</v>
      </c>
      <c r="J14" s="271" t="s">
        <v>429</v>
      </c>
      <c r="K14" s="272">
        <v>43862</v>
      </c>
      <c r="L14" s="272">
        <v>44560</v>
      </c>
      <c r="M14" s="278"/>
      <c r="N14" s="274"/>
      <c r="O14" s="275"/>
      <c r="P14" s="328"/>
      <c r="Q14" s="325"/>
      <c r="R14" s="325"/>
      <c r="S14" s="326"/>
      <c r="T14" s="150">
        <f t="shared" si="0"/>
        <v>1</v>
      </c>
    </row>
    <row r="15" spans="1:20" ht="99.75">
      <c r="A15" s="24">
        <v>9</v>
      </c>
      <c r="B15" s="452"/>
      <c r="C15" s="452"/>
      <c r="D15" s="452"/>
      <c r="E15" s="453"/>
      <c r="F15" s="460"/>
      <c r="G15" s="306" t="s">
        <v>184</v>
      </c>
      <c r="H15" s="271">
        <v>1</v>
      </c>
      <c r="I15" s="271" t="s">
        <v>150</v>
      </c>
      <c r="J15" s="271" t="s">
        <v>429</v>
      </c>
      <c r="K15" s="272">
        <v>43862</v>
      </c>
      <c r="L15" s="272">
        <v>44560</v>
      </c>
      <c r="M15" s="278"/>
      <c r="N15" s="274"/>
      <c r="O15" s="275"/>
      <c r="P15" s="323"/>
      <c r="Q15" s="325"/>
      <c r="R15" s="325"/>
      <c r="S15" s="326"/>
      <c r="T15" s="150">
        <f t="shared" si="0"/>
        <v>1</v>
      </c>
    </row>
    <row r="16" spans="1:20" ht="102.95" customHeight="1">
      <c r="A16" s="24">
        <v>10</v>
      </c>
      <c r="B16" s="452"/>
      <c r="C16" s="452"/>
      <c r="D16" s="452"/>
      <c r="E16" s="453"/>
      <c r="F16" s="460"/>
      <c r="G16" s="271" t="s">
        <v>186</v>
      </c>
      <c r="H16" s="271">
        <v>1</v>
      </c>
      <c r="I16" s="271" t="s">
        <v>277</v>
      </c>
      <c r="J16" s="271" t="s">
        <v>429</v>
      </c>
      <c r="K16" s="272">
        <v>43862</v>
      </c>
      <c r="L16" s="272">
        <v>44560</v>
      </c>
      <c r="M16" s="278"/>
      <c r="N16" s="274"/>
      <c r="O16" s="275"/>
      <c r="P16" s="323"/>
      <c r="Q16" s="325"/>
      <c r="R16" s="325"/>
      <c r="S16" s="326"/>
      <c r="T16" s="150">
        <f t="shared" si="0"/>
        <v>1</v>
      </c>
    </row>
    <row r="17" spans="1:20" ht="99.75">
      <c r="A17" s="24">
        <v>11</v>
      </c>
      <c r="B17" s="452"/>
      <c r="C17" s="452"/>
      <c r="D17" s="452"/>
      <c r="E17" s="453"/>
      <c r="F17" s="460"/>
      <c r="G17" s="271" t="s">
        <v>185</v>
      </c>
      <c r="H17" s="271">
        <v>1</v>
      </c>
      <c r="I17" s="271" t="s">
        <v>150</v>
      </c>
      <c r="J17" s="271" t="s">
        <v>429</v>
      </c>
      <c r="K17" s="272">
        <v>43862</v>
      </c>
      <c r="L17" s="272">
        <v>44560</v>
      </c>
      <c r="M17" s="279"/>
      <c r="N17" s="274"/>
      <c r="O17" s="275"/>
      <c r="P17" s="323"/>
      <c r="Q17" s="325"/>
      <c r="R17" s="325"/>
      <c r="S17" s="329"/>
      <c r="T17" s="150">
        <f t="shared" si="0"/>
        <v>1</v>
      </c>
    </row>
    <row r="18" spans="1:20" ht="120">
      <c r="A18" s="24">
        <v>12</v>
      </c>
      <c r="B18" s="452"/>
      <c r="C18" s="452"/>
      <c r="D18" s="277" t="s">
        <v>235</v>
      </c>
      <c r="E18" s="270" t="s">
        <v>754</v>
      </c>
      <c r="F18" s="271" t="s">
        <v>430</v>
      </c>
      <c r="G18" s="271" t="s">
        <v>237</v>
      </c>
      <c r="H18" s="271">
        <v>2</v>
      </c>
      <c r="I18" s="271" t="s">
        <v>236</v>
      </c>
      <c r="J18" s="271" t="s">
        <v>426</v>
      </c>
      <c r="K18" s="272">
        <v>43862</v>
      </c>
      <c r="L18" s="272">
        <v>44560</v>
      </c>
      <c r="M18" s="278"/>
      <c r="N18" s="274"/>
      <c r="O18" s="275"/>
      <c r="P18" s="323"/>
      <c r="Q18" s="325"/>
      <c r="R18" s="325"/>
      <c r="S18" s="329"/>
      <c r="T18" s="150">
        <f t="shared" si="0"/>
        <v>1</v>
      </c>
    </row>
    <row r="19" spans="1:20" ht="75">
      <c r="A19" s="24">
        <v>13</v>
      </c>
      <c r="B19" s="452"/>
      <c r="C19" s="456" t="s">
        <v>238</v>
      </c>
      <c r="D19" s="315" t="s">
        <v>755</v>
      </c>
      <c r="E19" s="307" t="s">
        <v>243</v>
      </c>
      <c r="F19" s="458" t="s">
        <v>239</v>
      </c>
      <c r="G19" s="307" t="s">
        <v>244</v>
      </c>
      <c r="H19" s="307">
        <v>2</v>
      </c>
      <c r="I19" s="316" t="s">
        <v>242</v>
      </c>
      <c r="J19" s="307" t="s">
        <v>431</v>
      </c>
      <c r="K19" s="317">
        <v>43862</v>
      </c>
      <c r="L19" s="317">
        <v>44560</v>
      </c>
      <c r="M19" s="318"/>
      <c r="N19" s="319"/>
      <c r="O19" s="320"/>
      <c r="P19" s="273"/>
      <c r="Q19" s="321"/>
      <c r="R19" s="321"/>
      <c r="S19" s="322"/>
      <c r="T19" s="150">
        <f t="shared" si="0"/>
        <v>1</v>
      </c>
    </row>
    <row r="20" spans="1:20" ht="85.5">
      <c r="A20" s="24">
        <v>14</v>
      </c>
      <c r="B20" s="452"/>
      <c r="C20" s="457"/>
      <c r="D20" s="280" t="s">
        <v>240</v>
      </c>
      <c r="E20" s="271" t="s">
        <v>245</v>
      </c>
      <c r="F20" s="459"/>
      <c r="G20" s="271" t="s">
        <v>756</v>
      </c>
      <c r="H20" s="308">
        <v>2</v>
      </c>
      <c r="I20" s="281" t="s">
        <v>757</v>
      </c>
      <c r="J20" s="271" t="s">
        <v>770</v>
      </c>
      <c r="K20" s="272">
        <v>43862</v>
      </c>
      <c r="L20" s="272">
        <v>44560</v>
      </c>
      <c r="M20" s="282"/>
      <c r="N20" s="274"/>
      <c r="O20" s="275"/>
      <c r="P20" s="273"/>
      <c r="Q20" s="108"/>
      <c r="R20" s="108"/>
      <c r="S20" s="109"/>
      <c r="T20" s="150">
        <f t="shared" si="0"/>
        <v>1</v>
      </c>
    </row>
    <row r="21" spans="1:20" ht="85.5">
      <c r="A21" s="24">
        <v>15</v>
      </c>
      <c r="B21" s="452"/>
      <c r="C21" s="457"/>
      <c r="D21" s="280" t="s">
        <v>241</v>
      </c>
      <c r="E21" s="271" t="s">
        <v>246</v>
      </c>
      <c r="F21" s="459"/>
      <c r="G21" s="271" t="s">
        <v>758</v>
      </c>
      <c r="H21" s="309">
        <v>3</v>
      </c>
      <c r="I21" s="281" t="s">
        <v>759</v>
      </c>
      <c r="J21" s="271" t="s">
        <v>770</v>
      </c>
      <c r="K21" s="272">
        <v>43862</v>
      </c>
      <c r="L21" s="272">
        <v>44560</v>
      </c>
      <c r="M21" s="283"/>
      <c r="N21" s="283"/>
      <c r="O21" s="275"/>
      <c r="P21" s="273"/>
      <c r="Q21" s="108"/>
      <c r="R21" s="108"/>
      <c r="S21" s="109"/>
      <c r="T21" s="150">
        <f t="shared" si="0"/>
        <v>1</v>
      </c>
    </row>
    <row r="22" spans="1:20">
      <c r="B22" s="284"/>
      <c r="C22" s="285">
        <v>2</v>
      </c>
      <c r="D22" s="286">
        <v>6</v>
      </c>
      <c r="E22" s="287">
        <v>10</v>
      </c>
      <c r="F22" s="288">
        <v>7</v>
      </c>
      <c r="G22" s="289">
        <v>15</v>
      </c>
      <c r="H22" s="290"/>
      <c r="I22" s="78">
        <v>15</v>
      </c>
      <c r="J22" s="291"/>
      <c r="K22" s="292"/>
      <c r="L22" s="292"/>
      <c r="M22" s="293">
        <f>SUM(M7:M21)</f>
        <v>5</v>
      </c>
      <c r="N22" s="294"/>
      <c r="O22" s="294"/>
      <c r="P22" s="294"/>
      <c r="Q22" s="294"/>
      <c r="R22" s="294"/>
      <c r="S22" s="295" t="e">
        <f>AVERAGE(S7:S21)</f>
        <v>#DIV/0!</v>
      </c>
      <c r="T22" s="294"/>
    </row>
    <row r="23" spans="1:20">
      <c r="C23" s="297"/>
      <c r="H23" s="300"/>
      <c r="I23" s="300"/>
      <c r="S23" s="301" t="e">
        <f>AVERAGE(S7,S8,#REF!,S9,S12,S13,#REF!,S14,S15,S18,S19,S20,S21)</f>
        <v>#REF!</v>
      </c>
    </row>
    <row r="24" spans="1:20">
      <c r="C24" s="297"/>
    </row>
    <row r="25" spans="1:20">
      <c r="A25" s="4" t="s">
        <v>746</v>
      </c>
      <c r="B25" s="302"/>
    </row>
    <row r="26" spans="1:20">
      <c r="A26" s="4" t="s">
        <v>314</v>
      </c>
      <c r="B26" s="303"/>
      <c r="C26" s="305"/>
    </row>
    <row r="27" spans="1:20">
      <c r="A27" s="148"/>
      <c r="B27" s="304"/>
      <c r="C27" s="305"/>
    </row>
    <row r="28" spans="1:20">
      <c r="A28" s="148"/>
      <c r="B28" s="304"/>
      <c r="C28" s="305"/>
    </row>
    <row r="29" spans="1:20" ht="15.75">
      <c r="A29" s="149"/>
      <c r="B29" s="304"/>
      <c r="C29" s="305"/>
    </row>
    <row r="30" spans="1:20">
      <c r="A30" s="148"/>
      <c r="B30" s="304"/>
      <c r="C30" s="305"/>
    </row>
    <row r="31" spans="1:20" ht="15.75">
      <c r="A31" s="149"/>
      <c r="B31" s="304"/>
      <c r="C31" s="305"/>
    </row>
    <row r="32" spans="1:20">
      <c r="A32" s="148"/>
      <c r="B32" s="304"/>
      <c r="C32" s="305"/>
    </row>
    <row r="33" spans="1:3">
      <c r="A33" s="148"/>
      <c r="B33" s="304"/>
      <c r="C33" s="305"/>
    </row>
    <row r="34" spans="1:3">
      <c r="A34" s="148"/>
      <c r="B34" s="304"/>
      <c r="C34" s="305"/>
    </row>
    <row r="35" spans="1:3" ht="15.75">
      <c r="A35" s="149"/>
    </row>
    <row r="36" spans="1:3">
      <c r="A36" s="148"/>
    </row>
    <row r="37" spans="1:3">
      <c r="A37" s="148"/>
    </row>
  </sheetData>
  <sheetProtection algorithmName="SHA-512" hashValue="F54mqy+2/EGonGbFLizSbtWyNUjQQJXIBIAxMByPQZUMq4EX9ehxBwyjoDgJ1apWCyJRT19+pwSXHBOxgO5VcQ==" saltValue="ELaqZKGn4+orPctJTGLJCw==" spinCount="100000" sheet="1" objects="1" scenarios="1"/>
  <mergeCells count="36">
    <mergeCell ref="O7:O9"/>
    <mergeCell ref="M7:M9"/>
    <mergeCell ref="L5:L6"/>
    <mergeCell ref="M5:M6"/>
    <mergeCell ref="N5:N6"/>
    <mergeCell ref="O5:O6"/>
    <mergeCell ref="B7:B21"/>
    <mergeCell ref="C7:C18"/>
    <mergeCell ref="E7:E8"/>
    <mergeCell ref="F7:F10"/>
    <mergeCell ref="D7:D10"/>
    <mergeCell ref="C19:C21"/>
    <mergeCell ref="F19:F21"/>
    <mergeCell ref="D11:D17"/>
    <mergeCell ref="E11:E12"/>
    <mergeCell ref="E14:E17"/>
    <mergeCell ref="F14:F17"/>
    <mergeCell ref="A5:A6"/>
    <mergeCell ref="B5:B6"/>
    <mergeCell ref="C5:C6"/>
    <mergeCell ref="D5:D6"/>
    <mergeCell ref="E5:E6"/>
    <mergeCell ref="I5:I6"/>
    <mergeCell ref="J5:J6"/>
    <mergeCell ref="B1:B4"/>
    <mergeCell ref="C1:R2"/>
    <mergeCell ref="S1:T1"/>
    <mergeCell ref="S2:T2"/>
    <mergeCell ref="C3:R4"/>
    <mergeCell ref="S3:T3"/>
    <mergeCell ref="S4:T4"/>
    <mergeCell ref="P5:T5"/>
    <mergeCell ref="K5:K6"/>
    <mergeCell ref="F5:F6"/>
    <mergeCell ref="G5:G6"/>
    <mergeCell ref="H5:H6"/>
  </mergeCells>
  <conditionalFormatting sqref="T7">
    <cfRule type="cellIs" dxfId="19" priority="12" stopIfTrue="1" operator="between">
      <formula>3</formula>
      <formula>4</formula>
    </cfRule>
  </conditionalFormatting>
  <conditionalFormatting sqref="T7">
    <cfRule type="cellIs" dxfId="18" priority="9" stopIfTrue="1" operator="greaterThan">
      <formula>3</formula>
    </cfRule>
    <cfRule type="cellIs" dxfId="17" priority="10" stopIfTrue="1" operator="between">
      <formula>1</formula>
      <formula>1</formula>
    </cfRule>
    <cfRule type="cellIs" dxfId="16" priority="11" stopIfTrue="1" operator="between">
      <formula>3</formula>
      <formula>3</formula>
    </cfRule>
  </conditionalFormatting>
  <conditionalFormatting sqref="T8:T21">
    <cfRule type="cellIs" dxfId="15" priority="4" stopIfTrue="1" operator="between">
      <formula>3</formula>
      <formula>4</formula>
    </cfRule>
  </conditionalFormatting>
  <conditionalFormatting sqref="T8:T21">
    <cfRule type="cellIs" dxfId="14" priority="1" stopIfTrue="1" operator="greaterThan">
      <formula>3</formula>
    </cfRule>
    <cfRule type="cellIs" dxfId="13" priority="2" stopIfTrue="1" operator="between">
      <formula>1</formula>
      <formula>1</formula>
    </cfRule>
    <cfRule type="cellIs" dxfId="12" priority="3" stopIfTrue="1" operator="between">
      <formula>3</formula>
      <formula>3</formula>
    </cfRule>
  </conditionalFormatting>
  <pageMargins left="0.70866141732283472" right="0.70866141732283472" top="0.74803149606299213" bottom="0.74803149606299213" header="0.31496062992125984" footer="0.31496062992125984"/>
  <pageSetup paperSize="14" scale="3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1"/>
  <sheetViews>
    <sheetView topLeftCell="C1" zoomScale="89" zoomScaleNormal="89" zoomScaleSheetLayoutView="80" workbookViewId="0">
      <pane ySplit="6" topLeftCell="A7" activePane="bottomLeft" state="frozen"/>
      <selection pane="bottomLeft" activeCell="F7" sqref="F7:F14"/>
    </sheetView>
  </sheetViews>
  <sheetFormatPr baseColWidth="10" defaultRowHeight="15"/>
  <cols>
    <col min="1" max="1" width="4.28515625" bestFit="1" customWidth="1"/>
    <col min="2" max="2" width="11.42578125" style="12" hidden="1" customWidth="1"/>
    <col min="3" max="3" width="11.5703125" style="12" customWidth="1"/>
    <col min="4" max="4" width="18.28515625" style="17" customWidth="1"/>
    <col min="5" max="5" width="20" style="17" customWidth="1"/>
    <col min="6" max="6" width="31.42578125" style="18" customWidth="1"/>
    <col min="7" max="7" width="42.5703125" style="18" customWidth="1"/>
    <col min="8" max="8" width="12.7109375" style="18" customWidth="1"/>
    <col min="9" max="9" width="31.85546875" style="18" customWidth="1"/>
    <col min="10" max="10" width="33.28515625" style="12" customWidth="1"/>
    <col min="11" max="12" width="12.7109375" style="12" customWidth="1"/>
    <col min="13" max="13" width="29.5703125" style="49" customWidth="1"/>
    <col min="14" max="14" width="16.140625" style="12" customWidth="1"/>
    <col min="15" max="16" width="12.7109375" style="12" customWidth="1"/>
    <col min="17" max="17" width="52.85546875" style="12" customWidth="1"/>
    <col min="18" max="18" width="83.28515625" style="12" customWidth="1"/>
    <col min="19" max="19" width="11.5703125" style="12" customWidth="1"/>
    <col min="20" max="20" width="14.140625" style="12" customWidth="1"/>
  </cols>
  <sheetData>
    <row r="1" spans="1:20" ht="17.25" customHeight="1">
      <c r="B1" s="485"/>
      <c r="C1" s="486" t="s">
        <v>0</v>
      </c>
      <c r="D1" s="486"/>
      <c r="E1" s="486"/>
      <c r="F1" s="486"/>
      <c r="G1" s="486"/>
      <c r="H1" s="486"/>
      <c r="I1" s="486"/>
      <c r="J1" s="486"/>
      <c r="K1" s="486"/>
      <c r="L1" s="486"/>
      <c r="M1" s="486"/>
      <c r="N1" s="486"/>
      <c r="O1" s="486"/>
      <c r="P1" s="486"/>
      <c r="Q1" s="486"/>
      <c r="R1" s="486"/>
      <c r="S1" s="487" t="s">
        <v>1</v>
      </c>
      <c r="T1" s="487"/>
    </row>
    <row r="2" spans="1:20" ht="16.5" customHeight="1">
      <c r="B2" s="485"/>
      <c r="C2" s="486"/>
      <c r="D2" s="486"/>
      <c r="E2" s="486"/>
      <c r="F2" s="486"/>
      <c r="G2" s="486"/>
      <c r="H2" s="486"/>
      <c r="I2" s="486"/>
      <c r="J2" s="486"/>
      <c r="K2" s="486"/>
      <c r="L2" s="486"/>
      <c r="M2" s="486"/>
      <c r="N2" s="486"/>
      <c r="O2" s="486"/>
      <c r="P2" s="486"/>
      <c r="Q2" s="486"/>
      <c r="R2" s="486"/>
      <c r="S2" s="488" t="s">
        <v>2</v>
      </c>
      <c r="T2" s="488"/>
    </row>
    <row r="3" spans="1:20" ht="27" customHeight="1">
      <c r="B3" s="485"/>
      <c r="C3" s="489" t="s">
        <v>649</v>
      </c>
      <c r="D3" s="489"/>
      <c r="E3" s="489"/>
      <c r="F3" s="489"/>
      <c r="G3" s="489"/>
      <c r="H3" s="489"/>
      <c r="I3" s="489"/>
      <c r="J3" s="489"/>
      <c r="K3" s="489"/>
      <c r="L3" s="489"/>
      <c r="M3" s="489"/>
      <c r="N3" s="489"/>
      <c r="O3" s="489"/>
      <c r="P3" s="489"/>
      <c r="Q3" s="489"/>
      <c r="R3" s="489"/>
      <c r="S3" s="488" t="s">
        <v>315</v>
      </c>
      <c r="T3" s="488"/>
    </row>
    <row r="4" spans="1:20" ht="36.75" customHeight="1">
      <c r="B4" s="485"/>
      <c r="C4" s="489"/>
      <c r="D4" s="489"/>
      <c r="E4" s="489"/>
      <c r="F4" s="489"/>
      <c r="G4" s="489"/>
      <c r="H4" s="489"/>
      <c r="I4" s="489"/>
      <c r="J4" s="489"/>
      <c r="K4" s="489"/>
      <c r="L4" s="489"/>
      <c r="M4" s="489"/>
      <c r="N4" s="489"/>
      <c r="O4" s="489"/>
      <c r="P4" s="489"/>
      <c r="Q4" s="489"/>
      <c r="R4" s="489"/>
      <c r="S4" s="488" t="s">
        <v>316</v>
      </c>
      <c r="T4" s="488"/>
    </row>
    <row r="5" spans="1:20" ht="15.75" customHeight="1">
      <c r="A5" s="473" t="s">
        <v>3</v>
      </c>
      <c r="B5" s="421" t="s">
        <v>4</v>
      </c>
      <c r="C5" s="421" t="s">
        <v>5</v>
      </c>
      <c r="D5" s="421" t="s">
        <v>6</v>
      </c>
      <c r="E5" s="421" t="s">
        <v>7</v>
      </c>
      <c r="F5" s="421" t="s">
        <v>8</v>
      </c>
      <c r="G5" s="421" t="s">
        <v>9</v>
      </c>
      <c r="H5" s="421" t="s">
        <v>159</v>
      </c>
      <c r="I5" s="421" t="s">
        <v>158</v>
      </c>
      <c r="J5" s="421" t="s">
        <v>11</v>
      </c>
      <c r="K5" s="421" t="s">
        <v>12</v>
      </c>
      <c r="L5" s="421" t="s">
        <v>13</v>
      </c>
      <c r="M5" s="413" t="s">
        <v>14</v>
      </c>
      <c r="N5" s="421" t="s">
        <v>15</v>
      </c>
      <c r="O5" s="421" t="s">
        <v>16</v>
      </c>
      <c r="P5" s="434" t="s">
        <v>17</v>
      </c>
      <c r="Q5" s="434"/>
      <c r="R5" s="434"/>
      <c r="S5" s="434"/>
      <c r="T5" s="434"/>
    </row>
    <row r="6" spans="1:20" ht="40.5" customHeight="1">
      <c r="A6" s="473"/>
      <c r="B6" s="421"/>
      <c r="C6" s="421"/>
      <c r="D6" s="421"/>
      <c r="E6" s="421"/>
      <c r="F6" s="421"/>
      <c r="G6" s="421"/>
      <c r="H6" s="421"/>
      <c r="I6" s="421"/>
      <c r="J6" s="421"/>
      <c r="K6" s="421"/>
      <c r="L6" s="421"/>
      <c r="M6" s="413"/>
      <c r="N6" s="421"/>
      <c r="O6" s="421"/>
      <c r="P6" s="77" t="s">
        <v>18</v>
      </c>
      <c r="Q6" s="77" t="s">
        <v>19</v>
      </c>
      <c r="R6" s="77" t="s">
        <v>20</v>
      </c>
      <c r="S6" s="77" t="s">
        <v>21</v>
      </c>
      <c r="T6" s="77" t="s">
        <v>22</v>
      </c>
    </row>
    <row r="7" spans="1:20" ht="84" customHeight="1">
      <c r="A7" s="450">
        <v>1</v>
      </c>
      <c r="B7" s="474" t="s">
        <v>96</v>
      </c>
      <c r="C7" s="476" t="s">
        <v>97</v>
      </c>
      <c r="D7" s="481" t="s">
        <v>98</v>
      </c>
      <c r="E7" s="482" t="s">
        <v>99</v>
      </c>
      <c r="F7" s="438" t="s">
        <v>100</v>
      </c>
      <c r="G7" s="482" t="s">
        <v>678</v>
      </c>
      <c r="H7" s="240">
        <v>0.8</v>
      </c>
      <c r="I7" s="332" t="s">
        <v>673</v>
      </c>
      <c r="J7" s="234" t="s">
        <v>433</v>
      </c>
      <c r="K7" s="14">
        <v>43862</v>
      </c>
      <c r="L7" s="14">
        <v>44560</v>
      </c>
      <c r="M7" s="463">
        <v>35</v>
      </c>
      <c r="N7" s="466"/>
      <c r="O7" s="466" t="s">
        <v>286</v>
      </c>
      <c r="P7" s="13"/>
      <c r="Q7" s="105"/>
      <c r="R7" s="244"/>
      <c r="S7" s="107"/>
      <c r="T7" s="150">
        <f t="shared" ref="T7:T44" si="0">IF(S7&lt;=33%,1,IF(S7&lt;76%,3,IF(S7&lt;100%,4,IF(S7=101%,5))))</f>
        <v>1</v>
      </c>
    </row>
    <row r="8" spans="1:20" ht="84" customHeight="1">
      <c r="A8" s="480"/>
      <c r="B8" s="475"/>
      <c r="C8" s="477"/>
      <c r="D8" s="360"/>
      <c r="E8" s="482"/>
      <c r="F8" s="483"/>
      <c r="G8" s="482"/>
      <c r="H8" s="241">
        <v>0.75</v>
      </c>
      <c r="I8" s="332" t="s">
        <v>674</v>
      </c>
      <c r="J8" s="238" t="s">
        <v>679</v>
      </c>
      <c r="K8" s="14">
        <v>43862</v>
      </c>
      <c r="L8" s="14">
        <v>44560</v>
      </c>
      <c r="M8" s="464"/>
      <c r="N8" s="467"/>
      <c r="O8" s="467"/>
      <c r="P8" s="151"/>
      <c r="Q8" s="105"/>
      <c r="R8" s="244"/>
      <c r="S8" s="107"/>
      <c r="T8" s="150">
        <f t="shared" si="0"/>
        <v>1</v>
      </c>
    </row>
    <row r="9" spans="1:20" ht="84" customHeight="1">
      <c r="A9" s="451"/>
      <c r="B9" s="475"/>
      <c r="C9" s="477"/>
      <c r="D9" s="360"/>
      <c r="E9" s="482"/>
      <c r="F9" s="483"/>
      <c r="G9" s="482"/>
      <c r="H9" s="241">
        <v>0.9</v>
      </c>
      <c r="I9" s="332" t="s">
        <v>677</v>
      </c>
      <c r="J9" s="234" t="s">
        <v>680</v>
      </c>
      <c r="K9" s="14">
        <v>43862</v>
      </c>
      <c r="L9" s="14">
        <v>44560</v>
      </c>
      <c r="M9" s="464"/>
      <c r="N9" s="467"/>
      <c r="O9" s="467"/>
      <c r="P9" s="151"/>
      <c r="Q9" s="105"/>
      <c r="R9" s="244"/>
      <c r="S9" s="107"/>
      <c r="T9" s="150">
        <f t="shared" si="0"/>
        <v>1</v>
      </c>
    </row>
    <row r="10" spans="1:20" ht="69" customHeight="1">
      <c r="A10" s="29">
        <v>2</v>
      </c>
      <c r="B10" s="474"/>
      <c r="C10" s="476"/>
      <c r="D10" s="481"/>
      <c r="E10" s="482"/>
      <c r="F10" s="438"/>
      <c r="G10" s="245" t="s">
        <v>675</v>
      </c>
      <c r="H10" s="233">
        <v>1</v>
      </c>
      <c r="I10" s="332" t="s">
        <v>676</v>
      </c>
      <c r="J10" s="234" t="s">
        <v>681</v>
      </c>
      <c r="K10" s="14">
        <v>43862</v>
      </c>
      <c r="L10" s="14">
        <v>44560</v>
      </c>
      <c r="M10" s="464"/>
      <c r="N10" s="467"/>
      <c r="O10" s="467"/>
      <c r="P10" s="13"/>
      <c r="Q10" s="105"/>
      <c r="R10" s="105"/>
      <c r="S10" s="107"/>
      <c r="T10" s="150">
        <f t="shared" si="0"/>
        <v>1</v>
      </c>
    </row>
    <row r="11" spans="1:20" ht="54.75" customHeight="1">
      <c r="A11" s="29">
        <v>3</v>
      </c>
      <c r="B11" s="474"/>
      <c r="C11" s="476"/>
      <c r="D11" s="481"/>
      <c r="E11" s="482"/>
      <c r="F11" s="438"/>
      <c r="G11" s="245" t="s">
        <v>283</v>
      </c>
      <c r="H11" s="233">
        <v>1</v>
      </c>
      <c r="I11" s="332" t="s">
        <v>284</v>
      </c>
      <c r="J11" s="234" t="s">
        <v>285</v>
      </c>
      <c r="K11" s="14">
        <v>43862</v>
      </c>
      <c r="L11" s="14">
        <v>44560</v>
      </c>
      <c r="M11" s="464"/>
      <c r="N11" s="467"/>
      <c r="O11" s="467"/>
      <c r="P11" s="13"/>
      <c r="Q11" s="105"/>
      <c r="R11" s="105"/>
      <c r="S11" s="107"/>
      <c r="T11" s="150">
        <f t="shared" si="0"/>
        <v>1</v>
      </c>
    </row>
    <row r="12" spans="1:20" ht="71.25" customHeight="1">
      <c r="A12" s="237">
        <v>4</v>
      </c>
      <c r="B12" s="475"/>
      <c r="C12" s="477"/>
      <c r="D12" s="360"/>
      <c r="E12" s="482"/>
      <c r="F12" s="483"/>
      <c r="G12" s="245" t="s">
        <v>703</v>
      </c>
      <c r="H12" s="239">
        <v>1</v>
      </c>
      <c r="I12" s="332" t="s">
        <v>704</v>
      </c>
      <c r="J12" s="238" t="s">
        <v>702</v>
      </c>
      <c r="K12" s="14">
        <v>43862</v>
      </c>
      <c r="L12" s="14">
        <v>44560</v>
      </c>
      <c r="M12" s="464"/>
      <c r="N12" s="467"/>
      <c r="O12" s="467"/>
      <c r="P12" s="151"/>
      <c r="Q12" s="105"/>
      <c r="R12" s="105"/>
      <c r="S12" s="107"/>
      <c r="T12" s="150">
        <f t="shared" si="0"/>
        <v>1</v>
      </c>
    </row>
    <row r="13" spans="1:20" ht="127.5" customHeight="1">
      <c r="A13" s="29">
        <v>5</v>
      </c>
      <c r="B13" s="474"/>
      <c r="C13" s="476"/>
      <c r="D13" s="481"/>
      <c r="E13" s="482"/>
      <c r="F13" s="438"/>
      <c r="G13" s="245" t="s">
        <v>705</v>
      </c>
      <c r="H13" s="233">
        <v>1</v>
      </c>
      <c r="I13" s="332" t="s">
        <v>706</v>
      </c>
      <c r="J13" s="234" t="s">
        <v>682</v>
      </c>
      <c r="K13" s="14">
        <v>43862</v>
      </c>
      <c r="L13" s="14">
        <v>44560</v>
      </c>
      <c r="M13" s="464"/>
      <c r="N13" s="467"/>
      <c r="O13" s="467"/>
      <c r="P13" s="13"/>
      <c r="Q13" s="105"/>
      <c r="R13" s="105"/>
      <c r="S13" s="107"/>
      <c r="T13" s="150">
        <f t="shared" si="0"/>
        <v>1</v>
      </c>
    </row>
    <row r="14" spans="1:20" ht="99.75">
      <c r="A14" s="29">
        <v>6</v>
      </c>
      <c r="B14" s="474"/>
      <c r="C14" s="476"/>
      <c r="D14" s="481"/>
      <c r="E14" s="482"/>
      <c r="F14" s="438"/>
      <c r="G14" s="245" t="s">
        <v>213</v>
      </c>
      <c r="H14" s="233">
        <v>1</v>
      </c>
      <c r="I14" s="332" t="s">
        <v>214</v>
      </c>
      <c r="J14" s="234" t="s">
        <v>215</v>
      </c>
      <c r="K14" s="14">
        <v>43862</v>
      </c>
      <c r="L14" s="14">
        <v>44560</v>
      </c>
      <c r="M14" s="465"/>
      <c r="N14" s="468"/>
      <c r="O14" s="468"/>
      <c r="P14" s="13"/>
      <c r="Q14" s="106"/>
      <c r="R14" s="125"/>
      <c r="S14" s="118"/>
      <c r="T14" s="150">
        <f t="shared" si="0"/>
        <v>1</v>
      </c>
    </row>
    <row r="15" spans="1:20" ht="114">
      <c r="A15" s="237">
        <v>7</v>
      </c>
      <c r="B15" s="474"/>
      <c r="C15" s="476"/>
      <c r="D15" s="481"/>
      <c r="E15" s="245" t="s">
        <v>108</v>
      </c>
      <c r="F15" s="75" t="s">
        <v>109</v>
      </c>
      <c r="G15" s="245" t="s">
        <v>191</v>
      </c>
      <c r="H15" s="233">
        <v>1</v>
      </c>
      <c r="I15" s="332" t="s">
        <v>278</v>
      </c>
      <c r="J15" s="234" t="s">
        <v>192</v>
      </c>
      <c r="K15" s="14">
        <v>43862</v>
      </c>
      <c r="L15" s="14">
        <v>44560</v>
      </c>
      <c r="M15" s="64"/>
      <c r="N15" s="16"/>
      <c r="O15" s="233"/>
      <c r="P15" s="65"/>
      <c r="Q15" s="125"/>
      <c r="R15" s="125"/>
      <c r="S15" s="107"/>
      <c r="T15" s="150">
        <f t="shared" si="0"/>
        <v>1</v>
      </c>
    </row>
    <row r="16" spans="1:20" ht="99" customHeight="1">
      <c r="A16" s="29">
        <v>8</v>
      </c>
      <c r="B16" s="474"/>
      <c r="C16" s="476"/>
      <c r="D16" s="335" t="s">
        <v>102</v>
      </c>
      <c r="E16" s="245" t="s">
        <v>438</v>
      </c>
      <c r="F16" s="75" t="s">
        <v>434</v>
      </c>
      <c r="G16" s="257" t="s">
        <v>436</v>
      </c>
      <c r="H16" s="233">
        <v>1</v>
      </c>
      <c r="I16" s="332" t="s">
        <v>437</v>
      </c>
      <c r="J16" s="234" t="s">
        <v>435</v>
      </c>
      <c r="K16" s="14">
        <v>43862</v>
      </c>
      <c r="L16" s="14">
        <v>44560</v>
      </c>
      <c r="M16" s="262">
        <v>100</v>
      </c>
      <c r="N16" s="16"/>
      <c r="O16" s="13" t="s">
        <v>742</v>
      </c>
      <c r="P16" s="13"/>
      <c r="Q16" s="125"/>
      <c r="R16" s="125"/>
      <c r="S16" s="107"/>
      <c r="T16" s="150">
        <f t="shared" si="0"/>
        <v>1</v>
      </c>
    </row>
    <row r="17" spans="1:21" ht="111" customHeight="1">
      <c r="A17" s="29">
        <v>9</v>
      </c>
      <c r="B17" s="474"/>
      <c r="C17" s="476"/>
      <c r="D17" s="367" t="s">
        <v>187</v>
      </c>
      <c r="E17" s="482" t="s">
        <v>188</v>
      </c>
      <c r="F17" s="75" t="s">
        <v>189</v>
      </c>
      <c r="G17" s="245" t="s">
        <v>190</v>
      </c>
      <c r="H17" s="233">
        <v>1</v>
      </c>
      <c r="I17" s="332" t="s">
        <v>164</v>
      </c>
      <c r="J17" s="25" t="s">
        <v>439</v>
      </c>
      <c r="K17" s="14">
        <v>43862</v>
      </c>
      <c r="L17" s="14">
        <v>44560</v>
      </c>
      <c r="M17" s="469">
        <v>200</v>
      </c>
      <c r="N17" s="470"/>
      <c r="O17" s="470" t="s">
        <v>286</v>
      </c>
      <c r="P17" s="13"/>
      <c r="Q17" s="105"/>
      <c r="R17" s="106"/>
      <c r="S17" s="107"/>
      <c r="T17" s="150">
        <f t="shared" si="0"/>
        <v>1</v>
      </c>
    </row>
    <row r="18" spans="1:21" ht="76.5">
      <c r="A18" s="237">
        <v>10</v>
      </c>
      <c r="B18" s="475"/>
      <c r="C18" s="477"/>
      <c r="D18" s="368"/>
      <c r="E18" s="482"/>
      <c r="F18" s="245" t="s">
        <v>738</v>
      </c>
      <c r="G18" s="245" t="s">
        <v>739</v>
      </c>
      <c r="H18" s="239">
        <v>1</v>
      </c>
      <c r="I18" s="332" t="s">
        <v>740</v>
      </c>
      <c r="J18" s="25" t="s">
        <v>741</v>
      </c>
      <c r="K18" s="14">
        <v>43862</v>
      </c>
      <c r="L18" s="14">
        <v>44560</v>
      </c>
      <c r="M18" s="465"/>
      <c r="N18" s="472"/>
      <c r="O18" s="472"/>
      <c r="P18" s="151"/>
      <c r="Q18" s="255"/>
      <c r="R18" s="256"/>
      <c r="S18" s="107"/>
      <c r="T18" s="150">
        <f t="shared" si="0"/>
        <v>1</v>
      </c>
    </row>
    <row r="19" spans="1:21" ht="71.25" customHeight="1">
      <c r="A19" s="29">
        <v>11</v>
      </c>
      <c r="B19" s="474"/>
      <c r="C19" s="476"/>
      <c r="D19" s="484" t="s">
        <v>103</v>
      </c>
      <c r="E19" s="490" t="s">
        <v>101</v>
      </c>
      <c r="F19" s="438" t="s">
        <v>104</v>
      </c>
      <c r="G19" s="165" t="s">
        <v>708</v>
      </c>
      <c r="H19" s="233">
        <v>1</v>
      </c>
      <c r="I19" s="333" t="s">
        <v>707</v>
      </c>
      <c r="J19" s="233" t="s">
        <v>216</v>
      </c>
      <c r="K19" s="14">
        <v>43862</v>
      </c>
      <c r="L19" s="14">
        <v>44560</v>
      </c>
      <c r="M19" s="13"/>
      <c r="N19" s="16"/>
      <c r="O19" s="233"/>
      <c r="P19" s="65"/>
      <c r="Q19" s="128"/>
      <c r="R19" s="128"/>
      <c r="S19" s="107"/>
      <c r="T19" s="150">
        <f t="shared" si="0"/>
        <v>1</v>
      </c>
      <c r="U19" s="1" t="s">
        <v>148</v>
      </c>
    </row>
    <row r="20" spans="1:21" ht="71.25">
      <c r="A20" s="29">
        <v>12</v>
      </c>
      <c r="B20" s="474"/>
      <c r="C20" s="476"/>
      <c r="D20" s="484"/>
      <c r="E20" s="490"/>
      <c r="F20" s="438"/>
      <c r="G20" s="165" t="s">
        <v>683</v>
      </c>
      <c r="H20" s="233">
        <v>1</v>
      </c>
      <c r="I20" s="333" t="s">
        <v>217</v>
      </c>
      <c r="J20" s="233" t="s">
        <v>219</v>
      </c>
      <c r="K20" s="14">
        <v>43862</v>
      </c>
      <c r="L20" s="14">
        <v>44560</v>
      </c>
      <c r="M20" s="243"/>
      <c r="N20" s="16"/>
      <c r="O20" s="233"/>
      <c r="P20" s="65"/>
      <c r="Q20" s="119"/>
      <c r="R20" s="119"/>
      <c r="S20" s="107"/>
      <c r="T20" s="150">
        <f t="shared" si="0"/>
        <v>1</v>
      </c>
      <c r="U20" s="1"/>
    </row>
    <row r="21" spans="1:21" ht="71.25">
      <c r="A21" s="237">
        <v>13</v>
      </c>
      <c r="B21" s="474"/>
      <c r="C21" s="476"/>
      <c r="D21" s="484"/>
      <c r="E21" s="490"/>
      <c r="F21" s="438"/>
      <c r="G21" s="165" t="s">
        <v>174</v>
      </c>
      <c r="H21" s="233">
        <v>1</v>
      </c>
      <c r="I21" s="333" t="s">
        <v>709</v>
      </c>
      <c r="J21" s="233" t="s">
        <v>105</v>
      </c>
      <c r="K21" s="14">
        <v>43862</v>
      </c>
      <c r="L21" s="14">
        <v>44560</v>
      </c>
      <c r="M21" s="13"/>
      <c r="N21" s="16"/>
      <c r="O21" s="233"/>
      <c r="P21" s="65"/>
      <c r="Q21" s="128"/>
      <c r="R21" s="128"/>
      <c r="S21" s="107"/>
      <c r="T21" s="150">
        <f t="shared" si="0"/>
        <v>1</v>
      </c>
      <c r="U21" s="1"/>
    </row>
    <row r="22" spans="1:21" ht="29.25" customHeight="1">
      <c r="A22" s="29">
        <v>14</v>
      </c>
      <c r="B22" s="475"/>
      <c r="C22" s="477"/>
      <c r="D22" s="375"/>
      <c r="E22" s="490"/>
      <c r="F22" s="239" t="s">
        <v>730</v>
      </c>
      <c r="G22" s="239" t="s">
        <v>731</v>
      </c>
      <c r="H22" s="239">
        <v>12</v>
      </c>
      <c r="I22" s="333" t="s">
        <v>732</v>
      </c>
      <c r="J22" s="239" t="s">
        <v>733</v>
      </c>
      <c r="K22" s="14">
        <v>43862</v>
      </c>
      <c r="L22" s="14">
        <v>44560</v>
      </c>
      <c r="M22" s="140"/>
      <c r="N22" s="163"/>
      <c r="O22" s="239"/>
      <c r="P22" s="253"/>
      <c r="Q22" s="254"/>
      <c r="R22" s="254"/>
      <c r="S22" s="107"/>
      <c r="T22" s="150">
        <f t="shared" si="0"/>
        <v>1</v>
      </c>
      <c r="U22" s="1"/>
    </row>
    <row r="23" spans="1:21" ht="92.25" customHeight="1">
      <c r="A23" s="29">
        <v>15</v>
      </c>
      <c r="B23" s="474"/>
      <c r="C23" s="476"/>
      <c r="D23" s="484"/>
      <c r="E23" s="332" t="s">
        <v>106</v>
      </c>
      <c r="F23" s="233" t="s">
        <v>107</v>
      </c>
      <c r="G23" s="151" t="s">
        <v>279</v>
      </c>
      <c r="H23" s="233">
        <v>4</v>
      </c>
      <c r="I23" s="333" t="s">
        <v>280</v>
      </c>
      <c r="J23" s="233" t="s">
        <v>710</v>
      </c>
      <c r="K23" s="14">
        <v>43862</v>
      </c>
      <c r="L23" s="14">
        <v>44560</v>
      </c>
      <c r="M23" s="246"/>
      <c r="N23" s="16"/>
      <c r="O23" s="76"/>
      <c r="P23" s="13"/>
      <c r="Q23" s="105"/>
      <c r="R23" s="105"/>
      <c r="S23" s="107"/>
      <c r="T23" s="150">
        <f t="shared" si="0"/>
        <v>1</v>
      </c>
    </row>
    <row r="24" spans="1:21" ht="114">
      <c r="A24" s="237">
        <v>16</v>
      </c>
      <c r="B24" s="474"/>
      <c r="C24" s="476"/>
      <c r="D24" s="484"/>
      <c r="E24" s="332" t="s">
        <v>110</v>
      </c>
      <c r="F24" s="13" t="s">
        <v>281</v>
      </c>
      <c r="G24" s="151" t="s">
        <v>684</v>
      </c>
      <c r="H24" s="233">
        <v>6</v>
      </c>
      <c r="I24" s="333" t="s">
        <v>711</v>
      </c>
      <c r="J24" s="233" t="s">
        <v>111</v>
      </c>
      <c r="K24" s="14">
        <v>43862</v>
      </c>
      <c r="L24" s="14">
        <v>44560</v>
      </c>
      <c r="M24" s="246"/>
      <c r="N24" s="233"/>
      <c r="O24" s="233"/>
      <c r="P24" s="13"/>
      <c r="Q24" s="106"/>
      <c r="R24" s="244"/>
      <c r="S24" s="107"/>
      <c r="T24" s="150">
        <f t="shared" si="0"/>
        <v>1</v>
      </c>
    </row>
    <row r="25" spans="1:21" ht="71.25">
      <c r="A25" s="29">
        <v>17</v>
      </c>
      <c r="B25" s="475"/>
      <c r="C25" s="491" t="s">
        <v>157</v>
      </c>
      <c r="D25" s="364" t="s">
        <v>156</v>
      </c>
      <c r="E25" s="183" t="s">
        <v>226</v>
      </c>
      <c r="F25" s="410" t="s">
        <v>227</v>
      </c>
      <c r="G25" s="410" t="s">
        <v>772</v>
      </c>
      <c r="H25" s="239">
        <v>10</v>
      </c>
      <c r="I25" s="332" t="s">
        <v>194</v>
      </c>
      <c r="J25" s="233" t="s">
        <v>193</v>
      </c>
      <c r="K25" s="14">
        <v>43862</v>
      </c>
      <c r="L25" s="14">
        <v>44560</v>
      </c>
      <c r="M25" s="262">
        <v>550</v>
      </c>
      <c r="N25" s="239"/>
      <c r="O25" s="239" t="s">
        <v>743</v>
      </c>
      <c r="P25" s="151"/>
      <c r="Q25" s="106"/>
      <c r="R25" s="244"/>
      <c r="S25" s="107"/>
      <c r="T25" s="150">
        <f t="shared" si="0"/>
        <v>1</v>
      </c>
    </row>
    <row r="26" spans="1:21" ht="78" customHeight="1">
      <c r="A26" s="237">
        <v>18</v>
      </c>
      <c r="B26" s="475"/>
      <c r="C26" s="492"/>
      <c r="D26" s="365"/>
      <c r="E26" s="183" t="s">
        <v>771</v>
      </c>
      <c r="F26" s="412"/>
      <c r="G26" s="412"/>
      <c r="H26" s="333">
        <v>1</v>
      </c>
      <c r="I26" s="332" t="s">
        <v>773</v>
      </c>
      <c r="J26" s="330" t="s">
        <v>193</v>
      </c>
      <c r="K26" s="14">
        <v>43862</v>
      </c>
      <c r="L26" s="14">
        <v>44560</v>
      </c>
      <c r="M26" s="334"/>
      <c r="N26" s="331"/>
      <c r="O26" s="331"/>
      <c r="P26" s="151"/>
      <c r="Q26" s="106"/>
      <c r="R26" s="244"/>
      <c r="S26" s="107"/>
      <c r="T26" s="150"/>
    </row>
    <row r="27" spans="1:21" ht="71.25" customHeight="1">
      <c r="A27" s="237">
        <v>19</v>
      </c>
      <c r="B27" s="474"/>
      <c r="C27" s="492"/>
      <c r="D27" s="365"/>
      <c r="E27" s="183" t="s">
        <v>223</v>
      </c>
      <c r="F27" s="13" t="s">
        <v>224</v>
      </c>
      <c r="G27" s="151" t="s">
        <v>225</v>
      </c>
      <c r="H27" s="233">
        <v>1</v>
      </c>
      <c r="I27" s="332" t="s">
        <v>442</v>
      </c>
      <c r="J27" s="233" t="s">
        <v>193</v>
      </c>
      <c r="K27" s="14">
        <v>43862</v>
      </c>
      <c r="L27" s="14">
        <v>44560</v>
      </c>
      <c r="M27" s="469">
        <v>500</v>
      </c>
      <c r="N27" s="470"/>
      <c r="O27" s="470" t="s">
        <v>288</v>
      </c>
      <c r="P27" s="13"/>
      <c r="Q27" s="117"/>
      <c r="R27" s="244"/>
      <c r="S27" s="107"/>
      <c r="T27" s="150">
        <f t="shared" si="0"/>
        <v>1</v>
      </c>
    </row>
    <row r="28" spans="1:21" ht="95.25" customHeight="1">
      <c r="A28" s="29">
        <v>20</v>
      </c>
      <c r="B28" s="474"/>
      <c r="C28" s="492"/>
      <c r="D28" s="365"/>
      <c r="E28" s="482" t="s">
        <v>451</v>
      </c>
      <c r="F28" s="410" t="s">
        <v>450</v>
      </c>
      <c r="G28" s="151" t="s">
        <v>685</v>
      </c>
      <c r="H28" s="233">
        <v>1</v>
      </c>
      <c r="I28" s="332" t="s">
        <v>686</v>
      </c>
      <c r="J28" s="233" t="s">
        <v>687</v>
      </c>
      <c r="K28" s="14">
        <v>43862</v>
      </c>
      <c r="L28" s="14">
        <v>44560</v>
      </c>
      <c r="M28" s="464"/>
      <c r="N28" s="471"/>
      <c r="O28" s="471"/>
      <c r="P28" s="233"/>
      <c r="Q28" s="105"/>
      <c r="R28" s="105"/>
      <c r="S28" s="107"/>
      <c r="T28" s="150">
        <f t="shared" si="0"/>
        <v>1</v>
      </c>
    </row>
    <row r="29" spans="1:21" ht="95.25" customHeight="1">
      <c r="A29" s="237">
        <v>21</v>
      </c>
      <c r="B29" s="475"/>
      <c r="C29" s="492"/>
      <c r="D29" s="365"/>
      <c r="E29" s="482"/>
      <c r="F29" s="412"/>
      <c r="G29" s="151" t="s">
        <v>712</v>
      </c>
      <c r="H29" s="239">
        <v>1</v>
      </c>
      <c r="I29" s="332" t="s">
        <v>688</v>
      </c>
      <c r="J29" s="233" t="s">
        <v>687</v>
      </c>
      <c r="K29" s="14">
        <v>43862</v>
      </c>
      <c r="L29" s="14">
        <v>44560</v>
      </c>
      <c r="M29" s="464"/>
      <c r="N29" s="471"/>
      <c r="O29" s="471"/>
      <c r="P29" s="239"/>
      <c r="Q29" s="105"/>
      <c r="R29" s="105"/>
      <c r="S29" s="107"/>
      <c r="T29" s="150">
        <f t="shared" si="0"/>
        <v>1</v>
      </c>
    </row>
    <row r="30" spans="1:21" ht="85.5">
      <c r="A30" s="237">
        <v>22</v>
      </c>
      <c r="B30" s="474"/>
      <c r="C30" s="492"/>
      <c r="D30" s="365"/>
      <c r="E30" s="183" t="s">
        <v>228</v>
      </c>
      <c r="F30" s="410" t="s">
        <v>229</v>
      </c>
      <c r="G30" s="151" t="s">
        <v>689</v>
      </c>
      <c r="H30" s="233">
        <v>2</v>
      </c>
      <c r="I30" s="332" t="s">
        <v>230</v>
      </c>
      <c r="J30" s="233" t="s">
        <v>222</v>
      </c>
      <c r="K30" s="14">
        <v>43862</v>
      </c>
      <c r="L30" s="14">
        <v>44560</v>
      </c>
      <c r="M30" s="464"/>
      <c r="N30" s="471"/>
      <c r="O30" s="471"/>
      <c r="P30" s="13"/>
      <c r="Q30" s="105"/>
      <c r="R30" s="105"/>
      <c r="S30" s="107"/>
      <c r="T30" s="150">
        <f t="shared" si="0"/>
        <v>1</v>
      </c>
    </row>
    <row r="31" spans="1:21" ht="57">
      <c r="A31" s="29">
        <v>23</v>
      </c>
      <c r="B31" s="475"/>
      <c r="C31" s="492"/>
      <c r="D31" s="365"/>
      <c r="E31" s="183" t="s">
        <v>690</v>
      </c>
      <c r="F31" s="411"/>
      <c r="G31" s="151" t="s">
        <v>691</v>
      </c>
      <c r="H31" s="239">
        <v>1</v>
      </c>
      <c r="I31" s="332" t="s">
        <v>713</v>
      </c>
      <c r="J31" s="239" t="s">
        <v>699</v>
      </c>
      <c r="K31" s="14">
        <v>43862</v>
      </c>
      <c r="L31" s="14">
        <v>44560</v>
      </c>
      <c r="M31" s="464"/>
      <c r="N31" s="471"/>
      <c r="O31" s="471"/>
      <c r="P31" s="140"/>
      <c r="Q31" s="105"/>
      <c r="R31" s="105"/>
      <c r="S31" s="107"/>
      <c r="T31" s="150">
        <f t="shared" si="0"/>
        <v>1</v>
      </c>
    </row>
    <row r="32" spans="1:21" ht="57">
      <c r="A32" s="237">
        <v>24</v>
      </c>
      <c r="B32" s="475"/>
      <c r="C32" s="492"/>
      <c r="D32" s="365"/>
      <c r="E32" s="183" t="s">
        <v>734</v>
      </c>
      <c r="F32" s="411"/>
      <c r="G32" s="151" t="s">
        <v>735</v>
      </c>
      <c r="H32" s="239">
        <v>1</v>
      </c>
      <c r="I32" s="332" t="s">
        <v>736</v>
      </c>
      <c r="J32" s="239" t="s">
        <v>737</v>
      </c>
      <c r="K32" s="14">
        <v>43862</v>
      </c>
      <c r="L32" s="14">
        <v>44560</v>
      </c>
      <c r="M32" s="464"/>
      <c r="N32" s="471"/>
      <c r="O32" s="471"/>
      <c r="P32" s="140"/>
      <c r="Q32" s="105"/>
      <c r="R32" s="105"/>
      <c r="S32" s="107"/>
      <c r="T32" s="150">
        <f t="shared" si="0"/>
        <v>1</v>
      </c>
    </row>
    <row r="33" spans="1:20" ht="60" customHeight="1">
      <c r="A33" s="237">
        <v>25</v>
      </c>
      <c r="B33" s="475"/>
      <c r="C33" s="492"/>
      <c r="D33" s="365"/>
      <c r="E33" s="482" t="s">
        <v>694</v>
      </c>
      <c r="F33" s="411"/>
      <c r="G33" s="151" t="s">
        <v>692</v>
      </c>
      <c r="H33" s="239">
        <v>1</v>
      </c>
      <c r="I33" s="332" t="s">
        <v>695</v>
      </c>
      <c r="J33" s="239" t="s">
        <v>699</v>
      </c>
      <c r="K33" s="14">
        <v>43862</v>
      </c>
      <c r="L33" s="14">
        <v>44560</v>
      </c>
      <c r="M33" s="464"/>
      <c r="N33" s="471"/>
      <c r="O33" s="471"/>
      <c r="P33" s="140"/>
      <c r="Q33" s="105"/>
      <c r="R33" s="105"/>
      <c r="S33" s="107"/>
      <c r="T33" s="150">
        <f t="shared" si="0"/>
        <v>1</v>
      </c>
    </row>
    <row r="34" spans="1:20" ht="57">
      <c r="A34" s="29">
        <v>26</v>
      </c>
      <c r="B34" s="475"/>
      <c r="C34" s="492"/>
      <c r="D34" s="365"/>
      <c r="E34" s="482"/>
      <c r="F34" s="411"/>
      <c r="G34" s="151" t="s">
        <v>714</v>
      </c>
      <c r="H34" s="239">
        <v>1</v>
      </c>
      <c r="I34" s="332" t="s">
        <v>696</v>
      </c>
      <c r="J34" s="239" t="s">
        <v>699</v>
      </c>
      <c r="K34" s="14">
        <v>43862</v>
      </c>
      <c r="L34" s="14">
        <v>44560</v>
      </c>
      <c r="M34" s="464"/>
      <c r="N34" s="471"/>
      <c r="O34" s="471"/>
      <c r="P34" s="140"/>
      <c r="Q34" s="105"/>
      <c r="R34" s="105"/>
      <c r="S34" s="107"/>
      <c r="T34" s="150">
        <f t="shared" si="0"/>
        <v>1</v>
      </c>
    </row>
    <row r="35" spans="1:20" ht="71.25">
      <c r="A35" s="237">
        <v>27</v>
      </c>
      <c r="B35" s="475"/>
      <c r="C35" s="492"/>
      <c r="D35" s="365"/>
      <c r="E35" s="482"/>
      <c r="F35" s="411"/>
      <c r="G35" s="151" t="s">
        <v>715</v>
      </c>
      <c r="H35" s="239">
        <v>1</v>
      </c>
      <c r="I35" s="332" t="s">
        <v>716</v>
      </c>
      <c r="J35" s="239" t="s">
        <v>700</v>
      </c>
      <c r="K35" s="14">
        <v>43862</v>
      </c>
      <c r="L35" s="14">
        <v>44560</v>
      </c>
      <c r="M35" s="464"/>
      <c r="N35" s="471"/>
      <c r="O35" s="471"/>
      <c r="P35" s="140"/>
      <c r="Q35" s="105"/>
      <c r="R35" s="105"/>
      <c r="S35" s="107"/>
      <c r="T35" s="150">
        <f t="shared" si="0"/>
        <v>1</v>
      </c>
    </row>
    <row r="36" spans="1:20" ht="45" customHeight="1">
      <c r="A36" s="237">
        <v>28</v>
      </c>
      <c r="B36" s="475"/>
      <c r="C36" s="492"/>
      <c r="D36" s="365"/>
      <c r="E36" s="482"/>
      <c r="F36" s="411"/>
      <c r="G36" s="151" t="s">
        <v>693</v>
      </c>
      <c r="H36" s="239">
        <v>10</v>
      </c>
      <c r="I36" s="332" t="s">
        <v>697</v>
      </c>
      <c r="J36" s="239" t="s">
        <v>701</v>
      </c>
      <c r="K36" s="14">
        <v>43862</v>
      </c>
      <c r="L36" s="14">
        <v>44560</v>
      </c>
      <c r="M36" s="464"/>
      <c r="N36" s="471"/>
      <c r="O36" s="471"/>
      <c r="P36" s="140"/>
      <c r="Q36" s="105"/>
      <c r="R36" s="105"/>
      <c r="S36" s="107"/>
      <c r="T36" s="150">
        <f t="shared" si="0"/>
        <v>1</v>
      </c>
    </row>
    <row r="37" spans="1:20" ht="57">
      <c r="A37" s="29">
        <v>29</v>
      </c>
      <c r="B37" s="475"/>
      <c r="C37" s="492"/>
      <c r="D37" s="365"/>
      <c r="E37" s="482"/>
      <c r="F37" s="411"/>
      <c r="G37" s="151" t="s">
        <v>718</v>
      </c>
      <c r="H37" s="239">
        <v>1</v>
      </c>
      <c r="I37" s="332" t="s">
        <v>717</v>
      </c>
      <c r="J37" s="239" t="s">
        <v>699</v>
      </c>
      <c r="K37" s="14">
        <v>43862</v>
      </c>
      <c r="L37" s="14">
        <v>44560</v>
      </c>
      <c r="M37" s="464"/>
      <c r="N37" s="471"/>
      <c r="O37" s="471"/>
      <c r="P37" s="140"/>
      <c r="Q37" s="105"/>
      <c r="R37" s="105"/>
      <c r="S37" s="107"/>
      <c r="T37" s="150">
        <f t="shared" si="0"/>
        <v>1</v>
      </c>
    </row>
    <row r="38" spans="1:20" ht="42.75">
      <c r="A38" s="237">
        <v>30</v>
      </c>
      <c r="B38" s="475"/>
      <c r="C38" s="492"/>
      <c r="D38" s="365"/>
      <c r="E38" s="482"/>
      <c r="F38" s="412"/>
      <c r="G38" s="151" t="s">
        <v>719</v>
      </c>
      <c r="H38" s="239">
        <v>4</v>
      </c>
      <c r="I38" s="332" t="s">
        <v>698</v>
      </c>
      <c r="J38" s="239" t="s">
        <v>701</v>
      </c>
      <c r="K38" s="14">
        <v>43862</v>
      </c>
      <c r="L38" s="14">
        <v>44560</v>
      </c>
      <c r="M38" s="465"/>
      <c r="N38" s="472"/>
      <c r="O38" s="472"/>
      <c r="P38" s="140"/>
      <c r="Q38" s="105"/>
      <c r="R38" s="105"/>
      <c r="S38" s="107"/>
      <c r="T38" s="150">
        <f t="shared" si="0"/>
        <v>1</v>
      </c>
    </row>
    <row r="39" spans="1:20" ht="71.25">
      <c r="A39" s="237">
        <v>31</v>
      </c>
      <c r="B39" s="474"/>
      <c r="C39" s="492"/>
      <c r="D39" s="365"/>
      <c r="E39" s="183" t="s">
        <v>231</v>
      </c>
      <c r="F39" s="13" t="s">
        <v>234</v>
      </c>
      <c r="G39" s="151" t="s">
        <v>721</v>
      </c>
      <c r="H39" s="233">
        <v>1</v>
      </c>
      <c r="I39" s="333" t="s">
        <v>720</v>
      </c>
      <c r="J39" s="233" t="s">
        <v>441</v>
      </c>
      <c r="K39" s="14">
        <v>43862</v>
      </c>
      <c r="L39" s="14">
        <v>44560</v>
      </c>
      <c r="M39" s="247"/>
      <c r="N39" s="16"/>
      <c r="O39" s="16"/>
      <c r="P39" s="31"/>
      <c r="Q39" s="105"/>
      <c r="R39" s="105"/>
      <c r="S39" s="107"/>
      <c r="T39" s="150">
        <f t="shared" si="0"/>
        <v>1</v>
      </c>
    </row>
    <row r="40" spans="1:20" ht="71.25">
      <c r="A40" s="29">
        <v>32</v>
      </c>
      <c r="B40" s="474"/>
      <c r="C40" s="493"/>
      <c r="D40" s="366"/>
      <c r="E40" s="183" t="s">
        <v>232</v>
      </c>
      <c r="F40" s="13" t="s">
        <v>233</v>
      </c>
      <c r="G40" s="151" t="s">
        <v>723</v>
      </c>
      <c r="H40" s="233">
        <v>1</v>
      </c>
      <c r="I40" s="333" t="s">
        <v>686</v>
      </c>
      <c r="J40" s="233" t="s">
        <v>722</v>
      </c>
      <c r="K40" s="14">
        <v>43862</v>
      </c>
      <c r="L40" s="14">
        <v>44560</v>
      </c>
      <c r="M40" s="246"/>
      <c r="N40" s="16"/>
      <c r="O40" s="16"/>
      <c r="P40" s="65"/>
      <c r="Q40" s="126"/>
      <c r="R40" s="105"/>
      <c r="S40" s="107"/>
      <c r="T40" s="150">
        <f t="shared" si="0"/>
        <v>1</v>
      </c>
    </row>
    <row r="41" spans="1:20" ht="57" customHeight="1">
      <c r="A41" s="237">
        <v>33</v>
      </c>
      <c r="B41" s="474"/>
      <c r="C41" s="478" t="s">
        <v>112</v>
      </c>
      <c r="D41" s="413" t="s">
        <v>445</v>
      </c>
      <c r="E41" s="482" t="s">
        <v>113</v>
      </c>
      <c r="F41" s="410" t="s">
        <v>725</v>
      </c>
      <c r="G41" s="165" t="s">
        <v>724</v>
      </c>
      <c r="H41" s="233">
        <v>3</v>
      </c>
      <c r="I41" s="333" t="s">
        <v>443</v>
      </c>
      <c r="J41" s="233" t="s">
        <v>444</v>
      </c>
      <c r="K41" s="14">
        <v>43862</v>
      </c>
      <c r="L41" s="14">
        <v>44560</v>
      </c>
      <c r="M41" s="47"/>
      <c r="N41" s="232"/>
      <c r="O41" s="26"/>
      <c r="P41" s="66"/>
      <c r="Q41" s="218"/>
      <c r="R41" s="248"/>
      <c r="S41" s="249"/>
      <c r="T41" s="150">
        <f t="shared" si="0"/>
        <v>1</v>
      </c>
    </row>
    <row r="42" spans="1:20" ht="42.75">
      <c r="A42" s="237">
        <v>34</v>
      </c>
      <c r="B42" s="475"/>
      <c r="C42" s="479"/>
      <c r="D42" s="440"/>
      <c r="E42" s="482"/>
      <c r="F42" s="412"/>
      <c r="G42" s="165" t="s">
        <v>728</v>
      </c>
      <c r="H42" s="241">
        <v>0.1</v>
      </c>
      <c r="I42" s="333" t="s">
        <v>729</v>
      </c>
      <c r="J42" s="239" t="s">
        <v>440</v>
      </c>
      <c r="K42" s="242"/>
      <c r="L42" s="242"/>
      <c r="M42" s="251"/>
      <c r="N42" s="231"/>
      <c r="O42" s="152"/>
      <c r="P42" s="252"/>
      <c r="Q42" s="218"/>
      <c r="R42" s="248"/>
      <c r="S42" s="249"/>
      <c r="T42" s="150">
        <f t="shared" si="0"/>
        <v>1</v>
      </c>
    </row>
    <row r="43" spans="1:20" ht="142.5">
      <c r="A43" s="29">
        <v>35</v>
      </c>
      <c r="B43" s="474"/>
      <c r="C43" s="478"/>
      <c r="D43" s="413"/>
      <c r="E43" s="482"/>
      <c r="F43" s="13" t="s">
        <v>449</v>
      </c>
      <c r="G43" s="239" t="s">
        <v>726</v>
      </c>
      <c r="H43" s="233">
        <v>1</v>
      </c>
      <c r="I43" s="336" t="s">
        <v>727</v>
      </c>
      <c r="J43" s="233" t="s">
        <v>444</v>
      </c>
      <c r="K43" s="14">
        <v>43862</v>
      </c>
      <c r="L43" s="14">
        <v>44560</v>
      </c>
      <c r="M43" s="47"/>
      <c r="N43" s="232"/>
      <c r="O43" s="26"/>
      <c r="P43" s="66"/>
      <c r="Q43" s="218"/>
      <c r="R43" s="248"/>
      <c r="S43" s="249"/>
      <c r="T43" s="150">
        <f t="shared" si="0"/>
        <v>1</v>
      </c>
    </row>
    <row r="44" spans="1:20" ht="129">
      <c r="A44" s="237">
        <v>36</v>
      </c>
      <c r="B44" s="474"/>
      <c r="C44" s="478"/>
      <c r="D44" s="413"/>
      <c r="E44" s="332" t="s">
        <v>446</v>
      </c>
      <c r="F44" s="13" t="s">
        <v>447</v>
      </c>
      <c r="G44" s="239" t="s">
        <v>448</v>
      </c>
      <c r="H44" s="233">
        <v>5</v>
      </c>
      <c r="I44" s="333" t="s">
        <v>282</v>
      </c>
      <c r="J44" s="27" t="s">
        <v>114</v>
      </c>
      <c r="K44" s="14">
        <v>43862</v>
      </c>
      <c r="L44" s="14">
        <v>44560</v>
      </c>
      <c r="M44" s="47"/>
      <c r="N44" s="232"/>
      <c r="O44" s="26"/>
      <c r="P44" s="13"/>
      <c r="Q44" s="117"/>
      <c r="R44" s="244"/>
      <c r="S44" s="107"/>
      <c r="T44" s="150">
        <f t="shared" si="0"/>
        <v>1</v>
      </c>
    </row>
    <row r="45" spans="1:20" ht="15.75">
      <c r="A45" s="136"/>
      <c r="B45" s="137"/>
      <c r="C45" s="138">
        <v>3</v>
      </c>
      <c r="D45" s="139">
        <v>6</v>
      </c>
      <c r="E45" s="79">
        <v>19</v>
      </c>
      <c r="F45" s="140"/>
      <c r="G45" s="141">
        <v>35</v>
      </c>
      <c r="H45" s="141"/>
      <c r="I45" s="141">
        <v>38</v>
      </c>
      <c r="J45" s="142"/>
      <c r="K45" s="80"/>
      <c r="L45" s="80"/>
      <c r="M45" s="250">
        <f>+M7+M15+M16+M17+M18+M19+M20+M21+M22+M23+M24+M25+M27+M39+M40+M41+M42+M43+M44</f>
        <v>1385</v>
      </c>
      <c r="N45" s="250">
        <f>+N7+N15+N16+N17+N18+N19+N20+N21+N22+N23+N24+N25+N27+N39+N40+N41+N42+N43+N44</f>
        <v>0</v>
      </c>
      <c r="O45" s="147"/>
      <c r="P45" s="140"/>
      <c r="Q45" s="143"/>
      <c r="R45" s="144"/>
      <c r="S45" s="145"/>
      <c r="T45" s="146"/>
    </row>
    <row r="46" spans="1:20" ht="15.75">
      <c r="A46" s="136"/>
      <c r="B46" s="137"/>
      <c r="C46" s="138"/>
      <c r="D46" s="139"/>
      <c r="E46" s="79"/>
      <c r="F46" s="140"/>
      <c r="G46" s="141"/>
      <c r="H46" s="141"/>
      <c r="I46" s="141"/>
      <c r="J46" s="142"/>
      <c r="K46" s="80"/>
      <c r="L46" s="80"/>
      <c r="M46" s="250"/>
      <c r="N46" s="139"/>
      <c r="O46" s="147"/>
      <c r="P46" s="140"/>
      <c r="Q46" s="143"/>
      <c r="R46" s="144"/>
      <c r="S46" s="145"/>
      <c r="T46" s="146"/>
    </row>
    <row r="47" spans="1:20">
      <c r="A47" s="4" t="s">
        <v>746</v>
      </c>
      <c r="B47" s="5"/>
      <c r="C47" s="6"/>
      <c r="D47" s="139"/>
      <c r="E47" s="79"/>
      <c r="F47" s="140"/>
      <c r="G47" s="141"/>
      <c r="H47" s="141"/>
      <c r="I47" s="141"/>
      <c r="J47" s="142"/>
      <c r="K47" s="80"/>
      <c r="L47" s="80"/>
      <c r="M47" s="250"/>
      <c r="N47" s="139"/>
      <c r="O47" s="147"/>
      <c r="P47" s="140"/>
      <c r="Q47" s="143"/>
      <c r="R47" s="144"/>
      <c r="S47" s="145"/>
      <c r="T47" s="146"/>
    </row>
    <row r="48" spans="1:20">
      <c r="B48" s="5"/>
      <c r="C48" s="6"/>
      <c r="D48" s="139"/>
      <c r="E48" s="79"/>
      <c r="F48" s="140"/>
      <c r="G48" s="141"/>
      <c r="H48" s="141"/>
      <c r="I48" s="141"/>
      <c r="J48" s="142"/>
      <c r="K48" s="80"/>
      <c r="L48" s="80"/>
      <c r="M48" s="250"/>
      <c r="N48" s="139"/>
      <c r="O48" s="147"/>
      <c r="P48" s="140"/>
      <c r="Q48" s="143"/>
      <c r="R48" s="144"/>
      <c r="S48" s="145"/>
      <c r="T48" s="146"/>
    </row>
    <row r="49" spans="1:20">
      <c r="A49" s="4" t="s">
        <v>314</v>
      </c>
      <c r="B49" s="5"/>
      <c r="C49" s="6"/>
      <c r="D49" s="139"/>
      <c r="E49" s="79"/>
      <c r="F49" s="140"/>
      <c r="G49" s="141"/>
      <c r="H49" s="141"/>
      <c r="I49" s="141"/>
      <c r="J49" s="142"/>
      <c r="K49" s="80"/>
      <c r="L49" s="80"/>
      <c r="M49" s="250"/>
      <c r="N49" s="139"/>
      <c r="O49" s="147"/>
      <c r="P49" s="140"/>
      <c r="Q49" s="143"/>
      <c r="R49" s="144"/>
      <c r="S49" s="145"/>
      <c r="T49" s="146"/>
    </row>
    <row r="50" spans="1:20" ht="15.75">
      <c r="A50" s="136"/>
      <c r="B50" s="137"/>
      <c r="C50" s="138"/>
      <c r="D50" s="139"/>
      <c r="E50" s="79"/>
      <c r="F50" s="140"/>
      <c r="G50" s="141"/>
      <c r="H50" s="141"/>
      <c r="I50" s="141"/>
      <c r="J50" s="142"/>
      <c r="K50" s="80"/>
      <c r="L50" s="80"/>
      <c r="M50" s="250"/>
      <c r="N50" s="139"/>
      <c r="O50" s="147"/>
      <c r="P50" s="140"/>
      <c r="Q50" s="143"/>
      <c r="R50" s="144"/>
      <c r="S50" s="145"/>
      <c r="T50" s="146"/>
    </row>
    <row r="51" spans="1:20" ht="15.75">
      <c r="A51" s="136"/>
      <c r="B51" s="137"/>
      <c r="C51" s="138"/>
      <c r="D51" s="139"/>
      <c r="E51" s="79"/>
      <c r="F51" s="140"/>
      <c r="G51" s="141"/>
      <c r="H51" s="141"/>
      <c r="I51" s="141"/>
      <c r="J51" s="142"/>
      <c r="K51" s="80"/>
      <c r="L51" s="80"/>
      <c r="M51" s="250"/>
      <c r="N51" s="139"/>
      <c r="O51" s="147"/>
      <c r="P51" s="140"/>
      <c r="Q51" s="143"/>
      <c r="R51" s="144"/>
      <c r="S51" s="145"/>
      <c r="T51" s="146"/>
    </row>
    <row r="52" spans="1:20">
      <c r="B52" s="22"/>
      <c r="C52" s="23"/>
      <c r="M52" s="46"/>
    </row>
    <row r="53" spans="1:20">
      <c r="B53" s="22"/>
      <c r="C53" s="23"/>
      <c r="M53" s="48"/>
    </row>
    <row r="54" spans="1:20">
      <c r="A54" s="43"/>
    </row>
    <row r="55" spans="1:20">
      <c r="G55" s="132"/>
    </row>
    <row r="56" spans="1:20">
      <c r="A56" s="4"/>
      <c r="B56" s="4"/>
    </row>
    <row r="57" spans="1:20">
      <c r="B57" s="4"/>
    </row>
    <row r="59" spans="1:20">
      <c r="A59" s="4"/>
      <c r="B59" s="4" t="s">
        <v>54</v>
      </c>
    </row>
    <row r="60" spans="1:20">
      <c r="A60" s="148"/>
      <c r="B60" s="5"/>
      <c r="C60" s="6"/>
    </row>
    <row r="61" spans="1:20">
      <c r="A61" s="148"/>
      <c r="B61" s="5"/>
      <c r="C61" s="6"/>
    </row>
    <row r="62" spans="1:20" ht="15.75">
      <c r="A62" s="149"/>
      <c r="B62" s="5"/>
      <c r="C62" s="6"/>
    </row>
    <row r="63" spans="1:20">
      <c r="A63" s="148"/>
      <c r="B63" s="5"/>
      <c r="C63" s="6"/>
    </row>
    <row r="64" spans="1:20" ht="15.75">
      <c r="A64" s="149"/>
      <c r="B64" s="5"/>
      <c r="C64" s="6"/>
    </row>
    <row r="65" spans="1:3">
      <c r="A65" s="148"/>
      <c r="B65" s="5"/>
      <c r="C65" s="6"/>
    </row>
    <row r="66" spans="1:3">
      <c r="A66" s="148"/>
      <c r="B66" s="5"/>
      <c r="C66" s="6"/>
    </row>
    <row r="67" spans="1:3">
      <c r="A67" s="148"/>
      <c r="B67" s="5"/>
      <c r="C67" s="6"/>
    </row>
    <row r="68" spans="1:3" ht="15.75">
      <c r="A68" s="149"/>
    </row>
    <row r="69" spans="1:3">
      <c r="A69" s="148"/>
    </row>
    <row r="70" spans="1:3">
      <c r="A70" s="148"/>
    </row>
    <row r="71" spans="1:3">
      <c r="A71" s="4"/>
    </row>
  </sheetData>
  <sheetProtection algorithmName="SHA-512" hashValue="JDNQx/WxS8+kVMzTU+/xSM58/Et4wjFgMtvcGaGndd8wV9Q1uHzEPoGaycUQe02rkozefnRUdNuwGGtwFfs9Qw==" saltValue="U0JK9tgzKigcV+BQB8oTyg==" spinCount="100000" sheet="1" objects="1" scenarios="1"/>
  <autoFilter ref="A6:U53"/>
  <mergeCells count="56">
    <mergeCell ref="G25:G26"/>
    <mergeCell ref="F41:F42"/>
    <mergeCell ref="E19:E22"/>
    <mergeCell ref="D25:D40"/>
    <mergeCell ref="C25:C40"/>
    <mergeCell ref="D41:D44"/>
    <mergeCell ref="E41:E43"/>
    <mergeCell ref="F28:F29"/>
    <mergeCell ref="E33:E38"/>
    <mergeCell ref="F30:F38"/>
    <mergeCell ref="E28:E29"/>
    <mergeCell ref="F25:F26"/>
    <mergeCell ref="O5:O6"/>
    <mergeCell ref="P5:T5"/>
    <mergeCell ref="H5:H6"/>
    <mergeCell ref="I5:I6"/>
    <mergeCell ref="J5:J6"/>
    <mergeCell ref="L5:L6"/>
    <mergeCell ref="M5:M6"/>
    <mergeCell ref="N5:N6"/>
    <mergeCell ref="B1:B4"/>
    <mergeCell ref="C1:R2"/>
    <mergeCell ref="S1:T1"/>
    <mergeCell ref="S2:T2"/>
    <mergeCell ref="C3:R4"/>
    <mergeCell ref="S3:T3"/>
    <mergeCell ref="S4:T4"/>
    <mergeCell ref="D5:D6"/>
    <mergeCell ref="E5:E6"/>
    <mergeCell ref="K5:K6"/>
    <mergeCell ref="F19:F21"/>
    <mergeCell ref="F5:F6"/>
    <mergeCell ref="G5:G6"/>
    <mergeCell ref="D7:D15"/>
    <mergeCell ref="E7:E14"/>
    <mergeCell ref="F7:F14"/>
    <mergeCell ref="G7:G9"/>
    <mergeCell ref="D19:D24"/>
    <mergeCell ref="D17:D18"/>
    <mergeCell ref="E17:E18"/>
    <mergeCell ref="A5:A6"/>
    <mergeCell ref="B5:B6"/>
    <mergeCell ref="B7:B44"/>
    <mergeCell ref="C7:C24"/>
    <mergeCell ref="C41:C44"/>
    <mergeCell ref="C5:C6"/>
    <mergeCell ref="A7:A9"/>
    <mergeCell ref="M7:M14"/>
    <mergeCell ref="N7:N14"/>
    <mergeCell ref="O7:O14"/>
    <mergeCell ref="M27:M38"/>
    <mergeCell ref="N27:N38"/>
    <mergeCell ref="O27:O38"/>
    <mergeCell ref="M17:M18"/>
    <mergeCell ref="N17:N18"/>
    <mergeCell ref="O17:O18"/>
  </mergeCells>
  <conditionalFormatting sqref="T45:T51">
    <cfRule type="cellIs" dxfId="11" priority="60" stopIfTrue="1" operator="between">
      <formula>3</formula>
      <formula>4</formula>
    </cfRule>
  </conditionalFormatting>
  <conditionalFormatting sqref="T45:T51">
    <cfRule type="cellIs" dxfId="10" priority="57" stopIfTrue="1" operator="greaterThan">
      <formula>3</formula>
    </cfRule>
    <cfRule type="cellIs" dxfId="9" priority="58" stopIfTrue="1" operator="between">
      <formula>1</formula>
      <formula>1</formula>
    </cfRule>
    <cfRule type="cellIs" dxfId="8" priority="59" stopIfTrue="1" operator="between">
      <formula>3</formula>
      <formula>3</formula>
    </cfRule>
  </conditionalFormatting>
  <conditionalFormatting sqref="T7">
    <cfRule type="cellIs" dxfId="7" priority="8" stopIfTrue="1" operator="between">
      <formula>3</formula>
      <formula>4</formula>
    </cfRule>
  </conditionalFormatting>
  <conditionalFormatting sqref="T7">
    <cfRule type="cellIs" dxfId="6" priority="5" stopIfTrue="1" operator="greaterThan">
      <formula>3</formula>
    </cfRule>
    <cfRule type="cellIs" dxfId="5" priority="6" stopIfTrue="1" operator="between">
      <formula>1</formula>
      <formula>1</formula>
    </cfRule>
    <cfRule type="cellIs" dxfId="4" priority="7" stopIfTrue="1" operator="between">
      <formula>3</formula>
      <formula>3</formula>
    </cfRule>
  </conditionalFormatting>
  <conditionalFormatting sqref="T8:T44">
    <cfRule type="cellIs" dxfId="3" priority="4" stopIfTrue="1" operator="between">
      <formula>3</formula>
      <formula>4</formula>
    </cfRule>
  </conditionalFormatting>
  <conditionalFormatting sqref="T8:T44">
    <cfRule type="cellIs" dxfId="2" priority="1" stopIfTrue="1" operator="greaterThan">
      <formula>3</formula>
    </cfRule>
    <cfRule type="cellIs" dxfId="1" priority="2" stopIfTrue="1" operator="between">
      <formula>1</formula>
      <formula>1</formula>
    </cfRule>
    <cfRule type="cellIs" dxfId="0" priority="3" stopIfTrue="1" operator="between">
      <formula>3</formula>
      <formula>3</formula>
    </cfRule>
  </conditionalFormatting>
  <pageMargins left="0.70866141732283472" right="0.70866141732283472" top="0.74803149606299213" bottom="0.74803149606299213" header="0.31496062992125984" footer="0.31496062992125984"/>
  <pageSetup paperSize="14" scale="4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0"/>
  <sheetViews>
    <sheetView workbookViewId="0">
      <selection activeCell="C4" sqref="C4"/>
    </sheetView>
  </sheetViews>
  <sheetFormatPr baseColWidth="10" defaultRowHeight="15"/>
  <cols>
    <col min="1" max="1" width="3.140625" customWidth="1"/>
    <col min="2" max="2" width="7.7109375" customWidth="1"/>
    <col min="3" max="3" width="16.5703125" customWidth="1"/>
    <col min="4" max="4" width="13.5703125" customWidth="1"/>
    <col min="5" max="5" width="12.7109375" customWidth="1"/>
    <col min="6" max="6" width="15.42578125" customWidth="1"/>
    <col min="7" max="7" width="11.42578125" customWidth="1"/>
    <col min="8" max="8" width="6.28515625" customWidth="1"/>
    <col min="9" max="9" width="10.7109375" hidden="1" customWidth="1"/>
    <col min="10" max="10" width="29.42578125" hidden="1" customWidth="1"/>
    <col min="11" max="11" width="23.140625" customWidth="1"/>
    <col min="12" max="15" width="16.85546875" bestFit="1" customWidth="1"/>
    <col min="16" max="17" width="18.85546875" bestFit="1" customWidth="1"/>
  </cols>
  <sheetData>
    <row r="1" spans="2:17" ht="15.75" thickBot="1">
      <c r="B1" s="28" t="s">
        <v>747</v>
      </c>
      <c r="C1" s="28"/>
    </row>
    <row r="2" spans="2:17" ht="15.75" thickBot="1">
      <c r="B2" s="502" t="s">
        <v>116</v>
      </c>
      <c r="C2" s="500" t="s">
        <v>117</v>
      </c>
      <c r="D2" s="500" t="s">
        <v>118</v>
      </c>
      <c r="E2" s="500" t="s">
        <v>119</v>
      </c>
      <c r="F2" s="500" t="s">
        <v>120</v>
      </c>
      <c r="G2" s="500" t="s">
        <v>9</v>
      </c>
      <c r="H2" s="501" t="s">
        <v>121</v>
      </c>
      <c r="I2" s="498" t="s">
        <v>115</v>
      </c>
      <c r="J2" s="499"/>
      <c r="K2" s="500" t="s">
        <v>112</v>
      </c>
      <c r="L2" s="495" t="s">
        <v>289</v>
      </c>
      <c r="M2" s="496"/>
      <c r="N2" s="496"/>
      <c r="O2" s="496"/>
      <c r="P2" s="496"/>
      <c r="Q2" s="497"/>
    </row>
    <row r="3" spans="2:17" ht="15.75" thickBot="1">
      <c r="B3" s="502"/>
      <c r="C3" s="500"/>
      <c r="D3" s="500"/>
      <c r="E3" s="500"/>
      <c r="F3" s="500"/>
      <c r="G3" s="500"/>
      <c r="H3" s="501"/>
      <c r="I3" s="69" t="s">
        <v>122</v>
      </c>
      <c r="J3" s="69" t="s">
        <v>123</v>
      </c>
      <c r="K3" s="500"/>
      <c r="L3" s="92" t="s">
        <v>742</v>
      </c>
      <c r="M3" s="92" t="s">
        <v>286</v>
      </c>
      <c r="N3" s="92" t="s">
        <v>288</v>
      </c>
      <c r="O3" s="92" t="s">
        <v>290</v>
      </c>
      <c r="P3" s="92" t="s">
        <v>291</v>
      </c>
      <c r="Q3" s="92" t="s">
        <v>136</v>
      </c>
    </row>
    <row r="4" spans="2:17" ht="48">
      <c r="B4" s="53">
        <v>1</v>
      </c>
      <c r="C4" s="50" t="s">
        <v>124</v>
      </c>
      <c r="D4" s="53">
        <v>8</v>
      </c>
      <c r="E4" s="53">
        <v>17</v>
      </c>
      <c r="F4" s="53">
        <v>41</v>
      </c>
      <c r="G4" s="53">
        <v>56</v>
      </c>
      <c r="H4" s="67">
        <f>+G4/$G$8</f>
        <v>0.3522012578616352</v>
      </c>
      <c r="I4" s="70" t="s">
        <v>125</v>
      </c>
      <c r="J4" s="71" t="s">
        <v>126</v>
      </c>
      <c r="K4" s="87">
        <f>+'EXCELENCIA ACADÉMICA'!M64</f>
        <v>3635</v>
      </c>
      <c r="L4" s="89">
        <v>2095</v>
      </c>
      <c r="M4" s="89">
        <v>1540</v>
      </c>
      <c r="N4" s="89"/>
      <c r="O4" s="89"/>
      <c r="P4" s="89"/>
      <c r="Q4" s="90">
        <f>+L4+M4+N4+O4+P4</f>
        <v>3635</v>
      </c>
    </row>
    <row r="5" spans="2:17" ht="60">
      <c r="B5" s="53">
        <v>2</v>
      </c>
      <c r="C5" s="50" t="s">
        <v>127</v>
      </c>
      <c r="D5" s="53">
        <v>3</v>
      </c>
      <c r="E5" s="53">
        <v>12</v>
      </c>
      <c r="F5" s="53">
        <v>33</v>
      </c>
      <c r="G5" s="53">
        <v>53</v>
      </c>
      <c r="H5" s="67">
        <f>+G5/$G$8</f>
        <v>0.33333333333333331</v>
      </c>
      <c r="I5" s="72" t="s">
        <v>128</v>
      </c>
      <c r="J5" s="71" t="s">
        <v>129</v>
      </c>
      <c r="K5" s="88">
        <f>+'COMPROMISO SOCIAL'!M60</f>
        <v>2354</v>
      </c>
      <c r="L5" s="89">
        <v>1364</v>
      </c>
      <c r="M5" s="89">
        <v>915</v>
      </c>
      <c r="N5" s="89"/>
      <c r="O5" s="89"/>
      <c r="P5" s="89">
        <v>75</v>
      </c>
      <c r="Q5" s="90">
        <f>+L5+M5+N5+O5+P5</f>
        <v>2354</v>
      </c>
    </row>
    <row r="6" spans="2:17" ht="48">
      <c r="B6" s="53">
        <v>3</v>
      </c>
      <c r="C6" s="50" t="s">
        <v>130</v>
      </c>
      <c r="D6" s="53">
        <v>2</v>
      </c>
      <c r="E6" s="53">
        <v>6</v>
      </c>
      <c r="F6" s="53">
        <v>10</v>
      </c>
      <c r="G6" s="53">
        <v>15</v>
      </c>
      <c r="H6" s="67">
        <f>+G6/$G$8</f>
        <v>9.4339622641509441E-2</v>
      </c>
      <c r="I6" s="70" t="s">
        <v>131</v>
      </c>
      <c r="J6" s="71" t="s">
        <v>132</v>
      </c>
      <c r="K6" s="88">
        <f>+'COMPROMISO AMBIENTAL'!M22</f>
        <v>5</v>
      </c>
      <c r="L6" s="89"/>
      <c r="M6" s="89">
        <v>5</v>
      </c>
      <c r="N6" s="89"/>
      <c r="O6" s="89"/>
      <c r="P6" s="89"/>
      <c r="Q6" s="90">
        <f>+L6+M6+N6+O6+P6</f>
        <v>5</v>
      </c>
    </row>
    <row r="7" spans="2:17" ht="84.75" thickBot="1">
      <c r="B7" s="53">
        <v>4</v>
      </c>
      <c r="C7" s="50" t="s">
        <v>133</v>
      </c>
      <c r="D7" s="53">
        <v>3</v>
      </c>
      <c r="E7" s="53">
        <v>6</v>
      </c>
      <c r="F7" s="53">
        <v>19</v>
      </c>
      <c r="G7" s="53">
        <v>35</v>
      </c>
      <c r="H7" s="67">
        <f>+G7/$G$8</f>
        <v>0.22012578616352202</v>
      </c>
      <c r="I7" s="72" t="s">
        <v>134</v>
      </c>
      <c r="J7" s="71" t="s">
        <v>135</v>
      </c>
      <c r="K7" s="88">
        <f>+'EJE 4 EYTA'!M45</f>
        <v>1385</v>
      </c>
      <c r="L7" s="89">
        <v>400</v>
      </c>
      <c r="M7" s="89">
        <v>485</v>
      </c>
      <c r="N7" s="91">
        <v>500</v>
      </c>
      <c r="O7" s="91"/>
      <c r="P7" s="89"/>
      <c r="Q7" s="90">
        <f>+L7+M7+N7+O7+P7</f>
        <v>1385</v>
      </c>
    </row>
    <row r="8" spans="2:17" ht="15.75" thickBot="1">
      <c r="B8" s="54" t="s">
        <v>136</v>
      </c>
      <c r="C8" s="55">
        <v>4</v>
      </c>
      <c r="D8" s="55">
        <f>SUM(D4:D7)</f>
        <v>16</v>
      </c>
      <c r="E8" s="55">
        <f>SUM(E4:E7)</f>
        <v>41</v>
      </c>
      <c r="F8" s="55">
        <f>SUM(F4:F7)</f>
        <v>103</v>
      </c>
      <c r="G8" s="55">
        <f>SUM(G4:G7)</f>
        <v>159</v>
      </c>
      <c r="H8" s="68">
        <f>SUM(H4:H7)</f>
        <v>1</v>
      </c>
      <c r="I8" s="73">
        <v>10</v>
      </c>
      <c r="J8" s="73" t="s">
        <v>123</v>
      </c>
      <c r="K8" s="93">
        <f t="shared" ref="K8:Q8" si="0">SUM(K4:K7)</f>
        <v>7379</v>
      </c>
      <c r="L8" s="93">
        <f t="shared" si="0"/>
        <v>3859</v>
      </c>
      <c r="M8" s="93">
        <f t="shared" si="0"/>
        <v>2945</v>
      </c>
      <c r="N8" s="93">
        <f t="shared" si="0"/>
        <v>500</v>
      </c>
      <c r="O8" s="93">
        <f t="shared" si="0"/>
        <v>0</v>
      </c>
      <c r="P8" s="93">
        <f t="shared" si="0"/>
        <v>75</v>
      </c>
      <c r="Q8" s="93">
        <f t="shared" si="0"/>
        <v>7379</v>
      </c>
    </row>
    <row r="9" spans="2:17" hidden="1">
      <c r="C9" s="56"/>
      <c r="D9" s="58"/>
      <c r="E9" s="30"/>
      <c r="F9" s="30"/>
      <c r="G9" s="30"/>
      <c r="H9" s="30"/>
      <c r="I9" s="30"/>
      <c r="J9" s="30"/>
    </row>
    <row r="10" spans="2:17" hidden="1">
      <c r="B10" s="59" t="s">
        <v>140</v>
      </c>
      <c r="C10" s="60">
        <v>4</v>
      </c>
      <c r="D10" s="57">
        <v>12</v>
      </c>
      <c r="G10" s="57"/>
    </row>
    <row r="11" spans="2:17" hidden="1">
      <c r="B11" s="59" t="s">
        <v>141</v>
      </c>
      <c r="C11" s="61">
        <v>3</v>
      </c>
      <c r="D11" s="57">
        <v>8</v>
      </c>
    </row>
    <row r="12" spans="2:17" hidden="1">
      <c r="B12" s="59" t="s">
        <v>142</v>
      </c>
      <c r="C12" s="61">
        <v>0</v>
      </c>
      <c r="D12" s="57">
        <v>2</v>
      </c>
    </row>
    <row r="13" spans="2:17" hidden="1">
      <c r="B13" s="59" t="s">
        <v>144</v>
      </c>
      <c r="C13" s="61">
        <v>7</v>
      </c>
      <c r="D13" s="57">
        <v>11</v>
      </c>
    </row>
    <row r="14" spans="2:17" hidden="1">
      <c r="B14" s="62" t="s">
        <v>136</v>
      </c>
      <c r="C14" s="61">
        <f>SUM(C10:C13)</f>
        <v>14</v>
      </c>
      <c r="D14" s="61">
        <f>SUM(D10:D13)</f>
        <v>33</v>
      </c>
      <c r="E14">
        <f>+C14+D14</f>
        <v>47</v>
      </c>
    </row>
    <row r="15" spans="2:17" hidden="1">
      <c r="E15">
        <f>+G8-E14</f>
        <v>112</v>
      </c>
    </row>
    <row r="16" spans="2:17">
      <c r="C16" s="494" t="s">
        <v>744</v>
      </c>
      <c r="D16" s="494"/>
      <c r="E16" s="494"/>
      <c r="F16" s="494"/>
      <c r="G16" s="494"/>
      <c r="H16" s="237"/>
      <c r="I16" s="237"/>
      <c r="J16" s="237"/>
      <c r="K16" s="263">
        <v>122439</v>
      </c>
    </row>
    <row r="17" spans="2:11">
      <c r="C17" s="494" t="s">
        <v>745</v>
      </c>
      <c r="D17" s="494"/>
      <c r="E17" s="494"/>
      <c r="F17" s="494"/>
      <c r="G17" s="494"/>
      <c r="H17" s="237"/>
      <c r="I17" s="237"/>
      <c r="J17" s="237"/>
      <c r="K17" s="263">
        <f>+K8+K16</f>
        <v>129818</v>
      </c>
    </row>
    <row r="18" spans="2:11">
      <c r="B18" s="4" t="s">
        <v>748</v>
      </c>
    </row>
    <row r="19" spans="2:11">
      <c r="B19" s="4"/>
    </row>
    <row r="20" spans="2:11">
      <c r="B20" s="4" t="s">
        <v>314</v>
      </c>
    </row>
  </sheetData>
  <sheetProtection algorithmName="SHA-512" hashValue="HWJNz+2faA1xME8gUhDi1AMQmW8USojdEqk+qebQF9W0qhGGavCnx0oFLKrDQBT4iKLtGfB4plPzanSEL8FmLg==" saltValue="p8m7T5oLb8INaIV2oloaZQ==" spinCount="100000" sheet="1" objects="1" scenarios="1"/>
  <mergeCells count="12">
    <mergeCell ref="B2:B3"/>
    <mergeCell ref="C2:C3"/>
    <mergeCell ref="D2:D3"/>
    <mergeCell ref="E2:E3"/>
    <mergeCell ref="F2:F3"/>
    <mergeCell ref="C16:G16"/>
    <mergeCell ref="C17:G17"/>
    <mergeCell ref="L2:Q2"/>
    <mergeCell ref="I2:J2"/>
    <mergeCell ref="K2:K3"/>
    <mergeCell ref="G2:G3"/>
    <mergeCell ref="H2:H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GENERAL</vt:lpstr>
      <vt:lpstr>EXCELENCIA ACADÉMICA</vt:lpstr>
      <vt:lpstr>COMPROMISO SOCIAL</vt:lpstr>
      <vt:lpstr>COMPROMISO AMBIENTAL</vt:lpstr>
      <vt:lpstr>EJE 4 EYTA</vt:lpstr>
      <vt:lpstr>RESUMEN</vt:lpstr>
      <vt:lpstr>'EXCELENCIA ACADÉMICA'!Área_de_impresión</vt:lpstr>
      <vt:lpstr>'COMPROMISO SOCIAL'!Títulos_a_imprimir</vt:lpstr>
      <vt:lpstr>'EJE 4 EYTA'!Títulos_a_imprimir</vt:lpstr>
      <vt:lpstr>'EXCELENCIA ACADÉMICA'!Títulos_a_imprimir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dc:creator>
  <cp:lastModifiedBy>NUBIA</cp:lastModifiedBy>
  <cp:lastPrinted>2019-09-23T13:59:52Z</cp:lastPrinted>
  <dcterms:created xsi:type="dcterms:W3CDTF">2019-03-22T12:55:26Z</dcterms:created>
  <dcterms:modified xsi:type="dcterms:W3CDTF">2021-01-29T12:01:57Z</dcterms:modified>
</cp:coreProperties>
</file>