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D:\Documents\ODI\PA\SEGUIMIENTO 30 DIC 2020\"/>
    </mc:Choice>
  </mc:AlternateContent>
  <bookViews>
    <workbookView xWindow="0" yWindow="0" windowWidth="20490" windowHeight="7050"/>
  </bookViews>
  <sheets>
    <sheet name="GENERAL" sheetId="8" r:id="rId1"/>
    <sheet name="EXCELENCIA ACADÉMICA" sheetId="1" r:id="rId2"/>
    <sheet name="COMPROMISO SOCIAL" sheetId="2" r:id="rId3"/>
    <sheet name="COMPROMISO AMBIENTAL" sheetId="3" r:id="rId4"/>
    <sheet name="EJE 4 EYTA" sheetId="5" r:id="rId5"/>
    <sheet name="RESUMEN" sheetId="7" r:id="rId6"/>
  </sheets>
  <definedNames>
    <definedName name="_xlnm._FilterDatabase" localSheetId="4" hidden="1">'EJE 4 EYTA'!$A$6:$U$36</definedName>
    <definedName name="_xlnm._FilterDatabase" localSheetId="1" hidden="1">'EXCELENCIA ACADÉMICA'!$A$6:$W$73</definedName>
    <definedName name="_xlnm.Print_Area" localSheetId="1">'EXCELENCIA ACADÉMICA'!$B$1:$X$77</definedName>
    <definedName name="_xlnm.Print_Titles" localSheetId="2">'COMPROMISO SOCIAL'!$1:$6</definedName>
    <definedName name="_xlnm.Print_Titles" localSheetId="4">'EJE 4 EYTA'!$1:$6</definedName>
    <definedName name="_xlnm.Print_Titles" localSheetId="1">'EXCELENCIA ACADÉMICA'!$1:$6</definedName>
  </definedNames>
  <calcPr calcId="162913"/>
</workbook>
</file>

<file path=xl/calcChain.xml><?xml version="1.0" encoding="utf-8"?>
<calcChain xmlns="http://schemas.openxmlformats.org/spreadsheetml/2006/main">
  <c r="T72" i="1" l="1"/>
  <c r="T71" i="1"/>
  <c r="S7" i="3" l="1"/>
  <c r="S18" i="2" l="1"/>
  <c r="P18" i="2"/>
  <c r="P17" i="2"/>
  <c r="S17" i="2" l="1"/>
  <c r="T39" i="1" l="1"/>
  <c r="S35" i="2" l="1"/>
  <c r="S12" i="2"/>
  <c r="S34" i="5"/>
  <c r="C8" i="8" s="1"/>
  <c r="T57" i="1" l="1"/>
  <c r="T33" i="5" l="1"/>
  <c r="T32" i="5"/>
  <c r="T31" i="5"/>
  <c r="T30" i="5"/>
  <c r="T29" i="5"/>
  <c r="T28" i="5"/>
  <c r="T27" i="5"/>
  <c r="T26" i="5"/>
  <c r="T25" i="5"/>
  <c r="T24" i="5"/>
  <c r="T23" i="5"/>
  <c r="T22" i="5"/>
  <c r="T21" i="5"/>
  <c r="T20" i="5"/>
  <c r="T19" i="5"/>
  <c r="T18" i="5"/>
  <c r="T17" i="5"/>
  <c r="T16" i="5"/>
  <c r="T15" i="5"/>
  <c r="T14" i="5"/>
  <c r="T13" i="5"/>
  <c r="T12" i="5"/>
  <c r="T11" i="5"/>
  <c r="T10" i="5"/>
  <c r="T9" i="5"/>
  <c r="T8" i="5"/>
  <c r="S18" i="3"/>
  <c r="S14" i="3"/>
  <c r="S28" i="2" l="1"/>
  <c r="C5" i="8" l="1"/>
  <c r="S36" i="2"/>
  <c r="S23" i="5" l="1"/>
  <c r="S11" i="2"/>
  <c r="S10" i="2"/>
  <c r="T59" i="1" l="1"/>
  <c r="T7" i="5" l="1"/>
  <c r="S27" i="2" l="1"/>
  <c r="T21" i="3" l="1"/>
  <c r="T20" i="3"/>
  <c r="T19" i="3"/>
  <c r="T18" i="3"/>
  <c r="S34" i="2"/>
  <c r="S25" i="2"/>
  <c r="S24" i="2"/>
  <c r="S23" i="2"/>
  <c r="S22" i="2"/>
  <c r="S21" i="2"/>
  <c r="S20" i="2"/>
  <c r="S16" i="2"/>
  <c r="S8" i="2"/>
  <c r="U70" i="1"/>
  <c r="U69" i="1"/>
  <c r="U68" i="1"/>
  <c r="U67" i="1"/>
  <c r="U66" i="1"/>
  <c r="U65" i="1"/>
  <c r="U64" i="1"/>
  <c r="U63" i="1"/>
  <c r="U62" i="1"/>
  <c r="U60" i="1"/>
  <c r="U59" i="1"/>
  <c r="U57" i="1"/>
  <c r="U56" i="1"/>
  <c r="U55" i="1"/>
  <c r="U54" i="1"/>
  <c r="U53" i="1"/>
  <c r="U51" i="1"/>
  <c r="U50" i="1"/>
  <c r="U49" i="1"/>
  <c r="U48" i="1"/>
  <c r="U47" i="1"/>
  <c r="U46" i="1"/>
  <c r="U39" i="1"/>
  <c r="S22" i="3" l="1"/>
  <c r="S23" i="3"/>
  <c r="C7" i="8" s="1"/>
  <c r="D7" i="8" s="1"/>
  <c r="T19" i="2"/>
  <c r="T20" i="2"/>
  <c r="T21" i="2"/>
  <c r="T22" i="2"/>
  <c r="T23" i="2"/>
  <c r="T24" i="2"/>
  <c r="T25" i="2"/>
  <c r="U52" i="1" l="1"/>
  <c r="U61" i="1" l="1"/>
  <c r="T17" i="1"/>
  <c r="S38" i="2" l="1"/>
  <c r="T30" i="2"/>
  <c r="T29" i="2"/>
  <c r="S50" i="2" l="1"/>
  <c r="S46" i="2"/>
  <c r="S58" i="2" s="1"/>
  <c r="C6" i="8" s="1"/>
  <c r="S39" i="2"/>
  <c r="T34" i="2"/>
  <c r="S57" i="2" l="1"/>
  <c r="T58" i="1"/>
  <c r="U58" i="1" s="1"/>
  <c r="T36" i="1" l="1"/>
  <c r="T35" i="1"/>
  <c r="T33" i="1"/>
  <c r="T30" i="1"/>
  <c r="C9" i="8" l="1"/>
  <c r="O8" i="7"/>
  <c r="N8" i="7"/>
  <c r="P4" i="7"/>
  <c r="P7" i="7"/>
  <c r="M7" i="7"/>
  <c r="P6" i="7"/>
  <c r="P5" i="7"/>
  <c r="M5" i="7"/>
  <c r="L5" i="7"/>
  <c r="M4" i="7"/>
  <c r="L4" i="7"/>
  <c r="M34" i="5"/>
  <c r="K7" i="7" s="1"/>
  <c r="K6" i="7"/>
  <c r="N7" i="1"/>
  <c r="M22" i="3"/>
  <c r="N66" i="1"/>
  <c r="M28" i="2"/>
  <c r="M19" i="2"/>
  <c r="M14" i="2"/>
  <c r="M8" i="2"/>
  <c r="D5" i="8" l="1"/>
  <c r="M8" i="7"/>
  <c r="P8" i="7"/>
  <c r="Q5" i="7"/>
  <c r="Q6" i="7"/>
  <c r="L8" i="7"/>
  <c r="M57" i="2"/>
  <c r="K5" i="7" s="1"/>
  <c r="Q7" i="7"/>
  <c r="Q4" i="7"/>
  <c r="N71" i="1"/>
  <c r="K4" i="7" s="1"/>
  <c r="T17" i="3"/>
  <c r="T16" i="3"/>
  <c r="T15" i="3"/>
  <c r="T14" i="3"/>
  <c r="T13" i="3"/>
  <c r="T12" i="3"/>
  <c r="T11" i="3"/>
  <c r="T10" i="3"/>
  <c r="T9" i="3"/>
  <c r="T8" i="3"/>
  <c r="T7" i="3"/>
  <c r="T56" i="2"/>
  <c r="T55" i="2"/>
  <c r="T54" i="2"/>
  <c r="T53" i="2"/>
  <c r="T52" i="2"/>
  <c r="T51" i="2"/>
  <c r="T50" i="2"/>
  <c r="T49" i="2"/>
  <c r="T48" i="2"/>
  <c r="T47" i="2"/>
  <c r="T46" i="2"/>
  <c r="T45" i="2"/>
  <c r="T44" i="2"/>
  <c r="T43" i="2"/>
  <c r="T42" i="2"/>
  <c r="T41" i="2"/>
  <c r="T40" i="2"/>
  <c r="T39" i="2"/>
  <c r="T38" i="2"/>
  <c r="T37" i="2"/>
  <c r="T36" i="2"/>
  <c r="T35" i="2"/>
  <c r="T33" i="2"/>
  <c r="T32" i="2"/>
  <c r="T31" i="2"/>
  <c r="T28" i="2"/>
  <c r="T27" i="2"/>
  <c r="T26" i="2"/>
  <c r="T18" i="2"/>
  <c r="T17" i="2"/>
  <c r="T16" i="2"/>
  <c r="T15" i="2"/>
  <c r="T14" i="2"/>
  <c r="T13" i="2"/>
  <c r="T12" i="2"/>
  <c r="T11" i="2"/>
  <c r="T10" i="2"/>
  <c r="T9" i="2"/>
  <c r="T8" i="2"/>
  <c r="T7" i="2"/>
  <c r="U45" i="1"/>
  <c r="U44" i="1"/>
  <c r="U43" i="1"/>
  <c r="U42" i="1"/>
  <c r="U41" i="1"/>
  <c r="U40"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U8" i="1"/>
  <c r="U7" i="1"/>
  <c r="Q8" i="7" l="1"/>
  <c r="D14" i="7"/>
  <c r="C14" i="7"/>
  <c r="E14" i="7" l="1"/>
  <c r="G8" i="7"/>
  <c r="F8" i="7"/>
  <c r="E8" i="7"/>
  <c r="D8" i="7"/>
  <c r="H5" i="7" l="1"/>
  <c r="E15" i="7"/>
  <c r="H4" i="7"/>
  <c r="H6" i="7"/>
  <c r="H7" i="7"/>
  <c r="D8" i="8"/>
  <c r="D6" i="8"/>
  <c r="K8" i="7"/>
  <c r="H8" i="7" l="1"/>
  <c r="D9" i="8"/>
</calcChain>
</file>

<file path=xl/comments1.xml><?xml version="1.0" encoding="utf-8"?>
<comments xmlns="http://schemas.openxmlformats.org/spreadsheetml/2006/main">
  <authors>
    <author>USUARIO</author>
  </authors>
  <commentList>
    <comment ref="K17" authorId="0" shapeId="0">
      <text>
        <r>
          <rPr>
            <b/>
            <sz val="9"/>
            <color indexed="81"/>
            <rFont val="Tahoma"/>
            <family val="2"/>
          </rPr>
          <t>USUARIO:
Gestión de Rectoría con las tres vicerrectorias</t>
        </r>
      </text>
    </comment>
    <comment ref="J62" authorId="0" shapeId="0">
      <text>
        <r>
          <rPr>
            <b/>
            <sz val="9"/>
            <color indexed="81"/>
            <rFont val="Tahoma"/>
            <family val="2"/>
          </rPr>
          <t>USUARIO:</t>
        </r>
        <r>
          <rPr>
            <sz val="9"/>
            <color indexed="81"/>
            <rFont val="Tahoma"/>
            <family val="2"/>
          </rPr>
          <t xml:space="preserve">
Política aprobada</t>
        </r>
      </text>
    </comment>
  </commentList>
</comments>
</file>

<file path=xl/comments2.xml><?xml version="1.0" encoding="utf-8"?>
<comments xmlns="http://schemas.openxmlformats.org/spreadsheetml/2006/main">
  <authors>
    <author>USUARIO</author>
  </authors>
  <commentList>
    <comment ref="I26" authorId="0" shapeId="0">
      <text>
        <r>
          <rPr>
            <b/>
            <sz val="9"/>
            <color indexed="81"/>
            <rFont val="Tahoma"/>
            <family val="2"/>
          </rPr>
          <t>USUARIO:</t>
        </r>
        <r>
          <rPr>
            <sz val="9"/>
            <color indexed="81"/>
            <rFont val="Tahoma"/>
            <family val="2"/>
          </rPr>
          <t xml:space="preserve">
Los productos de la modernización</t>
        </r>
      </text>
    </comment>
  </commentList>
</comments>
</file>

<file path=xl/sharedStrings.xml><?xml version="1.0" encoding="utf-8"?>
<sst xmlns="http://schemas.openxmlformats.org/spreadsheetml/2006/main" count="1297" uniqueCount="1054">
  <si>
    <t>PROCEDIMIENTO SISTEMA DE PLANIFICACIÓN INSTITUCIONAL</t>
  </si>
  <si>
    <t>Página 1 de 1</t>
  </si>
  <si>
    <t>Código: PI-P01-F01</t>
  </si>
  <si>
    <t>Versión: 10</t>
  </si>
  <si>
    <t>Fecha Aprobación:
28-02-2019</t>
  </si>
  <si>
    <t>No.</t>
  </si>
  <si>
    <t>EJE DE POLÍTICA</t>
  </si>
  <si>
    <t>PROGRAMA</t>
  </si>
  <si>
    <t>PROYECTO</t>
  </si>
  <si>
    <t xml:space="preserve">SUBPROYECTO </t>
  </si>
  <si>
    <t>OBJETIVO</t>
  </si>
  <si>
    <t>ACCIONES</t>
  </si>
  <si>
    <t>META</t>
  </si>
  <si>
    <t>RESPONSABLE(S)</t>
  </si>
  <si>
    <t>FECHA INICIACIÓN</t>
  </si>
  <si>
    <t>FECHA FINALIZACIÓN</t>
  </si>
  <si>
    <t>PRESUPUESTO ASIGNADO</t>
  </si>
  <si>
    <t>PRESUPUESTO EJECUTADO</t>
  </si>
  <si>
    <t>FUENTE DEL RECURSO</t>
  </si>
  <si>
    <t>SEGUIMIENTO</t>
  </si>
  <si>
    <t>LOGRO (AÑO)</t>
  </si>
  <si>
    <t>EVIDENCIA</t>
  </si>
  <si>
    <t>OBSERVACIÓN</t>
  </si>
  <si>
    <t>% AVANCE</t>
  </si>
  <si>
    <t>SEMÁFORO</t>
  </si>
  <si>
    <t>EXCELENCIA ACADÉMICA</t>
  </si>
  <si>
    <t>FORTALECIMIENTO DE LA FORMACIÓN DOCENTE</t>
  </si>
  <si>
    <t>AMPLIACIÓN PLANTA DOCENTE</t>
  </si>
  <si>
    <t>Vinculación de profesores de planta</t>
  </si>
  <si>
    <t>ESTIMULOS A LA FORMACIÓN</t>
  </si>
  <si>
    <t>Formación de formadores</t>
  </si>
  <si>
    <t>Consolidar la formación integral de los docentes dentro de una propuesta enmarcada en las dimensiones del ser</t>
  </si>
  <si>
    <t>Ofrecer espacios permanentes de formación  para los profesores de las Licenciaturas de la Facultad de Ciencias de la Educación y el IDEAD, en pertinencia de la formación de educadores.</t>
  </si>
  <si>
    <t>MODERNIZACIÓN CURRICULAR</t>
  </si>
  <si>
    <t>Innovación y modernización  curricular</t>
  </si>
  <si>
    <t>Actualizar los currículos de los programas académicos de acuerdo con los lineamientos institucionales y las políticas educativas estatales</t>
  </si>
  <si>
    <t xml:space="preserve">Investigación Formativa </t>
  </si>
  <si>
    <t>Fomentar la investigación formativa en los procesos curriculares de los programas académicos</t>
  </si>
  <si>
    <t>FORTALECIMIENTO DE LA EDUCACIÓN A DISTANCIA</t>
  </si>
  <si>
    <t xml:space="preserve">Gestionar la creación de nuevos programas académicos para ampliar la oferta educativa.               </t>
  </si>
  <si>
    <t>DINAMIZACIÓN DE LA INVESTIGACIÓN</t>
  </si>
  <si>
    <t>Impulsar el desarrollo investigativo del IDEAD</t>
  </si>
  <si>
    <t>INVESTIGACIÓN</t>
  </si>
  <si>
    <t>PROMOCIÓN DE PATENTES PRODUCTO DE INVESTIGACIÓN</t>
  </si>
  <si>
    <t>Banco de patentes</t>
  </si>
  <si>
    <t>Director de Investigaciones y Desarrollo Científico</t>
  </si>
  <si>
    <t>PROMOCIÓN DEL DESARROLLO DE PROYECTOS DE INVESTIGACIÓN CON PERTINENCIA REGIONAL</t>
  </si>
  <si>
    <t xml:space="preserve">Gestión de proyectos de Ciencia Tecnología e Innovación </t>
  </si>
  <si>
    <t>Cultura investigativa</t>
  </si>
  <si>
    <t>Fortalecer la cultura investigativa en la UT, como factor determinate en la generación de conocimiento.</t>
  </si>
  <si>
    <t>Investigación con pertinencia social</t>
  </si>
  <si>
    <t>Articular la investigación con la docencia y la proyección social,  para impactar la comunidad y lograr la transferencia de conocimiento.</t>
  </si>
  <si>
    <t>Formular e implementar un modelo de investigación con pertinencia social  compatible con el conocimiento local, empirico, el saber tradicional e incorporando la tecnología.</t>
  </si>
  <si>
    <t>Investigación para el desarrollo social y la innovación</t>
  </si>
  <si>
    <t>Formalizar la institucionalización de un  evento de reconocimiento al trabajos de profesores investigadores por los resultados obtenidos a nivel  internacional  y nacional .</t>
  </si>
  <si>
    <t>MODERNIZACIÓN Y VISIBILIZACIÓN DE FUENTES DOCUMENTALES Y COLECCIONES MUSEOLÓGICAS DE LA UNIVERSIDAD</t>
  </si>
  <si>
    <t>BIBLIOTECA</t>
  </si>
  <si>
    <t>Recursos bibliográficos</t>
  </si>
  <si>
    <t>Fortalecer las funciones misionales para el aseguramiento de la calidad.</t>
  </si>
  <si>
    <t>Producción Académica e investigativa de la UT</t>
  </si>
  <si>
    <t>Permitir el acceso abierto a toda la producción  científica y académica de la Universidad.</t>
  </si>
  <si>
    <t>Digitalizar y publicar la producción intelectual en el repositorio institucional.</t>
  </si>
  <si>
    <t>Eventos con las unidades académicas</t>
  </si>
  <si>
    <t>COLECCIONES Y MUSEOS</t>
  </si>
  <si>
    <t>Difusión y extensión de Museos y Colecciones</t>
  </si>
  <si>
    <t>Fortalecer el museo y sus colecciones para  visbilizar  los procesos misionales</t>
  </si>
  <si>
    <t>Promover la visibilzación del museo itinerante en  las instituciones educativas de la región.</t>
  </si>
  <si>
    <t>Adecuar los espacios para la exposición de las piezas del museo</t>
  </si>
  <si>
    <t>Fortalecer las colecciones y museos de la institución para constituirlas en importantes herramientas de apoyo a los procesos misionales</t>
  </si>
  <si>
    <t>Número de grupos de investigación creados</t>
  </si>
  <si>
    <t>PUBLICACIONES</t>
  </si>
  <si>
    <t>FONDO EDITORIAL</t>
  </si>
  <si>
    <t>Sello Editorial</t>
  </si>
  <si>
    <t>Participar en ferias de libros</t>
  </si>
  <si>
    <t>POSTGRADOS</t>
  </si>
  <si>
    <t>AMPLIACIÓN DE LA OFERTA DE PROGRAMAS DE POSTGRADO</t>
  </si>
  <si>
    <t>INTERNACIONALIZACIÓN</t>
  </si>
  <si>
    <t>MOVILIDAD ACADÉMICA E INVESTIGATIVA</t>
  </si>
  <si>
    <t>Participar en eventos académicos internacionales en calidad de ponentes docentes y estudiantes</t>
  </si>
  <si>
    <t>Visibilización y Posicionamiento nacional e internacional de la UT</t>
  </si>
  <si>
    <t>Visibilizar la Universidad del Tolima en los ámbitos internacional y nacional.</t>
  </si>
  <si>
    <t>FORMACIÓN EN LENGUA EXTRANJERA</t>
  </si>
  <si>
    <t>Multilinguismo</t>
  </si>
  <si>
    <t>Dedarrollar la competencia de
docentes y estudiantes de la institución en una segunda lengua</t>
  </si>
  <si>
    <t>Construir la política de multilinguismo articulado con los lineamientos curriculares</t>
  </si>
  <si>
    <t>Ofertar seminarios y cursos en una segunda lengua</t>
  </si>
  <si>
    <t>META PD</t>
  </si>
  <si>
    <t>Meta del Plan de Desarrollo Institucional</t>
  </si>
  <si>
    <t>META PA (año)</t>
  </si>
  <si>
    <t>Meta del Plan de Acción Institucional</t>
  </si>
  <si>
    <t>ODI/RODRIGUEZ J.C</t>
  </si>
  <si>
    <t>COMPROMISO SOCIAL</t>
  </si>
  <si>
    <t>DESARROLLO HUMANO</t>
  </si>
  <si>
    <t>BIENESTAR UNIVERSITARIO</t>
  </si>
  <si>
    <t>Brindar cobertura y calidad en los servicios de salud</t>
  </si>
  <si>
    <t>Vicerrector de Desarrollo Humano
Profesional de la Sección Asistencial</t>
  </si>
  <si>
    <t>Residencias estudiantiles</t>
  </si>
  <si>
    <t>Actualizar la normatividad que regula el servicio de residencias masculinas y subsido de alojamiento femenino</t>
  </si>
  <si>
    <t xml:space="preserve">Elaborar y presentar el reglamento para residencias </t>
  </si>
  <si>
    <t>Vicerrector de Desarrollo Humano
Director de Bienestar, Profesional de la Sección Asistencial</t>
  </si>
  <si>
    <t>Restaurante universitario</t>
  </si>
  <si>
    <t>Garantizar las condiciones higienico sanitarias para la oferta de alimentos</t>
  </si>
  <si>
    <t xml:space="preserve">Prestar el servicio de restaurante subsidiado a estudiantes de pregrado </t>
  </si>
  <si>
    <t>Sistema de gestión de seguridad y salud en el trabajo</t>
  </si>
  <si>
    <t>Plan estratégico de seguridad víal</t>
  </si>
  <si>
    <t>Vicerrector de Desarrollo Humano
Seguridad y Salud en el Trabajo
División de Servicios Administrativos</t>
  </si>
  <si>
    <t>Apoyos socieconómicos</t>
  </si>
  <si>
    <t>Garantizar las condiciones para el acceso, permanencia, motivación y desempeño académico de los estudiantes de la Universidad del Tolima.</t>
  </si>
  <si>
    <t>Programa integral de abordaje al consumo de sustancias psicoactivas</t>
  </si>
  <si>
    <t xml:space="preserve">
Vicerrector de Desarrollo Humano
Vicerrector Académico
</t>
  </si>
  <si>
    <t>Deporte competitivo</t>
  </si>
  <si>
    <t>Participar en los Juegos Nacionales Universitarios</t>
  </si>
  <si>
    <t>Recreación y uso racional del tiempo libre</t>
  </si>
  <si>
    <t>PERMANENCIA Y GRADUACIÓN ESTUDIANTIL</t>
  </si>
  <si>
    <t>Estratégias para la permanencia</t>
  </si>
  <si>
    <t xml:space="preserve">Contribuir en la reducción de la deserción de los estudiantes de la UT </t>
  </si>
  <si>
    <t>Realizar actividades de monitorias académicas, cursos nivelatorios,  y semana de inducción</t>
  </si>
  <si>
    <t>Vicerrectoria de Desarrollo Humano Director de Bienestar Universitario</t>
  </si>
  <si>
    <t>Tiendas Universitarias</t>
  </si>
  <si>
    <t>Cumplir los componentes del reglamento del funcionamiento de las tiendas universitarias.</t>
  </si>
  <si>
    <t>DESARROLLO CULTURAL</t>
  </si>
  <si>
    <t>Actividades de formación y desarrollo cultural.</t>
  </si>
  <si>
    <t>Promover la dimensión estética  en la comunidad universitaria</t>
  </si>
  <si>
    <t>Ofertar actividades formativas a la Comunidad Universitaria</t>
  </si>
  <si>
    <t>Elaborar, socializar, y presentar para aprobación  la Política de Inclusión</t>
  </si>
  <si>
    <t>PROYECCIÓN SOCIAL</t>
  </si>
  <si>
    <t>REGIONALIZACIÓN</t>
  </si>
  <si>
    <t>Contexto regional</t>
  </si>
  <si>
    <t>Formar a la comunidad universitaria en temas de contexto regional</t>
  </si>
  <si>
    <t>Vicerrector Académico
Director de Proyección Social</t>
  </si>
  <si>
    <t xml:space="preserve">Contribuir al desarrollo local y regional  a partir de la articulación de las funciones misionales universitarias con los requerimientos de los territorios </t>
  </si>
  <si>
    <t>Articular la Universidad en las dinámicas locales, regionales y nacionales.</t>
  </si>
  <si>
    <t>Vicerrector Académico - Director del CERE</t>
  </si>
  <si>
    <t>Educación Rural</t>
  </si>
  <si>
    <t>Vicerrector Académico - Director del CERE - Decano - Director IDEAD</t>
  </si>
  <si>
    <t>UNIVERSIDAD ABIERTA</t>
  </si>
  <si>
    <t>Cultura emprendedora e innovadora</t>
  </si>
  <si>
    <t>Alianzas y convenios estratégicos</t>
  </si>
  <si>
    <t>UNIVERSIDAD TERRITORIO DE PAZ</t>
  </si>
  <si>
    <t>Implementar la política de Paz de la UT que permita garantizar los derechos humanos a través de los ejes misionales de la Universidad y aportar a la construcción de paz</t>
  </si>
  <si>
    <t>Fortalecer la democracia y la construcción de la paz en el territorio   bajo escenarios de orden académico, social y político</t>
  </si>
  <si>
    <t>GRADUADOS</t>
  </si>
  <si>
    <t>FORTALECIMIENTO DE VÍNCULOS CON LOS GRADUADOS</t>
  </si>
  <si>
    <t>GENERACIÓN DE ESTÍMULOS PARA EL ACCESO A LA FORMACIÓN POSGRADUADA</t>
  </si>
  <si>
    <t>Estimulos a graduados</t>
  </si>
  <si>
    <t>COMPROMISO AMBIENTAL</t>
  </si>
  <si>
    <t>UNIVERSIDAD TERRITORIO VERDE</t>
  </si>
  <si>
    <t>CÁTEDRA AMBIENTAL</t>
  </si>
  <si>
    <t>Electiva institucional</t>
  </si>
  <si>
    <t xml:space="preserve">Incluir la cátedra ambiental en los bancos de electivas de los programas académicos de pregrado modalidades presencial y a distancia </t>
  </si>
  <si>
    <t>Formación permanente y proyección social</t>
  </si>
  <si>
    <t>Formar a la ciudadanía en general en temas ambientales</t>
  </si>
  <si>
    <t>Realizar el diplomado en pensamiento ambiental "Cátedra Gonzalo Palomino Ortiz" y seminario permanente en educación ambiental  en la UT</t>
  </si>
  <si>
    <t>Vinculación a procesos de formación ciudadana</t>
  </si>
  <si>
    <t>Acompañar procesos de formación ciudadana en la región</t>
  </si>
  <si>
    <t>Investigación y producción académica</t>
  </si>
  <si>
    <t>Generar documentos académicos de apoyo al desarrollo de la Cátedra Ambiental</t>
  </si>
  <si>
    <t>PLANIFICACIÓN Y GESTIÓN SUSTENTABLE DEL CAMPUS UNIVERSITARIO</t>
  </si>
  <si>
    <t xml:space="preserve">Garantizar el cumplimiento de la normatividad ambiental vigente </t>
  </si>
  <si>
    <t xml:space="preserve">Realizar acompañamiento dentro de la implementación  del S.G.A </t>
  </si>
  <si>
    <t>Formular e implementar las estrategias</t>
  </si>
  <si>
    <t>TRANSPARENCIA Y EFICIENCIA ADMINISTRATIVA</t>
  </si>
  <si>
    <t>MODELO INTEGRADO DE PLANEACIÓN Y GESTIÓN</t>
  </si>
  <si>
    <t>SISTEMA DE PLANIFICACIÓN INSTITUCIONAL</t>
  </si>
  <si>
    <t>Plataforma de gestión integrada</t>
  </si>
  <si>
    <t>Integrar los diferentes procesos e instrumentos de planificación Institucional.</t>
  </si>
  <si>
    <t>Gestión y organización universitaria</t>
  </si>
  <si>
    <t>Fortalecer el ejercicio democrático al interior de la UT</t>
  </si>
  <si>
    <t>SISTEMA DE COMUNICACIÓN Y MEDIOS</t>
  </si>
  <si>
    <t>Plan de medios</t>
  </si>
  <si>
    <t>MODERNIZACIÓN INSTITUCIONAL</t>
  </si>
  <si>
    <t>Actualizar los estatutos general, profesoral, estudiantil y administrativo</t>
  </si>
  <si>
    <t>Elaborar, socializar, y presentar para aprobación el Estatuto General</t>
  </si>
  <si>
    <t xml:space="preserve">Elaborar, socializar, y presentar para aprobación el Estatuto Profesoral
</t>
  </si>
  <si>
    <t xml:space="preserve">Elaborar, socializar, y presentar para aprobación el Estatuto Estudiantil </t>
  </si>
  <si>
    <t xml:space="preserve">Vicerrector Administrativo
Secretaria General
Asesor Jurídico
Consejo Superior
</t>
  </si>
  <si>
    <t>Vicerrector Académico,Vicerrector de Desarrollo Humano, Director del IDEAD,  Director del CERE,  Director de Investigaciones y Desarrollo Científico Coordinador de Gestión y Educación Ambiental, Profesional de la Oficina de Graduados de la UT</t>
  </si>
  <si>
    <t>Sostenibilidad financiera y transparencia</t>
  </si>
  <si>
    <t>Fortalecer la estabilidad y el equilibrio financiero de la Universidad del Tolima</t>
  </si>
  <si>
    <t>Gestión documental</t>
  </si>
  <si>
    <t xml:space="preserve">Administrar la documentación institucional cumpliendo con la normatividad vigente, mediante la recepción, registro, distribución, conservación y consulta de la información, para la prestación de servicios oportunos. </t>
  </si>
  <si>
    <t>Modernización y rediseño organizacional</t>
  </si>
  <si>
    <t xml:space="preserve">Vicerrector Administrativo
Jefe Oficina de Desarrollo Institucional
Jefe División de Relaciones Laborales y Prestacionales
Equipo de rediseño
</t>
  </si>
  <si>
    <t>Realizar los estudios técnicos y diseños para adecuación del Jardín Botánico de la Universidad del Tolima</t>
  </si>
  <si>
    <t xml:space="preserve">
Jefe Oficina de Desarrollo Institucional</t>
  </si>
  <si>
    <t>PRESUPUESTO</t>
  </si>
  <si>
    <t>Lineamientos de la gestión financiera</t>
  </si>
  <si>
    <t>Vicerrector Administrativo, 
Jefe División Contable y Financiera</t>
  </si>
  <si>
    <t>Identificación de fuentes de financiación</t>
  </si>
  <si>
    <t xml:space="preserve">Establecer estrategias que dinamicen la consecución de recursos y la gestión de ahorro. </t>
  </si>
  <si>
    <t xml:space="preserve">
Vicerrector Administrativo
Jefe División Contable y Financiera
Director IDEAD
Decanos
Director de Investigaciones y Desarrollo Cientifico.
</t>
  </si>
  <si>
    <t>ODI/RODRIGUEZ J.C/Nubia B.V./Ramiro Q.G.</t>
  </si>
  <si>
    <t>ARTICULADOS FACTORES DEL CNA (Acuerdo 001 de 2018 CESU)</t>
  </si>
  <si>
    <t>EJES</t>
  </si>
  <si>
    <t>DENOMINACIÓN</t>
  </si>
  <si>
    <t>PROGRAMAS</t>
  </si>
  <si>
    <t>PROYECTOS</t>
  </si>
  <si>
    <t>SUBPROYECTOS</t>
  </si>
  <si>
    <t>%</t>
  </si>
  <si>
    <t>No. Factor</t>
  </si>
  <si>
    <t>FACTORES DEL CNA</t>
  </si>
  <si>
    <t>Excelencia Académica</t>
  </si>
  <si>
    <t>1,2,3,4 y 7</t>
  </si>
  <si>
    <t>Estudiantes; profesores;  Graduados       investigación, Planeación y mejoramiento de la calidad</t>
  </si>
  <si>
    <t>Compromiso Social</t>
  </si>
  <si>
    <t>1,2,3,4,5,7 y 8</t>
  </si>
  <si>
    <t xml:space="preserve">Estudiantes; profesores; Graduados;  Investigación; Planeación y mejoramiento de la calidad;  bienestar; Gestión Administrativa; </t>
  </si>
  <si>
    <t>Compromiso Ambiental</t>
  </si>
  <si>
    <t>1,2,5,7 y 8</t>
  </si>
  <si>
    <t>Estudiantes;  profesores;  bienestar;       Planeación y mejoramiento de la calidad  ; Gestión Administrativa</t>
  </si>
  <si>
    <t>Eficiencia y Transparencia Adminsitrativa</t>
  </si>
  <si>
    <t>1,2,3,4,5,6,7,8,9 y 10 (todos los factores)</t>
  </si>
  <si>
    <t>Estudiantes; profesores; Graduados;  investigación; bienestar; gobierno institucional; Planeación y mejoramiento de la calidad;   Gestión Administrativa; Infraestructura; Recursos Financieros</t>
  </si>
  <si>
    <t>TOTAL</t>
  </si>
  <si>
    <t>UNIVERSIDAD DEL TOLIMA</t>
  </si>
  <si>
    <t>CONVENCIÓN</t>
  </si>
  <si>
    <t>SEMAFORO</t>
  </si>
  <si>
    <t>EJE 1</t>
  </si>
  <si>
    <t>EJE 2</t>
  </si>
  <si>
    <t>EJE 3</t>
  </si>
  <si>
    <t>EFICIENCIA Y TRANSPARENCIA ADMINISTRATIVA</t>
  </si>
  <si>
    <t>EJE 4</t>
  </si>
  <si>
    <t>AVANCE</t>
  </si>
  <si>
    <t>Fuente: Oficina de Desarrollo Institucional</t>
  </si>
  <si>
    <t>META 2020</t>
  </si>
  <si>
    <t>PRESUPUESTO ASIGNADO
MILLONES</t>
  </si>
  <si>
    <t>Pendiente  cumplimiento</t>
  </si>
  <si>
    <t>Actualizar el proceso de admisión de los estudiantes aplicando la politica de inclusión con enfoque diferencial e incluyente</t>
  </si>
  <si>
    <t>Número de curriculos articulados</t>
  </si>
  <si>
    <t>Documento aprobado</t>
  </si>
  <si>
    <t>Número de estratégias implementadas</t>
  </si>
  <si>
    <t>Consolidar la cultura de la autoformación como fundamento de la modalidad a distancia</t>
  </si>
  <si>
    <t xml:space="preserve">Fomentar el desarrollo de la investigación en problemas propios de la modalidad </t>
  </si>
  <si>
    <t>Desarrollar proyectos con semilleros de investigación.</t>
  </si>
  <si>
    <t>Número de proyectos de la modalidad</t>
  </si>
  <si>
    <t>Número de proyectos de semilleros de la modalidd</t>
  </si>
  <si>
    <t>Grupos de investigación</t>
  </si>
  <si>
    <t>APROPIACIÓN SOCIAL DEL CONOCIMIENTO</t>
  </si>
  <si>
    <t>Crear el portal del graduado como instrumento de apoyo al empleo y mercado laboral</t>
  </si>
  <si>
    <t>Portal de graduado en la UT</t>
  </si>
  <si>
    <t>Generación de conocimiento</t>
  </si>
  <si>
    <t>PLAN DE DESARROLLO FÍSICO DEL CAMPUS UNIVERSITARIO</t>
  </si>
  <si>
    <t>ORDENACIÓN Y PROYECCIÓN DEL CAMPUS UNIVERSITARIO</t>
  </si>
  <si>
    <t>RESUMEN PLAN DE ACCIÓN 2020</t>
  </si>
  <si>
    <t>INDICADOR DE PRODUCTO</t>
  </si>
  <si>
    <t>PLAN DE ACCIÓN 2020 "ASEGURAMIENTO DE LA CALIDAD INSTITUCIONAL"</t>
  </si>
  <si>
    <t>Promover los procesos de formación y actualización en: pedagogía, didáctica, evaluación, curriculo y TIC de los docentes de las unidades académicas</t>
  </si>
  <si>
    <t>Fortalecer los procesos de formación, para elevar la cualificación de la planta docente.</t>
  </si>
  <si>
    <t>Numero de docentes capacitados</t>
  </si>
  <si>
    <t>Número docentes actualizados</t>
  </si>
  <si>
    <t xml:space="preserve">META
</t>
  </si>
  <si>
    <t>PLAN DE ACCIÓN 2020  "ASEGURAMIENTO DE LA CALIDAD INSTITUCIONAL"</t>
  </si>
  <si>
    <t>Convocatoria realizada</t>
  </si>
  <si>
    <t>Vicerrector Administrativo
Jefe División de Relaciones Laborales y Prestacionales
Jefe Oficina de Desarrollo Institucional</t>
  </si>
  <si>
    <t>Estatuto Implementado</t>
  </si>
  <si>
    <t>Número de eventos realizados</t>
  </si>
  <si>
    <t xml:space="preserve">Salud integral y el autocuidado </t>
  </si>
  <si>
    <t>Prestar los servicios de promoción de la salud y prevención de la enfermedad</t>
  </si>
  <si>
    <t>Número de beneficiados</t>
  </si>
  <si>
    <t>Número de servicios prestados</t>
  </si>
  <si>
    <t xml:space="preserve">Número de controles realizados </t>
  </si>
  <si>
    <t>Director de Bienestar Universitario</t>
  </si>
  <si>
    <t>Director de Bienestar Universitario
Profesional de la sección de seguridad y salud en el trabajo</t>
  </si>
  <si>
    <t>Plan implementado</t>
  </si>
  <si>
    <t>Número de Estudiantes beneficiados por año becas + apoyo económico estudiantil+ fondo legados + asistencias administrativas+monitores académicos + exoneración de derechos de grado+convenciones colectivas</t>
  </si>
  <si>
    <t>Política aprobada</t>
  </si>
  <si>
    <t xml:space="preserve">Presentar y aprobar  la Política para el Abordaje de los Consumos Adictivos en la Universidad del Tolima. </t>
  </si>
  <si>
    <t>Número de participantes</t>
  </si>
  <si>
    <t xml:space="preserve"> Director de Bienestar Universitario, Profesionales   Seccion Deportes</t>
  </si>
  <si>
    <t>Realizar actividad física para la salud, autocuidado y tiempo libre</t>
  </si>
  <si>
    <t xml:space="preserve"> Director de Bienestar Universitario, Profesionales Universitario</t>
  </si>
  <si>
    <t xml:space="preserve">
Fomentar la participación de estudiantes, docentes y funcionarios en los zonales para clasificar en las diversas disciplinas en los Juegos Universitarios Nacionales de la comunidad universitaria</t>
  </si>
  <si>
    <t>Librería tienda universitaria</t>
  </si>
  <si>
    <t>Vicerrector de Desarrollo Humano Director de Bienestar Universitario</t>
  </si>
  <si>
    <t>Ofertar portafolio de servicios, sello editorial de la Universidad del Tolima y otras editoriales</t>
  </si>
  <si>
    <t>Establecer estratégias de Comercialización de los servicios y sello editorial de la UT</t>
  </si>
  <si>
    <t>Bienestar laboral</t>
  </si>
  <si>
    <t>Director de Bienestar Universitario
Profesionales de la sección asistencial</t>
  </si>
  <si>
    <t>Promover el crecimiento y desarrollo personal de la comunidad universitaria, para la generación de habilidades sicosociales a través de acciones formativas y educativas.</t>
  </si>
  <si>
    <t>Vicerrector de Desarrollo Humano Director de Bienestar Universitario
Profesionales Sección Asistencial</t>
  </si>
  <si>
    <t xml:space="preserve">Generar actividades formativas, de extensión y de interacción artística - cultural </t>
  </si>
  <si>
    <t>Desarrollar actividades artísticas -culturales</t>
  </si>
  <si>
    <t>Integración artística - cultural con la región</t>
  </si>
  <si>
    <t>Número de actividades desarrolladas</t>
  </si>
  <si>
    <t xml:space="preserve">Generar actividades formativas en el área artística - cultural universitaria, </t>
  </si>
  <si>
    <t xml:space="preserve">Vicerrector de Desarrollo Humano
Director Centro Cultural 
</t>
  </si>
  <si>
    <t>Número actividades desarrolladas</t>
  </si>
  <si>
    <t xml:space="preserve">
Fomentar la participación actividades de estudiantes, docentes y funcionarios en los zonales para clasificar en las diversas disciplinas de ASCUN cultura</t>
  </si>
  <si>
    <t>Ejecutar los estándares mínimos en el  SGSyST</t>
  </si>
  <si>
    <t>Número de estándares ejecutados</t>
  </si>
  <si>
    <t>Fortalecimiento del programa de Alfabetización Informacional.</t>
  </si>
  <si>
    <t>Modelos de consulta flexibles</t>
  </si>
  <si>
    <t>Adquirir  material bibliográfico por áreas de conocimiento en medio físico.</t>
  </si>
  <si>
    <t>Suscripción de  material bibliográfico por áreas de conocimiento digital (10)</t>
  </si>
  <si>
    <t xml:space="preserve">Número de adquisiciones en medio físico
</t>
  </si>
  <si>
    <t>Número de adquisiciones en medio digital</t>
  </si>
  <si>
    <t>Número de trabajos disponibles en el respositorio Institucional</t>
  </si>
  <si>
    <t>Número de talleres realizados.</t>
  </si>
  <si>
    <t xml:space="preserve">Actualizar, socializar y presentar para aprobación el Estatuto Administrativo </t>
  </si>
  <si>
    <t xml:space="preserve">Socializar e implementar el estatuto orgánico presupuestal </t>
  </si>
  <si>
    <t xml:space="preserve">Gestionar la consecusión de recursos mediante acciones académico - administrativas de impacto positivo para la UT
</t>
  </si>
  <si>
    <t>Generar procesos de formación, capacitación e intervencion social en los CAT y en la región</t>
  </si>
  <si>
    <t>Cursos y eventos realizados</t>
  </si>
  <si>
    <t>Desarrollar  la cátedra abierta de contexto regional para la Universidad del Tolima</t>
  </si>
  <si>
    <t xml:space="preserve">Potenciar el crecimiento de la educación superior en las zonas rurales de la región.
</t>
  </si>
  <si>
    <t>Generar propuesta que permitan el acceso de la problacion rural a la educacion superior</t>
  </si>
  <si>
    <t xml:space="preserve">Fomentar una cultura emprendedora y de innovación  en la Comunidad Académica y en General en el marco de la politica de emprendimiento de la Universidad del Tolima </t>
  </si>
  <si>
    <t xml:space="preserve">Número de estudiantes y comunidad en general vinculados </t>
  </si>
  <si>
    <t>Fotalecer los procesos de proyección, investigación, construcción y apropiación de conocimiento</t>
  </si>
  <si>
    <t>Participar en convocatorias de intervención social regionales y nacionales para la financiación de proyectos</t>
  </si>
  <si>
    <t xml:space="preserve">Espacios de formación integral para niños y jovenes de instituciones educativas de la Región </t>
  </si>
  <si>
    <t xml:space="preserve">Contribuir a la formación integral de los niños y jóvenes de la región </t>
  </si>
  <si>
    <t>Vicerrector Académico
Director IDEAD</t>
  </si>
  <si>
    <t xml:space="preserve">Vicerrector Académico
Proyección Social
Decanos
</t>
  </si>
  <si>
    <t>Desarrollar eventos academicos y de extensión para debatir temas relacionados con la construccion de paz</t>
  </si>
  <si>
    <t xml:space="preserve">Generar programas y proyectos que permitan la consolidacion de ciudadania y cultura de paz </t>
  </si>
  <si>
    <t>Número de eventos desarrollados</t>
  </si>
  <si>
    <t>Vicerrector Académico
Director del CERE
Director Proyección Social
Director de Investigaciones y Desarrollo Científico</t>
  </si>
  <si>
    <t>Generar condiciones de Inclusión que beneficie a la comunidad  universitaria</t>
  </si>
  <si>
    <t>Propuesta aprobada</t>
  </si>
  <si>
    <t xml:space="preserve">Vicerrectoria de Desarrollo Humano
</t>
  </si>
  <si>
    <t>Desarrollar espacios de formación política y cultural que potencien la participación de las comunidades con especial reconocimiento constitucional.</t>
  </si>
  <si>
    <t>Generar espacios de formación académica en inclusión, diversidad y género.</t>
  </si>
  <si>
    <t>Número de espacios desarrollados</t>
  </si>
  <si>
    <t>Cultura ciudadana e inclusión</t>
  </si>
  <si>
    <t>Desarrollar espacios que reconozcan y revindiquen a las comunidades con la denominación de “especial reconocimiento constitucional”.</t>
  </si>
  <si>
    <t>Vicerrector de Desarrollo Humano
Decanos y Director IDEAD
Directores de Programa
Profesor delegado</t>
  </si>
  <si>
    <t>Número de programas con adopción de la electiva</t>
  </si>
  <si>
    <t>Capacitar a los ciudadanos en temas ambientales</t>
  </si>
  <si>
    <t>Número de ciudadanos capacitados</t>
  </si>
  <si>
    <t>Número de personas capacitadas</t>
  </si>
  <si>
    <t>Número de documentos elaborados</t>
  </si>
  <si>
    <t xml:space="preserve">Número de S.G.A actualizados  </t>
  </si>
  <si>
    <t xml:space="preserve">Vicerrector de Desarrollo Humano
</t>
  </si>
  <si>
    <t>Gestión ambiental del campus y el territorio</t>
  </si>
  <si>
    <t xml:space="preserve">Generar estrategias para minimizar el uso excesivo del plástico y  papel, y para dar uso racional del agua y energía </t>
  </si>
  <si>
    <t xml:space="preserve">Promover formas alternativas no contaminantes de movilidad en la UT </t>
  </si>
  <si>
    <t>Garantizar la gestión integral de residios en campus</t>
  </si>
  <si>
    <t>Formular e implementar estrategias</t>
  </si>
  <si>
    <t>Articular, actualizar y documentar la gestión integral de residuos solidos</t>
  </si>
  <si>
    <t>Garantizar la gestión del manejo integral arboreo y zonas verdes del campus</t>
  </si>
  <si>
    <t>Articular, actualizar, documentar e implementar el manejo integral arboreo y zonas verdes del campus</t>
  </si>
  <si>
    <t xml:space="preserve">Vicerrector de Desarrollo Humano
División de Servicios Administrativos
</t>
  </si>
  <si>
    <t>Garantizar el derecho a un ambiente sano en terminos de calidad del aire, agua y suelo</t>
  </si>
  <si>
    <t>Realizar monitoreo, seguimiento y verificación de la calidad del aire, agua y suelo.</t>
  </si>
  <si>
    <t>GESTIÓN DE TIC</t>
  </si>
  <si>
    <t>Modernización y actualización de los recursos e infraestructura tecnológica</t>
  </si>
  <si>
    <t xml:space="preserve">Elaborar la polítca de modernización y actualización de la  infraestructura tecnológica </t>
  </si>
  <si>
    <t xml:space="preserve">Vicerrector Académico
Profesional Oficina de Gestión Tecnológica
</t>
  </si>
  <si>
    <t xml:space="preserve">Aprobar la política que contiene:   Plan Estratégico de Tecnologías de la Información y las Comunicaciones - PETI
Plan de Tratamiento de Riesgos de Seguridad y Privacidad de la Información y Plan de Seguridad y Privacidad de la Información </t>
  </si>
  <si>
    <t>Número de planes en proceso de implementación</t>
  </si>
  <si>
    <t>Número de componentes ejecutados</t>
  </si>
  <si>
    <t>Plan Anticorrupción y de Atención al Ciudadano - PAAC</t>
  </si>
  <si>
    <t xml:space="preserve">Secretario General
Jefe Oficina de Desarrollo Institucional
Jefe Oficina de Relaciones Laborales y Prestacionales
Profesional de Oficina de Gestión Tecnológica </t>
  </si>
  <si>
    <t xml:space="preserve">Secretario General
Vicerrrector Académico
Decanos y Director IDEAD
Directores de programas
</t>
  </si>
  <si>
    <t>Componente actualizado y ejecutado del MECI</t>
  </si>
  <si>
    <t>Jefe Oficina de Control de Gestión</t>
  </si>
  <si>
    <t>Reorientar el Plan de Desarrollo Institucional 2020 - 2022</t>
  </si>
  <si>
    <t>Plan de Desarrollo reorientado</t>
  </si>
  <si>
    <t>Actualizar y ejecutar el Plan Institucional de Archivos - PINAR articulado con la dimensión de Información y Comunicación de MIPG</t>
  </si>
  <si>
    <t>Secretaria General 
Profesional de Oficina de Archivo
Profesional Oficina de Gestión Tecnológica</t>
  </si>
  <si>
    <t xml:space="preserve">Número de PEP reformulados </t>
  </si>
  <si>
    <t>RESIGNIFICACIÓN CURRICULAR</t>
  </si>
  <si>
    <t>Apropiar la modernización de los microcurriculos de acuerdo a las políticas educativas y las nuevas tendencias y dinámicas  enmarcadas en el contexto regional, nacional e internacional</t>
  </si>
  <si>
    <t>Construir un modelo para el rediseño de los microcurriculos</t>
  </si>
  <si>
    <t>Modelo construido y aprobado</t>
  </si>
  <si>
    <t>Construir los lineamientos curriculares  para el desarrollo de la investigación formativa en los programas académicos.</t>
  </si>
  <si>
    <t xml:space="preserve">Jefe Oficina de Desarrollo Institucional
</t>
  </si>
  <si>
    <t>Número de adecuaciones ejecutadas</t>
  </si>
  <si>
    <t xml:space="preserve">Formular y aprobar el proyecto del plan maestro de desarrollo fisico del campus con su respectiva factibilidad
</t>
  </si>
  <si>
    <t>Proyecto elaborado y aprobado</t>
  </si>
  <si>
    <t>ASEGURAMIENTO DE LA CALIDAD ACADEMICA DE LOS PROGRAMAS ACADÉMICOS</t>
  </si>
  <si>
    <t>Garantizar una oferta de programas académicos de calidad</t>
  </si>
  <si>
    <t>Números de programas radicados en SACES</t>
  </si>
  <si>
    <t>ASEGURAMIENTO DE LA CALIDAD ACADEMICA INSTITUCIONAL</t>
  </si>
  <si>
    <t>Acreditación y registro calificado Institucional</t>
  </si>
  <si>
    <t xml:space="preserve">
Vicerrector Académico
Director Autoevaluación y Acreditación
</t>
  </si>
  <si>
    <t>Mejoramiento de procesos estudiantiles</t>
  </si>
  <si>
    <t>MODERNIZACIÓN TECNOLÓGICA PARA UNA FORMACIÓN CON CALIDAD</t>
  </si>
  <si>
    <t>Mediaciones tecnológicas para la formación</t>
  </si>
  <si>
    <t>Fortalecer el uso de las mediaciones tecnológicas como soporte a los procesos de formación</t>
  </si>
  <si>
    <t>Calidad en las pruebas saber</t>
  </si>
  <si>
    <t>Mejorar el desempeño académico de los estudiantes de la UT en las pruebas saber pro</t>
  </si>
  <si>
    <t>Formular e implementar estrtaegias orientadas al mejoramiento de los resultados de las pruebas saber pro</t>
  </si>
  <si>
    <t>Estratégias aplicadas con análisis</t>
  </si>
  <si>
    <t>MODELO DE EDUCACIÓN A DISTANCIA</t>
  </si>
  <si>
    <t>Fortalecimiento del Modelo de Educación a Distancia</t>
  </si>
  <si>
    <t>Número de integrantes de la comunidad capacitados</t>
  </si>
  <si>
    <t>AMPLIACIÓN DE LA OFERTA ACADÉMICA</t>
  </si>
  <si>
    <t>Nuevos programas académicos de pregrado, posgrado y educación continuada</t>
  </si>
  <si>
    <t>Ampliar la cobertura de programas de pregrado y posgrado existentes</t>
  </si>
  <si>
    <t>Elaborar documento de ampliación de cupos de programas existentes en los CAT</t>
  </si>
  <si>
    <t>Ofertar nuevas propuestas de educación continuada, para fortalecer el vinculo con los graduados y la comunidad en general</t>
  </si>
  <si>
    <t>Ofrecer a los graduados estimulos favorables que permita el ingreso  a los posgrados propios</t>
  </si>
  <si>
    <t>Actualizar la política de estímulos a graduados</t>
  </si>
  <si>
    <t>Política actualizada</t>
  </si>
  <si>
    <t>Vinculación a redes académicas</t>
  </si>
  <si>
    <t>Número de redes con estudiantes vinculados</t>
  </si>
  <si>
    <t>Realizar alianzas académicas estratégicas nacionales e internacionales</t>
  </si>
  <si>
    <t xml:space="preserve">Realizar eventos de internacionalización </t>
  </si>
  <si>
    <t>Número de alianzas académicas suscritas</t>
  </si>
  <si>
    <t>Realizar un estudio análitico y comparativo de la UT con respecto a otras institucionales a nivel nacional e internacional</t>
  </si>
  <si>
    <t>Hacia la internacionalización del currículo en la UT</t>
  </si>
  <si>
    <t>Resignificación microcurricular en un contexto internacional</t>
  </si>
  <si>
    <t>Número de planes de curso actualizados con homólogos internacionales</t>
  </si>
  <si>
    <t>Número de seminarios y cursos desarrolldos</t>
  </si>
  <si>
    <t>Vicerrector Académico
Director de Proyección Social
Decanos - Director IDEAD</t>
  </si>
  <si>
    <t>UT SOLIDARIA EN TU COMUNIDAD</t>
  </si>
  <si>
    <t>Transformación del entorno regional</t>
  </si>
  <si>
    <t>Promover el desarrollo de proyectos desde las unidades academicas que aporten a la resolución de problemas concretos de la comunidad y el entorno</t>
  </si>
  <si>
    <t>Formulación, ejecución y seguimiento de proyectos que den solución a problemas concretos de la comunidad y su entorno</t>
  </si>
  <si>
    <t>Número de proyectos ejecutados</t>
  </si>
  <si>
    <t>Consolidar estrategias de articulación entre las agendas de regionalización de entidades públicas y privadas del orden local, regional, nacional e internacional y la politica de regionaliización UT</t>
  </si>
  <si>
    <t>Constituir una base de información documental de libre acceso  sobre asuntos regionales</t>
  </si>
  <si>
    <t>Consolidar la gestión del conocimiento sobre temas sociales, ambientales, económicos, políticos, culturales e institucionales de la región</t>
  </si>
  <si>
    <t xml:space="preserve">Vicerrector Académico 
Director del CERE
</t>
  </si>
  <si>
    <t>La UT en la construcción de paz</t>
  </si>
  <si>
    <t>De vuelta a la UT</t>
  </si>
  <si>
    <t>Construir el portafolio de programas y servicios para graduados</t>
  </si>
  <si>
    <t>Consolidar la interacción permanente de los graduados con la vida Institucional</t>
  </si>
  <si>
    <t>Estrategia implementada</t>
  </si>
  <si>
    <t>Vicerrector
Académico
Profesional Oficina de Graduados</t>
  </si>
  <si>
    <t>Vicerrector
Académico
Vicerrector de Desarrollo Humano
Profesional Oficina de Graduados</t>
  </si>
  <si>
    <t>Fortalecer el proceso de seguimiento a  graduados</t>
  </si>
  <si>
    <t>Apoyo en redes de empleo y mercado laboral</t>
  </si>
  <si>
    <t>Portal creado</t>
  </si>
  <si>
    <t>Vicerrectoria Académica
Oficina de Graduados Decanos y Director del IDEAD
OGT</t>
  </si>
  <si>
    <t>Diagnóstico elaborado y presentado</t>
  </si>
  <si>
    <t>Realizar  diagnóstico de la situación actual y la inserción laboral de los graduados de la UT</t>
  </si>
  <si>
    <t>Vicerrector
Académico
Vicerrector de 
Profesional Oficina de Graduados
Decanos y Director del IDEAD</t>
  </si>
  <si>
    <t xml:space="preserve">Vicerrector de Desarrollo Humano
Jefe División de Servicios Administrativos
</t>
  </si>
  <si>
    <t xml:space="preserve">Elaborar e iniciar la implementación de la Dimensión de Talento Humano que integre los planes de: Plan Anual de Vacantes
Plan de Previsión de Recursos Humanos
Plan Estratégico de Talento Humano Plan Institucional de Capacitación
Plan de Incentivos Institucionales </t>
  </si>
  <si>
    <t xml:space="preserve">Elaborar e iniciar la implementación de la plataforma estratégica de gestión integrada que garantice la  autoregulación y el autocontrol de la Universidad.
</t>
  </si>
  <si>
    <t>Actualizar  y mantener la estructura del Modelo Estandar de Control Interno a través de sus cinco componentes (Ambientes de control, evaluación del riesgos, actividade de control, información y comunicación y actividades de monitoreo)</t>
  </si>
  <si>
    <t>Número de espacios de interlocusión y diálogo</t>
  </si>
  <si>
    <t>Reorientar el Proyecto Educativo Institucional - PEI 2020 - 2022</t>
  </si>
  <si>
    <t>PEI reorientado</t>
  </si>
  <si>
    <t>Jefe Oficina de Desarrollo Institucional
Vicerrector Académico
Vicerrector Desarrollo Humano
Vicerrector Administrativo
Secretario General
Consejo Superior</t>
  </si>
  <si>
    <t xml:space="preserve">Vicerrector Académico
Jefe Oficina de Desarrollo Institucional
Asesor Jurídico
Secretario General
Consejo Superior
</t>
  </si>
  <si>
    <t>Plan de medios implementado</t>
  </si>
  <si>
    <t>Secretaria General - Profesional de Comunicaciones e Imagén Institucional</t>
  </si>
  <si>
    <t>Estatuto general elaborado</t>
  </si>
  <si>
    <t>Estatuto profesoral elaborado</t>
  </si>
  <si>
    <t xml:space="preserve">Vicerrector Académico
Asesor Jurídico
Secretaria General
Consejo Superior
</t>
  </si>
  <si>
    <t>Estatuto estudiantil elaborado</t>
  </si>
  <si>
    <t>Número de políticas actualizadas</t>
  </si>
  <si>
    <t>Formación para el desarrollo humano</t>
  </si>
  <si>
    <t>Elaborar y ejecutar el Plan Anual de Adqusiciones</t>
  </si>
  <si>
    <t xml:space="preserve">Jefe Oficina de Desarrollo Institucional
Vicerrector Académico
Vicerrector de Desarrollo Humano
Vicerrector Administrativo
Secretaria General 
</t>
  </si>
  <si>
    <t>Plan ejecutado</t>
  </si>
  <si>
    <t>Implementar el estatuto orgánico presupuestal de la Universidad del Tolima</t>
  </si>
  <si>
    <t>SEGUIMIENTO 2020</t>
  </si>
  <si>
    <t xml:space="preserve">ESTATUTO ORGÁNICO PRESUPUESTAL </t>
  </si>
  <si>
    <t xml:space="preserve">Vicerrector de Desarrollo Humano
Vicerrector Académico
Secretaria General
Asesor Jurídico
</t>
  </si>
  <si>
    <t>Diseñar cursos en ambientes virtuales de aprendizaje como soporte al proceso de formación.</t>
  </si>
  <si>
    <t>Número de docentes capacitados</t>
  </si>
  <si>
    <t>Número de nuevos cursos en ambientes virtuales de aprendizaje implementados</t>
  </si>
  <si>
    <t>Número de CAT donde se oferta el programa</t>
  </si>
  <si>
    <t>Nuevos programas académicos de posgrado</t>
  </si>
  <si>
    <t>Diagnóstico de los diferentes factores de internacionalización  de la Universidad del Tolima</t>
  </si>
  <si>
    <t>Identificar la Inserción de la institución en contextos académicos nacionales e internacionales</t>
  </si>
  <si>
    <t>Contar planes de curso acordes con las tendencias internacionales en el área de formación</t>
  </si>
  <si>
    <t>Diseñar el plan operativo de la Universidad del Tolima frente a la construcción de paz territorial</t>
  </si>
  <si>
    <t>Plan operativo construido y aporbado</t>
  </si>
  <si>
    <t>Consolidar una base de conocimiento sobre violencias, conflicto armado y construcción de paz en el departamento</t>
  </si>
  <si>
    <t xml:space="preserve">Cualificación permanente de los graduados
</t>
  </si>
  <si>
    <t>SEGUIMIENTO A GRADUADOS UT</t>
  </si>
  <si>
    <t>CONSOLIDADO  PLAN DE ACCIÓN VIGENCIA 2020</t>
  </si>
  <si>
    <t>Presentar programas académicos para la obtención y renovación de registros  calificados, acreditación o renovación de la acreditación de alta calidad de los programas,ante la autoridad competente.</t>
  </si>
  <si>
    <t>Crear nuevos programas de de postgrado, que den respuesta a necesidades regionales. (un doctorado y dos maestrías)</t>
  </si>
  <si>
    <t>Número de postgrados creados</t>
  </si>
  <si>
    <t xml:space="preserve">Jefe Oficina de Desarrollo Institucional
Vicerrector de Desarrollo Humano
</t>
  </si>
  <si>
    <t>Construcción Edificio de aulas</t>
  </si>
  <si>
    <t>Garantizar ambientes de aprendizaje para la población estudiantil de la UT.</t>
  </si>
  <si>
    <t>Construir un edificio de aulas en el bloque 03 de la sede principal de la UT.</t>
  </si>
  <si>
    <t>Porcentaje de avance de ejcución en la construcción</t>
  </si>
  <si>
    <t>Adecución infraestructura física</t>
  </si>
  <si>
    <t>Realizar las adecuaciones locativas de la infraestructura  física.</t>
  </si>
  <si>
    <t>Garantizar el funcionamiento adecuado de los espacios físicos de la UT.</t>
  </si>
  <si>
    <t>Bulevar UT</t>
  </si>
  <si>
    <t>Prestar a la comunidad universitaria un servicio de educación superior con calidad</t>
  </si>
  <si>
    <t>Remodelar y adecuar los espacios de acceso y circulación en la sede principal de la UT</t>
  </si>
  <si>
    <t>Número de remodelaciones y adecuaciones ejecutadas</t>
  </si>
  <si>
    <t xml:space="preserve">Jardín Botánico de la UT
</t>
  </si>
  <si>
    <t>Número de estudios realizados</t>
  </si>
  <si>
    <t xml:space="preserve">Plan estrategico de expansión del campus universitario </t>
  </si>
  <si>
    <t>Proyectar el campus universitario con base en las tendencias de expansión urbana de la ciudad de Ibagué y impaco regional - nacional.</t>
  </si>
  <si>
    <t>Fortalecer la divulgación y biodiversidad para la educación ambiental, producción orgánica y sustentable y laboratorios ambientales.</t>
  </si>
  <si>
    <t>FORTALECIMIENTO DE LOS PROCESOS DE INVESTIGACIÓN Y PROYECCIÓN SOCIAL VINCULADOS AL JARDÍN BOTÁNICO Y LOS PREDIOS RURALES DE LA UNIVERSIDAD</t>
  </si>
  <si>
    <t>Número de proyectos apoyados</t>
  </si>
  <si>
    <t>Fortalecer la relación del Jardín Botánico y predios rurales de la UT</t>
  </si>
  <si>
    <t>Estímulo al conocimiento integral</t>
  </si>
  <si>
    <t>Realizar proyectos de investigación y proyección social en biodiversidad, producción orgánica y sustentable y laboratorios ambientales</t>
  </si>
  <si>
    <t>HACIA UN TOLIMA SUSTENTABLE</t>
  </si>
  <si>
    <t>APOYO A LA GESTIÓN AMBIENTAL TERRITORIAL DEL TOLIMA</t>
  </si>
  <si>
    <t xml:space="preserve">Contribuir en la gestión ambiental sustentable del territorio tolimense </t>
  </si>
  <si>
    <t>FORMULACIÓN DE POLÍTICAS Y AGENDAS PÚBLICAS AMBIENTALES PARA UN TOLIMA SUSTENTABLE</t>
  </si>
  <si>
    <t>ACOMPAÑAMIENTO A ACTORES SOCIALES PARA LA GESTIÓN DE CONFLICTOS AMBIENTALES</t>
  </si>
  <si>
    <t>Número trabajos generados a través de convenios e investigaciones</t>
  </si>
  <si>
    <t>Número de documentos de política ambiental generados</t>
  </si>
  <si>
    <t>Número de escenarios de acompañamiento generados</t>
  </si>
  <si>
    <t>Consolidación de convenios de investigación</t>
  </si>
  <si>
    <t>Gestionar convenios de gestión ambiental en el territorio</t>
  </si>
  <si>
    <t>Gestión para un Tolima sustentable</t>
  </si>
  <si>
    <t>Conflictos ambientales</t>
  </si>
  <si>
    <t>Desarrollar documentos de política ambiental en el territorio</t>
  </si>
  <si>
    <t>Participar en escenarios de cooperación ambiental en el territorio</t>
  </si>
  <si>
    <t>Desarrollar formas de entender la realidad para la construcción de un ambiente sustentable en el entorno terriotorial.</t>
  </si>
  <si>
    <t>Número de PGIRHS actualizados</t>
  </si>
  <si>
    <t>Normatividad ambiental</t>
  </si>
  <si>
    <t>Implementar y hacer seguimiento a PGIRS actualizados</t>
  </si>
  <si>
    <t>Identificar productos de investigación con viabilidad para solicitud  de patentes UT</t>
  </si>
  <si>
    <t>Revisar la producción de  los grupos de investigación   que apliquen a la consecución de patentes y viabilizar para su solicitud ante la Superintendencia de Industria y Comercio</t>
  </si>
  <si>
    <t>Número de grupos participantes</t>
  </si>
  <si>
    <t>Formular y gestionar en convocatorias externas proyectos de Ciencias, Tecnología e Innovación</t>
  </si>
  <si>
    <t>Número de proyectos formulados y presentados a convocatorias externas</t>
  </si>
  <si>
    <t>Número de semilleros fortalecidos</t>
  </si>
  <si>
    <t>Contribuir al fortalecimiento del tejido social a través de la CT&amp;I</t>
  </si>
  <si>
    <t>Formular y gestionar proyectos de investigación e innovación que fortalezcan los procesos de construccción social con la integración de los ejes misionales.</t>
  </si>
  <si>
    <t>Número de proyectos formulados y presentados a convocatorias internas y externas</t>
  </si>
  <si>
    <t>Establecer alianzas de  cooperación (U.E.E+S)  que fortalezcan la relación con el entorno.</t>
  </si>
  <si>
    <t>Númerode alianzas oficializadas</t>
  </si>
  <si>
    <t>Número de líneas de investigación</t>
  </si>
  <si>
    <t xml:space="preserve">Institucionalizar eventos de reconocimiento al aporte a la consolidación de la CT&amp;I. </t>
  </si>
  <si>
    <t>Eventos institucionalizados y realizados</t>
  </si>
  <si>
    <t>Fortalecer el Sello Editorial de la Universidad del Tolima</t>
  </si>
  <si>
    <t xml:space="preserve">Publicar productos con el Selllo Editorial en platarformas virtuales o en medio fisico </t>
  </si>
  <si>
    <t>Número de publicaciones</t>
  </si>
  <si>
    <t>Número de participaciones</t>
  </si>
  <si>
    <t>PROMOCIÓN DE LAS PUBLICACIONES UNIVERSITARIAS</t>
  </si>
  <si>
    <t>Producción científica y académica de la UT en documentos seriados</t>
  </si>
  <si>
    <t>Aumentar la producción de publicaciones académica y científica seriadas</t>
  </si>
  <si>
    <t>Fortalecer la visibilidad nacional e internacional de la produccuón cientíricas nacional e internacional de la UT</t>
  </si>
  <si>
    <t>Aumentar las publicaciones académica y científica seriadas propias de la UT</t>
  </si>
  <si>
    <t>Número de revistas con cumplimiento de criterios de indexación</t>
  </si>
  <si>
    <t>PMI</t>
  </si>
  <si>
    <t xml:space="preserve">Aprobar y ejecutar comisiones de estudio de profesores de planta a nivel doctoral. </t>
  </si>
  <si>
    <t xml:space="preserve">Implementar estratégias de actualización para los docentes en diferentes áreas del conocimiento.
</t>
  </si>
  <si>
    <t>Modificar  los PEP de los programas de la institución, de acuerdo a los lineamientos vigentes y a las necesidades formativas de la región y el país.</t>
  </si>
  <si>
    <t>Reformular los PEP de  los programas académicos de la Universidad del Tolima (Uno por unidad académica).</t>
  </si>
  <si>
    <t>Reformulación de los Proyecto Educativo por Programa - PEP</t>
  </si>
  <si>
    <t xml:space="preserve">Rediseño de microcurrículos </t>
  </si>
  <si>
    <t>Ajustar los currículos de los programa académicos UT articulados con el Proyecto Educativo Institucional - PEI</t>
  </si>
  <si>
    <t>Documento construido y aprobado con acto administrativo</t>
  </si>
  <si>
    <t>Programas académicos de calidad</t>
  </si>
  <si>
    <t>Fortalecer los procesos de autoevaluación, autoregulación y mejoramiento continuo Institucional, para la sostenibilidad del proceso de acreditación y consolidar el posicionamiento a nivel Internacional, Nacional y Regional de la Universidad</t>
  </si>
  <si>
    <t>Número de actos administrarivos del MEN</t>
  </si>
  <si>
    <t>Gestionar y obtener el Registro Calificado y la Acreditación Institucional.</t>
  </si>
  <si>
    <t>Formalizar el sistema de autoevaluación y actualizar el modelo  de autoevaluación Institucional</t>
  </si>
  <si>
    <t>Número de acto administrativo y documento aprobado</t>
  </si>
  <si>
    <t>Aprobar el documento para la admisión de estudiantes a los programas académicos de la UT</t>
  </si>
  <si>
    <t xml:space="preserve">Mantener el análisis permanente de los resultados de las pruebas de Estado de los estudiantes y su uso para el mejoramiento.  </t>
  </si>
  <si>
    <t xml:space="preserve">Realizar análisis permanente de  los resultados de las pruebas Saber Pro  </t>
  </si>
  <si>
    <t>Análisis presentado</t>
  </si>
  <si>
    <t>Capacitar a los docentes  en el diseño y construcción de los cursos bajo los ambientes mediados por las TIC</t>
  </si>
  <si>
    <t>Crear nuevas propuestas de educación continuada: cursos cortos, seminarios y diplomados.</t>
  </si>
  <si>
    <t>Número de nuevos cursos de capacitación ofertados</t>
  </si>
  <si>
    <t>Fortalecer los grupos de investigación, para incrementar la producción académica.</t>
  </si>
  <si>
    <t>Realizar convocatorias de proyectos de investigación  para grupos categorizados en el SCT&amp;I.</t>
  </si>
  <si>
    <t>Desarrollar proyectos con grupos de investigación reconocidos por Sistema Nacional de Ciencia, Tecnología e Invovación - SCT&amp;I</t>
  </si>
  <si>
    <t>Realizar convocatorias de proyectos de investigación  para grupos no categorizados en el SCT&amp;I.</t>
  </si>
  <si>
    <t>Fortalecer la financiación del SCT&amp;I  con recursos externos</t>
  </si>
  <si>
    <t>Consolidar los semilleros de investigación, como estrategia pedagógica a través de la articulación con los programas curriculares.</t>
  </si>
  <si>
    <t>Generar estrategias que permitan integrar los diferentes formas de producción científica para dar solución a problemáticas ambientales, culturales y sociales</t>
  </si>
  <si>
    <t xml:space="preserve">Elaboración modelo de investigación con pertinencia social  </t>
  </si>
  <si>
    <t>Universidad, Empresa, Estado y Sociedad (U.E.E+S)</t>
  </si>
  <si>
    <t>Generar  alianzas que permitan fortalecer problemas de inclusión y sustentabilidad  que impacten a la sociedad</t>
  </si>
  <si>
    <t>Fortalecer las líneas de investigación de maestrías y doctorado, con énfasis en la formación socio humanista, (valores éticos,  visión holística y compleja de la realidad, educación ambiental, compresión de la naturaleza, arte y cultura).</t>
  </si>
  <si>
    <t xml:space="preserve">
Director  Investigaciones y Desarrollo Científico
Decanos, Director del IDEAD
Vicerrector Académico</t>
  </si>
  <si>
    <t>Desarrrollar talleres en la comunidad académica, para el máximo aprovechamiento de los diferentes recursos bibliográficos.</t>
  </si>
  <si>
    <t xml:space="preserve">
Realizar talleres de alfabetizacion informacional.</t>
  </si>
  <si>
    <t xml:space="preserve">Aplicar modelos de consulta flexibles que responda a las necesidade de la poblacion con capacidades diferenciales.
</t>
  </si>
  <si>
    <t>Implementar modelos de consulta flexibles e inclusivos</t>
  </si>
  <si>
    <t>Modelos implementados</t>
  </si>
  <si>
    <t>Abrir espacios  Institucionales, para la promoción de eventos académicos y culturales</t>
  </si>
  <si>
    <t>Realizar eventos académicos y culturales</t>
  </si>
  <si>
    <t>Número de visitas del museo a Instituciones Educativas</t>
  </si>
  <si>
    <t>Número de espacio adeacuados</t>
  </si>
  <si>
    <t>Fortalecer las colecciones y museos de la Institución para constituirlas en importantes herramientas de apoyo en los procesos misionales</t>
  </si>
  <si>
    <t>Diseñar y publicar colecciones de museo virtuales, disponibles para la comunidad en general.</t>
  </si>
  <si>
    <t>Número de colecciones  virtuales publicadas</t>
  </si>
  <si>
    <t>Presentar propuesta para una nueva colección Institucional</t>
  </si>
  <si>
    <t>Número de nuevas propuestas</t>
  </si>
  <si>
    <t>Ampliar la oferta de nuevos programas de postgrado mediante la generación de nuevas opciones articuladas a las necesidad regionales, nacionales e internacionales</t>
  </si>
  <si>
    <t>Número de redes con docentes vinculados</t>
  </si>
  <si>
    <t>Incrementar la presencia internacional de la Universidad promoviendo la vinculación de los docentes y estudiantes a redes académicas</t>
  </si>
  <si>
    <t>Estudio realizado</t>
  </si>
  <si>
    <t>Actualizar planes de curso  de los programas con homólogos internacionales</t>
  </si>
  <si>
    <t>Fecha actualización: 31 de enero de 2020</t>
  </si>
  <si>
    <t>Optimizar la cultura y clima organizacional de la Universidad del Tolima a través del fortalecimiento de equipos de trabajo interdisciplinarios con condiciones laborales que impacten positivamente en su desempeño laboral.</t>
  </si>
  <si>
    <t xml:space="preserve">
Ofrecer el servicio de alimentación a los estudiantes de pregrado de la UT</t>
  </si>
  <si>
    <t xml:space="preserve">Implementar el  Sistema de Gestión de  Seguridad y Salud en el Trabajo - SGSyST
</t>
  </si>
  <si>
    <t>Aprobar e implementar plan estrategico de seguridad víal</t>
  </si>
  <si>
    <t xml:space="preserve">Proporcionar beneficios a los estudiantes vulnerables y con rendimiento académico, según lo establecido en la normatividad vigente. </t>
  </si>
  <si>
    <t>Elaborar normatividad  de prevención y mitigación del consumo de sustancias psicoactivas dirigidas a comunidad universitaria a través de la estrategia de Zona de Orientación Universitaria - ZOU</t>
  </si>
  <si>
    <t>Presencia Institucional en los CAT y en la Región</t>
  </si>
  <si>
    <t>Ejecutar proyectos de intervención social en la región.</t>
  </si>
  <si>
    <t xml:space="preserve">Número de integrantes formados </t>
  </si>
  <si>
    <t>Número de alianzas estrategicas obtenidas</t>
  </si>
  <si>
    <t>Estrategia aprobada</t>
  </si>
  <si>
    <t>Base documentada</t>
  </si>
  <si>
    <t xml:space="preserve">Implementar y operativizar la politica de emprendimiento en la Universidad del Tolima
</t>
  </si>
  <si>
    <t>Presentar ante las embajadas y representaciones consulares proyectos de intervención social que permitan estrategias de colaboración a nivel institucional y empresarial</t>
  </si>
  <si>
    <t>Proyecto
presentado</t>
  </si>
  <si>
    <t>Número de proyectos financiados</t>
  </si>
  <si>
    <t>Brindar talleres de acogida para los niños y jóvenes en los CAT y la región</t>
  </si>
  <si>
    <t>Número de Jóvenes vinculados</t>
  </si>
  <si>
    <t>Número de proyectos implementados</t>
  </si>
  <si>
    <t xml:space="preserve">Acompañar y generar  iniciativas participativas en torno a la construcción de paz </t>
  </si>
  <si>
    <t xml:space="preserve">Número de participantes </t>
  </si>
  <si>
    <t>Constituir una base de información sobre violencias, conflicto armado y construcción de paz en el departamento</t>
  </si>
  <si>
    <t>Fortalecer el nivel de formación de los graduados en postgrados para contribuir con su inserción laboral</t>
  </si>
  <si>
    <t>Número de programas nuevos de educación continuada</t>
  </si>
  <si>
    <t>Portafolio construido</t>
  </si>
  <si>
    <t xml:space="preserve">Actualizar las políticas orientadas a responder necesidades concretas de la región, armonizadas con la reorientación del PEI. </t>
  </si>
  <si>
    <t>Niños y jóvenes participantes en los talleres</t>
  </si>
  <si>
    <t>Ofertar talleres integrales en habilidades blandas a los jóvenes para el éxito personal y profesional  enfocado al proyecto de vida</t>
  </si>
  <si>
    <t>Realizar eventos especiales y acompañamiento psicosocial</t>
  </si>
  <si>
    <t>Reglamento aprobado</t>
  </si>
  <si>
    <t>Controlar la calidad de alimentos y buenas practícas de manejo de alimentos en las sedes: Central, CURDN y Bajo Calima</t>
  </si>
  <si>
    <t xml:space="preserve">
Desarrollar actividades que involucren a la comunidad universitaria y fomentar conciencia, sobre la práctica de la cultura física en beneficio propio</t>
  </si>
  <si>
    <t>Realizar intervención psicosocial en la comunidad universitaria</t>
  </si>
  <si>
    <t>Número de estudiantes participantes en monitorias académicas + cursos nivelatorios +  semana de inducción</t>
  </si>
  <si>
    <t>Realizar informes al seguimiento del funcionamiento de las Tiendas Universitarias</t>
  </si>
  <si>
    <t>Número de informes realizados</t>
  </si>
  <si>
    <t>Realizar actividades culturales a la Comunidad Universitaria</t>
  </si>
  <si>
    <t>Número de actividades culturales desarrolladas</t>
  </si>
  <si>
    <t>Número de actividades formativas desarrolladas</t>
  </si>
  <si>
    <t xml:space="preserve">Generar condiciones de cultura de seguridad vial en la Comunidad Universitaria
</t>
  </si>
  <si>
    <t>Realizar eventos de conmemoración y reconocimiento a poblaciones de “especial reconocimiento constitucional”.</t>
  </si>
  <si>
    <t>Propuesta presentada</t>
  </si>
  <si>
    <t>Consolidar una comunidad académica permanente de estudiantes, docentes de planta y catedráticos de la UT en cátedra ambiental</t>
  </si>
  <si>
    <t xml:space="preserve">Sistema Globalmente Armonizado - SGA </t>
  </si>
  <si>
    <t xml:space="preserve">Garantizar el manejo adecuado de las sustancias quimicas bajo el Sistema Globalmente Armonizado - S.G.A de clasificación y etiquetado </t>
  </si>
  <si>
    <t>Informes presentados</t>
  </si>
  <si>
    <t xml:space="preserve">Establecer estratégias que garanticen el control de una gestión eficaz para el  ciudadano, en cumplimiento de sus derechos y aporte a la construcción de paz </t>
  </si>
  <si>
    <t>Garantizar la participación activa de los grupos de valor, en el ejercicio democratico de la Institución, promoviendo espacios de interlocusión y diálogo.</t>
  </si>
  <si>
    <t>Documento PINAR articulado e implementado con MIPG</t>
  </si>
  <si>
    <t>Fortalecer los mecanismos de comunicación y difusión Institucional, permitiendo la visibilidad de la gestión Universitaria y su compromiso social.</t>
  </si>
  <si>
    <t>Divulgar permanentemente información Institucional oportuna, a través de los medios de comunicación a la comunidad.</t>
  </si>
  <si>
    <t>Estatuto administrativo aprobado</t>
  </si>
  <si>
    <t>Rector
Vicerrector Administrativo
Jefe División Contable y Financiera</t>
  </si>
  <si>
    <t>Realizar seguimiento y control del saneamiento financiero y fiscal por medio del Consejo Universitario de Política Fiscal -CONFIS (componentes: Plan de Desarrollo Rectoral, Plan Financiero, Plan operativio anual de inversiones y presupuesto)</t>
  </si>
  <si>
    <t>Número de evaluaciones y seguimiento</t>
  </si>
  <si>
    <t>Implementar los productos para la modernización y el rediseño organizacional ( modelo de operación por proceso, cargas laborales, planta de cargos, manual de funciones y competencias laborales, estructura organizacional y estudio de impacto fiscal)</t>
  </si>
  <si>
    <t>Generar una estructura  organizacional que refleje los nuevos desarrollos académico - administrativos de la Institución</t>
  </si>
  <si>
    <t xml:space="preserve">Número de productos implementados </t>
  </si>
  <si>
    <t>Plataforma implementada</t>
  </si>
  <si>
    <t>Número de convenios con recursos adquiridos</t>
  </si>
  <si>
    <t>Resolución de adopción No.114 del 31 de enero del 2020</t>
  </si>
  <si>
    <t>Mantenar la certificación bajo la ISO 9001:2015 del Sistema de Gestión de la Calidad - SGC de la Universidad</t>
  </si>
  <si>
    <t>SGC certificado</t>
  </si>
  <si>
    <t>Jefe de la Oficina de Desarrollo Institucional
Líderes de los procesos</t>
  </si>
  <si>
    <t>Inversión
Propios</t>
  </si>
  <si>
    <t>PROUNAL</t>
  </si>
  <si>
    <t xml:space="preserve">Propios </t>
  </si>
  <si>
    <t>Inversión
PROUNAL
Propios</t>
  </si>
  <si>
    <t>Inversión</t>
  </si>
  <si>
    <t xml:space="preserve">Inversión
PROUNAL
</t>
  </si>
  <si>
    <t>Propios</t>
  </si>
  <si>
    <t>PROUNAL
Propios</t>
  </si>
  <si>
    <t>Inversión
PROUNAL</t>
  </si>
  <si>
    <t xml:space="preserve">Inversión
</t>
  </si>
  <si>
    <t>Sistema implementado</t>
  </si>
  <si>
    <t>Diseñar e implementar el Sistema de Información Estadístico de la UT</t>
  </si>
  <si>
    <t>Jefe de la Oficina de Desarrollo Institucional
Profesional Oficina de Gestión Tecnológica
Lideres de procesos</t>
  </si>
  <si>
    <t>Transferencia organos de control</t>
  </si>
  <si>
    <t>Regalías</t>
  </si>
  <si>
    <t>PROUT</t>
  </si>
  <si>
    <t>FUENTE</t>
  </si>
  <si>
    <t>INVERSIÓN</t>
  </si>
  <si>
    <t>REGALÍAS</t>
  </si>
  <si>
    <t>PROPIOS</t>
  </si>
  <si>
    <t>Aumentar la vinculación de docentes de planta con formación de alto nivel</t>
  </si>
  <si>
    <t>Realizar convocatoria  docente</t>
  </si>
  <si>
    <t xml:space="preserve">
Formación Docente</t>
  </si>
  <si>
    <t xml:space="preserve">Formación y capacitación - desarrollo docente
</t>
  </si>
  <si>
    <t>Implementación de estratégias de formación para los docentes</t>
  </si>
  <si>
    <t>Número de docentes formados</t>
  </si>
  <si>
    <t>Número de comisiones aprobadas</t>
  </si>
  <si>
    <t>Capacitar permanente en el modelo de autoformación para la comunidad académica del IDEAD</t>
  </si>
  <si>
    <t>Elaborar propuestas de nuevos programas de pregrado y posgrado del IDEAD</t>
  </si>
  <si>
    <t>Número de nuevos programas académicos aprobados</t>
  </si>
  <si>
    <t xml:space="preserve">FORMACION POLITICA Y CIUDADANIA </t>
  </si>
  <si>
    <t>Fortalecer la cultura política y de ciudadanía de la comunidad universitaria</t>
  </si>
  <si>
    <t>Articular los currículos de las Unidades Académicas con la formación en ciudadanía</t>
  </si>
  <si>
    <t>Cualificar la gestión pública para la implentación de políticas de cultura ciudadana </t>
  </si>
  <si>
    <t>Diseñar programas de capacitación para funcionarios públicos, líderes sociales y comunales en cultura ciudadana</t>
  </si>
  <si>
    <t>Número de curriculos artículados</t>
  </si>
  <si>
    <t>Número de programas ofertados</t>
  </si>
  <si>
    <t>Vicerrectoria Académica - Director del CERE</t>
  </si>
  <si>
    <t xml:space="preserve">Realizar cursos de formación y capacitación  y eventos de regionalización en los CAT </t>
  </si>
  <si>
    <t xml:space="preserve">Formular estrategia para fortalecer los sistemas de interacción y comunicación que incremente el número de  graduados de la UT en los programas de postgrado </t>
  </si>
  <si>
    <t xml:space="preserve">Crear programas de educación continuada para los graduados </t>
  </si>
  <si>
    <t>Número de convocatorias para grupos categorizados en el SCT&amp;I</t>
  </si>
  <si>
    <t>Número de convocatorias para grupos no categorizados en el SCT&amp;I </t>
  </si>
  <si>
    <t>Promover la participación en la conformación y consolidación de grupos de investigación relacionados con los museos y las colecciones de la Institución. </t>
  </si>
  <si>
    <t>Número de artículos publicados en Revistas Indexadas</t>
  </si>
  <si>
    <t>Estimular la creación y consolidación de proyectos para generación y apropiación de conocimiento científico y tecnológico en la región</t>
  </si>
  <si>
    <t xml:space="preserve">Gestionar alianzas estratégicas con organizaciones público privadas para el desarrollo de actividades académicas y el abordaje de problemáticas regionales </t>
  </si>
  <si>
    <t xml:space="preserve">Gestionar alianzas estratégicas a traves de convenios para la vinculación de estudiantes en Practicas Universitarias </t>
  </si>
  <si>
    <t>Director de Proyección Social
Decanos
Director del CERE</t>
  </si>
  <si>
    <t>Vicerrector Académico
Director de Proyección Social
Director del CERE</t>
  </si>
  <si>
    <t>Elaborar, socializar y presentar  la Política de Regionalización de la Universidad del Tolima</t>
  </si>
  <si>
    <t>Vicerrector Académico
Director del CERE
Director Proyección Social
Director del IDEAD
Decanos</t>
  </si>
  <si>
    <t>Fecha de modificación del Eje: 20 de abril de 2020</t>
  </si>
  <si>
    <t>Forwarded messag
De: &lt;noresponder2@sic.gov.co&gt;
Date: jue., 30 abr. 2020 a las 18:56
Subject: SIC - Mensaje informativo - Ingreso solicitud de Patente - Su Ref: - Solicitud No: NC2020/0005545 - Usuario responsable: universidaddeltolima
To: &lt;din@ut.edu.co&gt;
Esta es una comunicación automática de la Superintendencia de Industria y Comercio (SIC):
Número de Caso: NC2020/0005545
Su referencia:
Asunto: Ingreso solicitud de Patente</t>
  </si>
  <si>
    <t>Las convocatorias para proyectos de investigación se planean abrir en el semestre B de 2020, por motivo de la contingencia COVID-19, se ampliaron los plazos de la convocatoria.</t>
  </si>
  <si>
    <t>Reconocimiento y valoración de las diferentes formas de producción de conocimiento que fortalezcan la construcción de sociedad</t>
  </si>
  <si>
    <t>Diecanos y Director IDEAD.
Vicerrector de Desarrollo Humano
Director de Biblioteca</t>
  </si>
  <si>
    <t>Vicerrector de Desarrollo Humano
Director de Biblioteca</t>
  </si>
  <si>
    <t>Directores de Programa
Vicerrector de Desarrollo Humano
Vicerrector Académico</t>
  </si>
  <si>
    <t>Vicerrector de Desarrollo Humano
Unidades Académicas</t>
  </si>
  <si>
    <t>https://www.facebook.com/bibliout
 Evento 23 de Abril 2020
 Evento Biblioteca UT- DESDE TU CASA</t>
  </si>
  <si>
    <t>SOCIALIZACIÓN DE MATRIZ SISTEMA GLOBALMENTE ARMONIZADO
 TALLER CONSTRUCCIÓN TARJETAS DE EMERGENCIA 
 DISEÑO FORMATO TARJETA DE EMERGENCIA INSTITUCIONAL</t>
  </si>
  <si>
    <t xml:space="preserve">Decanos
Director del IDEAD
Directores de Departamento
Vicerrector Académico
Vicerrector Administrativo
</t>
  </si>
  <si>
    <t xml:space="preserve">Decanos
Director del IDEAD
Directores de Departamento
Vicerrector Académico
</t>
  </si>
  <si>
    <t>Vicerrector Académico
Vicerrector Administrativo</t>
  </si>
  <si>
    <t>Vicerrector Académico
Directores de Departamento</t>
  </si>
  <si>
    <t>Vicerrector Académico / Decanos, Director IDEAD
Director de Departamento
Doctorado en Educación</t>
  </si>
  <si>
    <t>Vicerrector Académica
Comité Central de Currículo
Coordinador de Currículo
Directores de Unidad Académica
Directores de Programa</t>
  </si>
  <si>
    <t>Vicerrector Académico.,
Comité Central de Currículo</t>
  </si>
  <si>
    <t>Vicerrector Académica
Comité Central de Currículo
Coordinador de Currículo
Consejo de Facultad</t>
  </si>
  <si>
    <t xml:space="preserve">Directores de Programa
Director de Autoevaluación y Acreditación
Vicerrector Académico
Comité Curricular
 </t>
  </si>
  <si>
    <t xml:space="preserve">Vicerrector Académico
Secretaria Académica
Jefe de Admisiones, Registro y Control Académico
Comité de Admisiones
</t>
  </si>
  <si>
    <t>Vicerrector Académico
Directores de Programa</t>
  </si>
  <si>
    <t xml:space="preserve">Vicerrector Académico
Secretaria Académica
 Comité  Central de Evaluación y Escalafón Docente, 
Comité  de Asiganción
 y Reconocimiento de Puntaje CIARP, Comité de Desarrollo de la Docencia 
Directores de Departamento
Directores de Programa
</t>
  </si>
  <si>
    <t>Vicerrector académico
Unidad de mediaciones tecnológicas
Decanos y Director del IDEAD</t>
  </si>
  <si>
    <t>Vicerrector Académico
 Decanos
Director IDEAD
Profesores capacitados</t>
  </si>
  <si>
    <t xml:space="preserve">Vicerrector Académico Directores de Departamento y Profesional de Unidad de Mediaciones Técnológicas  IDEAD, Director IDEAD
</t>
  </si>
  <si>
    <t>Vicerrector Académico
Directores de Programa  IDEAD
Consejo Directivo IDEAD
Comité Central de Currículo
Consejo Académico
Consejo Superior</t>
  </si>
  <si>
    <t>Vicerrector Académico
Directores de programa del IDEAD
Consejo Directivo IDEAD
Comité Central de Currículo
Consejo Académico
Consejo Superior</t>
  </si>
  <si>
    <t>Vicerrector Académico 
Directores de Programas y  
Departamentos del IDEAD 
Consejo Directivo IDEAD</t>
  </si>
  <si>
    <t>Comité de Investigaciones del IDEAD 
Vicerrector Académico</t>
  </si>
  <si>
    <t>Coordinadores de grupos de investigacón,  Comité de Investigaciones del IDEAD
Vicerrector Académico</t>
  </si>
  <si>
    <t>Director de Investigaciones y Desarrollo Científico
Vicerrector Académico</t>
  </si>
  <si>
    <t xml:space="preserve">Director  Investigaciones y Desarrollo Científico
Decanos, Director del IDEAD
Vicerrector Académico
</t>
  </si>
  <si>
    <t>Director  Investigaciones y Desarrollo Científico
Decanos, Director del IDEAD 
Vicerrector Académico</t>
  </si>
  <si>
    <t xml:space="preserve">
Director de Investigaciones y Desarrollo Científico
Vicerrector Académico
Rector</t>
  </si>
  <si>
    <t>Vicerrector Académico
Proyección Social
Director del Museo</t>
  </si>
  <si>
    <t>Vicerrector Académico
Proyección Social</t>
  </si>
  <si>
    <t>Vicerrector Académico / Decanos, Director IDEAD
Director de Investigaciones y Desarrollo Científico</t>
  </si>
  <si>
    <t>Director de Mueseo
Decanos
Profesional Universitario - Oficina de Gestión Tecnológica
Vicerrector Académico</t>
  </si>
  <si>
    <t>Director de Mueseo
Decanos
Vicerrector Académico</t>
  </si>
  <si>
    <t xml:space="preserve">Vicerrector Académico
</t>
  </si>
  <si>
    <t>Vicerrector Académico
Director de Investigaciones y Desarrollo Científico</t>
  </si>
  <si>
    <t xml:space="preserve">Vicerrector Académico  / Decanos, Director IDEAD
</t>
  </si>
  <si>
    <t>Vicerrector Académico
Vicerrector de Desarrollo Humano
Vicerrector Administrativo</t>
  </si>
  <si>
    <t xml:space="preserve">Vicerrector Académico / Decanos, Director IDEAD
</t>
  </si>
  <si>
    <t xml:space="preserve">Vicerrector Académico
Vicerrector de Desarrollo Humano
 / Decanos, Director IDEAD
</t>
  </si>
  <si>
    <t>Vicerrector Académico - Profesional de Relaciones  Internacionales- Decanos, Director IDEAD</t>
  </si>
  <si>
    <t>Vicerrector Académico - Directores de Porgrama- Decanos- Director del IDEAD - ORI</t>
  </si>
  <si>
    <t xml:space="preserve">Director del CERE
Director del IDEAD
Coordinador Centros Regionales
Coordinadores CAT </t>
  </si>
  <si>
    <t xml:space="preserve">Secretaria General
Vicerrector Administrativo
Vicerrector Académico
Vicerrector de Desarrollo Humano
Asesor Jurídico
Consejo Superior
</t>
  </si>
  <si>
    <t>Informe de seguimiento escrito realizado a los colectivos de las tiendas universitarias: Rancho Tolima, Mr Sandwich, UTropical, Coffe Break, Mecateo, Ecoenergy y Fruggues Frutti. Reposa en la Vicerrectoría de Desarrollo Humano</t>
  </si>
  <si>
    <r>
      <t xml:space="preserve">Documento de trabajo, actas de reunión
</t>
    </r>
    <r>
      <rPr>
        <b/>
        <sz val="9"/>
        <rFont val="Arial"/>
        <family val="2"/>
      </rPr>
      <t>SEGUNDO SEGUIMIENTO</t>
    </r>
    <r>
      <rPr>
        <sz val="9"/>
        <rFont val="Arial"/>
        <family val="2"/>
        <charset val="1"/>
      </rPr>
      <t xml:space="preserve">
Documento de trabajo, que reposa en la Vicerroctoría de Desarrollo Humano.</t>
    </r>
  </si>
  <si>
    <r>
      <t xml:space="preserve">No se ha podido avanzar por cancelación del apoyo visita del ing. Quimico de la ARL.
</t>
    </r>
    <r>
      <rPr>
        <b/>
        <sz val="9"/>
        <rFont val="Arial"/>
        <family val="2"/>
      </rPr>
      <t xml:space="preserve">SEGUNDO SEGUIMIENTO
</t>
    </r>
    <r>
      <rPr>
        <sz val="9"/>
        <rFont val="Arial"/>
        <family val="2"/>
      </rPr>
      <t>Se tiene un documento de trabajo, reposa en el Laboratorio de Química - Dr. Jaramillo</t>
    </r>
  </si>
  <si>
    <t>SE REQUIERE PRESUPUESTO PARA GARANTIZAR LA PUBLICACION Y CORRESPONDIENTE ENTREGA A LA COMUNIDAD.</t>
  </si>
  <si>
    <t>SEGUNDO SEGUIMIENTO</t>
  </si>
  <si>
    <r>
      <t xml:space="preserve">Se avanzò con la Comisiòn Regional de Competitividad desde Proyeccòn Social
Desde el CERE para la articulaciòn con las entidades pùblicas Gobernacion Alcaldia
</t>
    </r>
    <r>
      <rPr>
        <b/>
        <sz val="9"/>
        <color theme="1"/>
        <rFont val="Calibri"/>
        <family val="2"/>
        <scheme val="minor"/>
      </rPr>
      <t xml:space="preserve">
SEGUNDO SEGUIMIENTO
</t>
    </r>
    <r>
      <rPr>
        <sz val="9"/>
        <color theme="1"/>
        <rFont val="Calibri"/>
        <family val="2"/>
        <scheme val="minor"/>
      </rPr>
      <t>No es competencia exclusiva del CERE,  sin embargo se trabaja con las unidades académicas.  Está ligada con Regionalización institucional.
Se trabaja con otras entidades, pero sin estratégia</t>
    </r>
  </si>
  <si>
    <r>
      <t xml:space="preserve">Se esta diseñando propuesta para admision especial a excombatientes, El tema está pendiente por pasar a Comité de Admisiones. y se avanzo con la ARN para presentar propuesta en mejorar Pruebas del Estado grado 11
</t>
    </r>
    <r>
      <rPr>
        <b/>
        <sz val="9"/>
        <color theme="1"/>
        <rFont val="Calibri"/>
        <family val="2"/>
        <scheme val="minor"/>
      </rPr>
      <t>SEGUNDO SEGUIMIENTO</t>
    </r>
  </si>
  <si>
    <t xml:space="preserve">1. Creaciòn de Comite de Emprendimiento UT con la Facultad de Ciencias Economicas y Administrativas, IDEAD, Tecnologias, Ingenieria Agronomica,Ciencias de la Salud, Educaciòn y Veterinaria con la Oficina de Desarrollo Institucional, Investigaciones, y Vice Academica
2. Ruta de Emprendimiento e Innovaciòn: Se presentò la propuesta de Ecosistema de Emprendimiento e Innovaciòn UT al Comitè de Emprendimiento, Se propone el diseño de la Catedra Virtual de Emprendimiento e Innovaciòn, Se propone la articulacion de grupos de investigacion  con el emprendimiento y la innovaciòn, Revisar areas comunes que nos permita diseñar el ECOSISTEMA DE EMPRENDIMIENTO, 
3 Se presenta propuesta de acompañamiento para las mujeres graduadas del Diplomado Emprendimiento y Liderazgo Femenino
4.. Participaciòn activa para la reactivaciòn de la Red de Emprendimiento del Tolima
5. Participaciòn activa para el diseño del Ecosistema Emprendimiento Sur del Tolima con el CAT Chaparral
6. Mentora Nacional para la red INTERACPEDIA-
7. Foro "Como aportar a la reactivaciòn de la Red de Emprendimiento-Uniminuto
SEGUNDO SEGUIMIENTO
1. Creaciòn de Comite de Emprendimiento UT con la Facultad de Ciencias Economicas y Administrativas, IDEAD, Tecnologias, Ingenieria Agronomica,Ciencias de la Salud, Educaciòn y Veterinaria con la Oficina de Desarrollo Institucional, Investigaciones, y Vice Academica
2. Ruta de Emprendimiento e Innovaciòn: Se presentò la propuesta de Ecosistema de Emprendimiento e Innovaciòn UT al Comitè de Emprendimiento, Se propone el diseño de la Catedra Virtual de Emprendimiento e Innovaciòn, Se propone la articulacion de grupos de investigacion  con el emprendimiento y la innovaciòn, Revisar areas comunes que nos permita diseñar el ECOSISTEMA DE EMPRENDIMIENTO, 
3 Se presenta propuesta de acompañamiento para las mujeres graduadas del Diplomado Emprendimiento y Liderazgo Femenino
4.. Participaciòn activa para la reactivaciòn de la Red de Emprendimiento del Tolima
5. Participaciòn activa para el diseño del Ecosistema Emprendimiento Sur del Tolima con el CAT Chaparral
6. Mentora Nacional para la red INTERACPEDIA-
7. Foro "Como aportar a la reactivaciòn de la Red de Emprendimiento-Uniminuto
8. Reactivacion de la Red Academica del Tolima
9. Participacion en la RED REUNE en la mesa de Innovacion Social
10. Finalistas estudiantes de Negocios Internacionales en el programa APRENDER EMPRENDIENDO
11. Validacion de metodologia de Negocios Innovadores en Universidad Iberoamerica de Ecuador
12. Mesa de trabajo NODO NARANJA con el Centro Cultural, el programa de Artistica y Arquitectura
13. 97 participantes en transferencia de conocimiento en NEGOCIOS VERDES en alianza con MINAMBIENTE-CORTOLIMA-SENA-CAMARA DE COMERCIO IBAGUE
14. Desarrollo de talleres de INNOVACION Y EMPRENDIMIENTO a traves de la oficina de Graduados, durante los talleres semanales se acumularon 200 participaciones de los diferentes programas 
15. 506 Estudiantes en la Jornada de Induccion semestre B-2020
16. 27 docentes formados en metodologias para el Emprendimiento en el aula de las Instituciones Educativas-Miguel Cervantes Saavedra
17. Foro de Indicadores de Competitividad con el apoyo de FACEA-programa Economia. 42 interacciones Facebook live
18. Mesa para la reactivacion economica con el ORMET 
19. 32 participantes registrados con la alianza SENA Y LA CAMARA COLOMBO HISPANA en cursos
20. 16 participantes en la Reactivacion economica de la Mesa PIDAR para el Ecosistema de Emprendimiento en el sur del Tolima -
21. 14 participantes docentes y administrativos Comite de Emprendimiento UT 
22. Presentacion de la CATEDRA DE EMPRENDIMIENTO en el Comité Central de Curriculo
23. RED ACADEMICA: mesa de trabajo para orientaciones generales de reactivación de la red: Diplomado conjunto, 
24. Asesoría de acompañamiento  para convocatoria Colombia Emprende – población víctimas, ganadores/ Programa de ingeniería agroecológica- tiendas Universitarias “Tinto parao”.
25        Asesoría  a estímulos creativos de Ibagué, ganamos, una ruta turística  ambiental  para el cañón del Combeima comunitaria, programa de artes plásticas.
26.       Facultad de ciencias Económicas y Administrativas, se articuló  con  los estudiantes  de práctica empresarial: Víctor Vélez campesino de fresno- finca agroecológica, Luis Amaya  tienda  “Tinto parao”  y Erika  Chila parcela demostrativa de mercados verdes.
27.participación en el proyecto Campus Iberus, financiamiento y autoformación en temas propios de Emprendimiento. Pendiente oficios para las IES.
28  mesa de tecnologías. 6 participantes de 3 universidades
</t>
  </si>
  <si>
    <r>
      <t xml:space="preserve">Acta de reunion
</t>
    </r>
    <r>
      <rPr>
        <b/>
        <sz val="11"/>
        <rFont val="Arial"/>
        <family val="2"/>
      </rPr>
      <t xml:space="preserve">SEGUNDO SEGUIMIENTO
</t>
    </r>
    <r>
      <rPr>
        <sz val="11"/>
        <rFont val="Arial"/>
        <family val="2"/>
      </rPr>
      <t>Carta de intención de voluntades Universida del Tolima, SENA y la Cámara Colombohispana del 30 de julio de 2020, reposa en la Oficina de Proyección Social</t>
    </r>
  </si>
  <si>
    <t>Número de proyectos ejecutados UT solidaria
Adiciono 3 indicadores
Numero de proyectos con cofinanciamiento y/o apoyo logistico 10/4
Numero de Jornadas de Registro 2/1
Número de participantes en las jornadas 200/0</t>
  </si>
  <si>
    <r>
      <t xml:space="preserve">
SEGUNDO SEGUIMIENTO
</t>
    </r>
    <r>
      <rPr>
        <sz val="11"/>
        <rFont val="Arial"/>
        <family val="2"/>
      </rPr>
      <t>Proyectos formulados y Registros PBUT (ver en observaciones los códigos)</t>
    </r>
  </si>
  <si>
    <r>
      <t xml:space="preserve">
1. Facultad Ingenieria Agronomica: aprobado y en proceso de compras el Proyecto: Estrategias para el Desarrollo del Mercado Campesino Agroecologico Universitario, regitro BPUT 017-2019 
2. Facultad de Ciencias Humanas y Artes: El Tolima Milenario, un viaje por la diversidad. Exposición arqueológica temporal (en pendones).BPUT-009-2020
Se adelanta gestiòn en la Formulacion de proyectos en las demàs facultades y el IDEAD
</t>
    </r>
    <r>
      <rPr>
        <b/>
        <sz val="9"/>
        <color theme="1"/>
        <rFont val="Calibri"/>
        <family val="2"/>
        <scheme val="minor"/>
      </rPr>
      <t>SEGUNDO SEGUIMIENTO</t>
    </r>
    <r>
      <rPr>
        <sz val="9"/>
        <color theme="1"/>
        <rFont val="Calibri"/>
        <family val="2"/>
        <scheme val="minor"/>
      </rPr>
      <t xml:space="preserve">
1.        FACULTAD DE CIENCIAS  DE LA SALUD  Caracterización y prácticas de autocuidado de las familias de la comuna 7 de Ibagué. BPUT-032-2020
2.        FACULTAD DE AGRONOMIA Estrategia para el desarrollo del mercado campesino agroecológico universitario de la Universidad del Tolima y la conformación de la red universitaria de mercados y ferias agroecológicas de Colombia.  BPUT-017-2019
3.        FACUTAD DE INGENIERIA FORESTAL"Estrategias de divulgación para mitigar los gases de efecto invernadero GEI provenientes de los hogares, en la ciudad de Ibagué, Tolima, para asignación de apoyo económico en el programa de UT solidaria en la comunidad." BPUT EN TRAMITE
4.        FACULTAD DE CIENCIAS Olimpiadas matemáticas UTBPUT-024-2020.
5.        FACULTAD DE CIENCIAS HUMANAS Y ARTES El Tolima Milenario, un viaje por la diversidad. Exposición arqueológica temporal (en pendones). BPUT-009-2020
6.        Facultad de Ciencias Económicas y Administrativas        Actualización a egresados de la Facultad de Ciencias Económicas y Administrativas a través de transferencia tecnológica en temas administrativos desde las Habilidades Blandas (habilidades sociales) que aporten a fortalecer las empresas de la región. BPUT-033-2020
7.        Instituto de Educación a Distancia IDEAD Espacios de co-creación digital para diseñar el Laboratorio de Software-UT que fortalezca emprendimientos innovadores desde el Ecosistema de Emprendimiento-UT articulado a la Red de Emprendimiento del Tolima-RETO        BPUT 031-2020
8.        FACULTAD DE TECNOLOGÍAS        Estudio topográfico para la legalización del asentamiento urbano Ucrania en el municipio de Ibagué – Tolima BPUT 030-2020
9.        FACULTAD INGENIERÍA FORESTAL. Proyecto Bajo Calima.
10. FACULTAD DE ING. AGRONOMIA. Deshidratador termico solar de  productos agropecuarios como estrategia de las unidades academicas en la Institucion Educativa Tecnica Mariano Melendro ubicada en la Cenva del Caños de Combeima de la ciudad de Ibague. BPUT: 040.
Se avanzo:
1. Facultad Ciencias Humanas y Artes- Pintura Mural vereda Plata Brillante-Corregimiento Pastales BPUT 004-2020.
2. Facultad de Educaciòn: Acompañamiento a los proyectos Ambientales Escolares-PRAE de Instuciones Educativas de Basica y Media-Ibaguè BPUT 007-2020.
3. Facultad Ingenieria Agronomica: Elaboraciòn de 20 videoconferencias sobre Teorias de la Geografia y Publicaciòn Virtual de su contenido. Registro BPUT 010-2020.
4. Facultad de Ciencias: Olimpiadas Internacionales COMATEQ Registro BPUT 001-2020.
5. Porta Tu Vaso: Estrategia pedagogica para la sensibilizacion y la motivacion en el campo de practicas relacionadas con el uso del platico de un solo uso e icopor en la comunidad educativa de la Universidad del Tolima.   
6. Cuidar al que cuida-programa de Cuidado Integral para cuidadores de personas con enfermedad cronica en el Tolima codigo BPUT 025-2020
7. Hablemos del Covid 19 en los niños.
8. Programa saludablemente-Facultad de Salud-Desarrollo Humano e Investigaciones
9. Programa de Ingenieria Agronomica Huertas Caseras.
10. Facultad de Ciencias Humanas y Artes  (ESCUELA DE FORMACIÓN EN ARTES Y COMUNICACIÓN CON ENFOQUE TERRITORIAL (Etapa 1: Diagnóstico)"código BPUT-039-2020.
</t>
    </r>
  </si>
  <si>
    <r>
      <t xml:space="preserve">El OLE-MEN no ha subido aún la base integrada 03 (corte a 2018) en el tiempo que se comprometió publicamente hacerlo, a más tardar, en la primera semana del mes de abril. Esta base es un componente muy importante para el análisis final. En éste sentido, a manera de alternativa, por las caraterísticas del aislamiento COVI-19, se fortalecerá el proceso virtual de tomar información por cada uno de los programas para los graduados 1 y 5 años después del grado. 
</t>
    </r>
    <r>
      <rPr>
        <b/>
        <sz val="9"/>
        <rFont val="Arial"/>
        <family val="2"/>
      </rPr>
      <t xml:space="preserve">SEGUNDO SEGUIMIENTO
</t>
    </r>
    <r>
      <rPr>
        <sz val="9"/>
        <rFont val="Arial"/>
        <family val="2"/>
      </rPr>
      <t xml:space="preserve">Análisis se tienen las encuestas
</t>
    </r>
  </si>
  <si>
    <r>
      <t xml:space="preserve">Las condiciones ya conocidas de emergenia sanitaria han impedido avanzar en este proceso, más cuando la Oficina de Gestión Tecnológico se ha obligado centrar la atención en fortalecer el proceso de virtualidad académica. 
</t>
    </r>
    <r>
      <rPr>
        <b/>
        <sz val="9"/>
        <rFont val="Arial"/>
        <family val="2"/>
      </rPr>
      <t xml:space="preserve">
SEGUNDO SEGUIMIENTO
</t>
    </r>
    <r>
      <rPr>
        <sz val="9"/>
        <rFont val="Arial"/>
        <family val="2"/>
      </rPr>
      <t xml:space="preserve">
Se tiene la página de contenido de los graduados y se está avanza en el portal</t>
    </r>
  </si>
  <si>
    <r>
      <t xml:space="preserve">Correo electrónico
</t>
    </r>
    <r>
      <rPr>
        <b/>
        <sz val="10"/>
        <rFont val="Arial"/>
        <family val="2"/>
      </rPr>
      <t xml:space="preserve">SEGUNDO SEGUIMIENTO
</t>
    </r>
    <r>
      <rPr>
        <sz val="10"/>
        <rFont val="Arial"/>
        <family val="2"/>
      </rPr>
      <t xml:space="preserve">
Se cumplió</t>
    </r>
  </si>
  <si>
    <r>
      <t xml:space="preserve">Documento Técnico del Modelo (Adjunto)
</t>
    </r>
    <r>
      <rPr>
        <b/>
        <sz val="10"/>
        <rFont val="Arial"/>
        <family val="2"/>
      </rPr>
      <t xml:space="preserve">
SEGUNDO SEGUIMIENTO</t>
    </r>
    <r>
      <rPr>
        <sz val="10"/>
        <rFont val="Arial"/>
        <family val="2"/>
      </rPr>
      <t xml:space="preserve">
Mujeres emprendedoras
Semilleros de investigación</t>
    </r>
  </si>
  <si>
    <r>
      <t xml:space="preserve"> proyectos formulados 
Códigos: 72139, 74265, FONTAGRO, Universidad Cooperativa de Colombia, Reposa en la oficina de investicaciones  y Desarrollo Científico
</t>
    </r>
    <r>
      <rPr>
        <b/>
        <sz val="10"/>
        <rFont val="Arial"/>
        <family val="2"/>
      </rPr>
      <t xml:space="preserve">
SEGUNDO SEGUIMIENTO</t>
    </r>
  </si>
  <si>
    <r>
      <t xml:space="preserve">convenio CAFÉS ESPECIALES - UNIBAGUÉ 
Convenio Marco suscrito con la Gobernación del Tolima - Secretaria de Salud - COVID -19
Convenio Marco suscrito con la Alcadía de Ibagué
Convenio Fondo Ganadero del Tolima 
ALURA - contrato
ICFES - contrato
MINCIENCIAS - Cod.484/2020 contrato.  Reposa en la oficina de investicaciones  y Desarrollo Científico
</t>
    </r>
    <r>
      <rPr>
        <b/>
        <sz val="10"/>
        <rFont val="Arial"/>
        <family val="2"/>
      </rPr>
      <t xml:space="preserve">
SEGUNDO SEGUIMIENTO
</t>
    </r>
    <r>
      <rPr>
        <sz val="10"/>
        <rFont val="Arial"/>
        <family val="2"/>
      </rPr>
      <t xml:space="preserve">
Cumplido
</t>
    </r>
  </si>
  <si>
    <r>
      <t xml:space="preserve">MVZ. docentes capacitados en TIC y proceso de evaluación.
IDEAD: 550 Docentes formados en herramientas tecnológicas
Presencial: 950 docentes capacitados
</t>
    </r>
    <r>
      <rPr>
        <b/>
        <sz val="10"/>
        <color theme="1"/>
        <rFont val="Arial"/>
        <family val="2"/>
      </rPr>
      <t xml:space="preserve">
SEGUNDO SEGUIMIENTO</t>
    </r>
    <r>
      <rPr>
        <sz val="10"/>
        <color theme="1"/>
        <rFont val="Arial"/>
        <family val="2"/>
      </rPr>
      <t xml:space="preserve">
Cumplido</t>
    </r>
  </si>
  <si>
    <r>
      <t>MVZ.</t>
    </r>
    <r>
      <rPr>
        <b/>
        <sz val="10"/>
        <color theme="1"/>
        <rFont val="Arial"/>
        <family val="2"/>
      </rPr>
      <t xml:space="preserve"> </t>
    </r>
    <r>
      <rPr>
        <sz val="10"/>
        <color theme="1"/>
        <rFont val="Arial"/>
        <family val="2"/>
      </rPr>
      <t xml:space="preserve">Listado de asistencia a capacitaciones; IDEAD: 1, Herramientas digtales como mediaciones pedagogicas en la educación; 2. Evaluación en Entornos virtules; 3. Herramientas de google drive para realizar una evaluación sincronía (550)
Oficio  de fecha primero de Julio del presente año de Mediaciones Tecnológicas
</t>
    </r>
    <r>
      <rPr>
        <b/>
        <sz val="10"/>
        <color theme="1"/>
        <rFont val="Arial"/>
        <family val="2"/>
      </rPr>
      <t xml:space="preserve">
</t>
    </r>
    <r>
      <rPr>
        <b/>
        <sz val="10"/>
        <rFont val="Arial"/>
        <family val="2"/>
      </rPr>
      <t>SEGUNDO SEGUIMIENTO</t>
    </r>
    <r>
      <rPr>
        <sz val="10"/>
        <rFont val="Arial"/>
        <family val="2"/>
      </rPr>
      <t xml:space="preserve">
Cumplido</t>
    </r>
  </si>
  <si>
    <r>
      <rPr>
        <b/>
        <sz val="10"/>
        <rFont val="Arial"/>
        <family val="2"/>
      </rPr>
      <t xml:space="preserve">SEGUNDO SEGUIMIENTO
</t>
    </r>
    <r>
      <rPr>
        <sz val="10"/>
        <rFont val="Arial"/>
        <family val="2"/>
      </rPr>
      <t xml:space="preserve">Curso seminario de Autoformación, inmerso en plataforma TU aula, iniciaron en el mes de agosto
Listas de asistencia de los estudiantes, reposan en cada programa académico y la plataforma de Academusoft
</t>
    </r>
  </si>
  <si>
    <t xml:space="preserve">SEGUNDO SEGUIMIENTO
</t>
  </si>
  <si>
    <r>
      <rPr>
        <b/>
        <sz val="10"/>
        <rFont val="Arial"/>
        <family val="2"/>
      </rPr>
      <t>SEGUNDO SEGUIMIENTO</t>
    </r>
    <r>
      <rPr>
        <sz val="10"/>
        <rFont val="Arial"/>
        <family val="2"/>
      </rPr>
      <t xml:space="preserve">
Resolución 2611 del 21 de febrero del 2020 de aprobación de la Maestría Pedagogía de la Literatura</t>
    </r>
  </si>
  <si>
    <r>
      <t xml:space="preserve">SEGUNDO SEGUIMIENTO
CAT  </t>
    </r>
    <r>
      <rPr>
        <b/>
        <sz val="10"/>
        <color rgb="FFFF0000"/>
        <rFont val="Arial"/>
        <family val="2"/>
      </rPr>
      <t xml:space="preserve">
</t>
    </r>
    <r>
      <rPr>
        <sz val="10"/>
        <rFont val="Arial"/>
        <family val="2"/>
      </rPr>
      <t>Administración Financiera: Apartadó, Ibagué, Bogotá y Cali
Especialización en Gerencia de Proyectos: Bogotá, Cali, Ibagué, Mocoa y Neiva</t>
    </r>
  </si>
  <si>
    <t xml:space="preserve">Formular proyectos de conocimiento científico y tecnológico en un dialogo de saberes - 1. Mapeo de saberes locales en torno a la sustentabilidad, alternativas de vida, conflicto y recuperacion del territorio    </t>
  </si>
  <si>
    <r>
      <rPr>
        <b/>
        <sz val="10"/>
        <rFont val="Arial"/>
        <family val="2"/>
      </rPr>
      <t xml:space="preserve">SEGUNDO SEGUIMIENTO
</t>
    </r>
    <r>
      <rPr>
        <sz val="10"/>
        <rFont val="Arial"/>
        <family val="2"/>
      </rPr>
      <t>Trabajo articulado con desarrollo tecnológico</t>
    </r>
  </si>
  <si>
    <r>
      <t xml:space="preserve">
Se vienen realizando gestiones y acercamientos con algunas organizaciones de diferentes sectores para establecer  convenios y/o alianzas que permitan la consecución de recursos y la gestión de ahorro para la universidad.
</t>
    </r>
    <r>
      <rPr>
        <b/>
        <sz val="9"/>
        <rFont val="Arial"/>
        <family val="2"/>
      </rPr>
      <t xml:space="preserve">
SEGUNDO SEGUIMIENTO</t>
    </r>
    <r>
      <rPr>
        <sz val="9"/>
        <rFont val="Arial"/>
        <family val="2"/>
      </rPr>
      <t xml:space="preserve">
CONVENIO 1573 “AUNAR ESFUERZOS ENTRE EL GOBIERNO DEPARTAMENTAL DEL TOLIMA - SECRETARIA DE EDUCACI6N Y CULTURA Y LA UNIVERSIDAD DEL TOLIMA, PARA AMPLIAClON EN COBERTURAY CONTINUIDAD DE CUPOS DE EDUCACION SUPERIOR EN PROGRAMAS DE FORMACION
TECNOLOGICA Y PROFESIONAL DE J0VENES Y ADULTOS COFINANCIADOS POR EL DEPARTAMENTO -SEMESTRE B-2020, EN DESARROLLO DEL PROYECTO "APOYO A LA EDUCACION SUPERIOR PARA UADMITIDOS PARA EL SEMESTRE B DE 2020 , DEL  MUNICIPIO DE IBAGUE PERTENECIENTES A LOS ESTRATOS 1 Y 2
CONVENIO 1535- CONECTIVIDAD: "AUNAR ESFUERZOS ENTRE LA ALCALDIA MUNICIPAL Y LA UNIVERSIDAD DEL TOLIMA  PARA FORTALECER EL PROCESO DE PERMANENCIA DE LOS ESTUDIANTES ADMITIDOS PARA EL SEMESTRE B DE 2020 , DEL MUNICIPIO DE IBAGUE PERTENECIENTES A LOS ESTRATOS 1 Y 2
EST ES EL CONVENIO CON LA ALCALDÍA DE IBAGUÉ
</t>
    </r>
    <r>
      <rPr>
        <sz val="9"/>
        <color rgb="FFFF0000"/>
        <rFont val="Arial"/>
        <family val="2"/>
      </rPr>
      <t xml:space="preserve">
Con la gestión se renegociaron DE 13 convenios suscritos para el pago de arrendamiento con un ahorro aproximado de 1000 millones de pesos - IDEAD
</t>
    </r>
  </si>
  <si>
    <t>Ejecutar los componentes del Plan de Anticorrupción y Atención al Ciudadano Institucional (Gestión del Riesgo de Corrupción - Mapa de Riesgos Corrupción
Racionalización de Trámites
Rendición de Cuentas
Mecanismos para Mejorar la Atención al Ciudadano
Mecanismos para la Transparencia y Acceso a la Información
Código de integridad</t>
  </si>
  <si>
    <r>
      <t xml:space="preserve">Informe presentado a los Pares Académicos programa de Administración de Empresas
Fotografías
</t>
    </r>
    <r>
      <rPr>
        <b/>
        <sz val="9"/>
        <color theme="1"/>
        <rFont val="Calibri"/>
        <family val="2"/>
        <scheme val="minor"/>
      </rPr>
      <t xml:space="preserve">SEGUNDO SEGUIMIENTO
</t>
    </r>
    <r>
      <rPr>
        <sz val="9"/>
        <color theme="1"/>
        <rFont val="Calibri"/>
        <family val="2"/>
        <scheme val="minor"/>
      </rPr>
      <t>Registros fotográficos e informes de supervisión e interventoría que reposan en la Oficina de Contratación en el segundo semetre de la vigencia</t>
    </r>
  </si>
  <si>
    <r>
      <t xml:space="preserve">Mantenimiento
1.Laboratorio de Cafes especiales
2.Sala de Profesores Facultad de 3.Ciencias Humana y Artes
4.Ecuación del espacio proyecto de apropiación social
5.Fondo de Profesionales de la UT
Proyección de adeacuaciones y construcción
Campus Santa Elena, Sede Centro, puente Granja de Armero, inicio construcción de bloque de aulas
</t>
    </r>
    <r>
      <rPr>
        <b/>
        <sz val="9"/>
        <color theme="1"/>
        <rFont val="Calibri"/>
        <family val="2"/>
        <scheme val="minor"/>
      </rPr>
      <t xml:space="preserve">SEGUNDO SEGUIMIENTO
</t>
    </r>
    <r>
      <rPr>
        <sz val="9"/>
        <color theme="1"/>
        <rFont val="Calibri"/>
        <family val="2"/>
        <scheme val="minor"/>
      </rPr>
      <t xml:space="preserve">1. Reparación infraestructura física y mantenimiento, puente acceso principal CURN Armero
2. Adecuación física, espacios administrativos y de aprendizaje sede centro
3. Adecuación baterías sanitarias, bloques 16 y 17 y del coliseo cubierto sede central 
4. Adecuaciones físicas emisora de la UT 106,9
OBRAS FÍSICA EN EJECUCIÓN 
1. Adecuaciones física, proyecto APROCIENCIAS
2, Adecuación física del coliseo cubierto
3. Adecuación de la red eléctrica del CURN - Armero
</t>
    </r>
  </si>
  <si>
    <r>
      <t xml:space="preserve">1.Diseños de acceso y adeacuación que resposan en la Oficina deDesarrollo Institucional
2. Concurso de diseño de la entrada a la UT y Buledar
</t>
    </r>
    <r>
      <rPr>
        <b/>
        <sz val="9"/>
        <color theme="1"/>
        <rFont val="Calibri"/>
        <family val="2"/>
        <scheme val="minor"/>
      </rPr>
      <t xml:space="preserve">
SEGUNDO SEGUIMIENTO</t>
    </r>
    <r>
      <rPr>
        <sz val="9"/>
        <color theme="1"/>
        <rFont val="Calibri"/>
        <family val="2"/>
        <scheme val="minor"/>
      </rPr>
      <t xml:space="preserve">
Registros fotográficos e informes de supervisión del segundo semestre de la vigencia 2020, reposa en la Oficina de Contratación</t>
    </r>
  </si>
  <si>
    <r>
      <t xml:space="preserve">Se adelanta el proceso de adecuación física para la adeacuación de bioseguridad y acceso al campus
El concurso fue ganado por estudiantes de la Facultad de la Tecnologías
</t>
    </r>
    <r>
      <rPr>
        <b/>
        <sz val="9"/>
        <color theme="1"/>
        <rFont val="Calibri"/>
        <family val="2"/>
        <scheme val="minor"/>
      </rPr>
      <t xml:space="preserve">
SEGUNDO SEGUIMIENTO</t>
    </r>
    <r>
      <rPr>
        <sz val="9"/>
        <color theme="1"/>
        <rFont val="Calibri"/>
        <family val="2"/>
        <scheme val="minor"/>
      </rPr>
      <t xml:space="preserve">
1. Adecuación física, acceso entrada principal
2. Instalación de equipos biosanitarios e implementación en el acceso al campus universitario
2. Adecuación del separador principal de la entrada de la UT
4. Adecuación ornamental en la entrada principal</t>
    </r>
  </si>
  <si>
    <r>
      <t xml:space="preserve">Los diseños se encuentran en proceso de presentación Curaduría 
</t>
    </r>
    <r>
      <rPr>
        <b/>
        <sz val="9"/>
        <color theme="1"/>
        <rFont val="Calibri"/>
        <family val="2"/>
        <scheme val="minor"/>
      </rPr>
      <t>SEGUNDO SEGUIMIENTO</t>
    </r>
    <r>
      <rPr>
        <sz val="9"/>
        <color theme="1"/>
        <rFont val="Calibri"/>
        <family val="2"/>
        <scheme val="minor"/>
      </rPr>
      <t xml:space="preserve">
Se adelanta la subsanación a las observaciones estructurales del Proyecto de Adecuación del Jardín Botánico solicitadas por parte de la Curaduría Urbana.
Se entregaron los estudios y diseños a la Curaduría Urbana</t>
    </r>
  </si>
  <si>
    <r>
      <t xml:space="preserve">Diseños y estudios complementarios elaborados del Jardín Botánico
</t>
    </r>
    <r>
      <rPr>
        <b/>
        <sz val="9"/>
        <color theme="1"/>
        <rFont val="Calibri"/>
        <family val="2"/>
        <scheme val="minor"/>
      </rPr>
      <t xml:space="preserve">SEGUNDO SEGUIMIENTO
</t>
    </r>
    <r>
      <rPr>
        <sz val="9"/>
        <color theme="1"/>
        <rFont val="Calibri"/>
        <family val="2"/>
        <scheme val="minor"/>
      </rPr>
      <t xml:space="preserve"> 
Expediente 2010205 del 28 de agosto de 2020 de la Curaduría Urbana, reposa en la Oficina de Desarrollo Institucional</t>
    </r>
  </si>
  <si>
    <r>
      <t xml:space="preserve">Se viene trabajando con los docentes
</t>
    </r>
    <r>
      <rPr>
        <b/>
        <sz val="9"/>
        <rFont val="Arial"/>
        <family val="2"/>
      </rPr>
      <t xml:space="preserve">SEGUNDO SEGUIMIENTO
</t>
    </r>
    <r>
      <rPr>
        <sz val="9"/>
        <rFont val="Arial"/>
        <family val="2"/>
      </rPr>
      <t xml:space="preserve">
Estatuto profesoral,  paso por el Consejo Académico y está agendado para el próximo Consejo Superior</t>
    </r>
  </si>
  <si>
    <r>
      <t xml:space="preserve">SEGUNDO SEGUIMIENTO
</t>
    </r>
    <r>
      <rPr>
        <sz val="9"/>
        <rFont val="Calibri"/>
        <family val="2"/>
        <scheme val="minor"/>
      </rPr>
      <t>Plan de medios se encuentra en la Secretaria General</t>
    </r>
    <r>
      <rPr>
        <b/>
        <sz val="9"/>
        <rFont val="Calibri"/>
        <family val="2"/>
        <scheme val="minor"/>
      </rPr>
      <t xml:space="preserve">
</t>
    </r>
  </si>
  <si>
    <r>
      <t xml:space="preserve">SEGUNDO SEGUIMIENTO
</t>
    </r>
    <r>
      <rPr>
        <sz val="9"/>
        <rFont val="Calibri"/>
        <family val="2"/>
        <scheme val="minor"/>
      </rPr>
      <t>Documento elaborado y reposa en la Secretaría General
Emisora 106.9
Boletín al día</t>
    </r>
  </si>
  <si>
    <r>
      <rPr>
        <b/>
        <sz val="10"/>
        <rFont val="Arial"/>
        <family val="2"/>
      </rPr>
      <t xml:space="preserve">PRIMER SEGUIMIENTO
 </t>
    </r>
    <r>
      <rPr>
        <sz val="10"/>
        <rFont val="Arial"/>
        <family val="2"/>
      </rPr>
      <t xml:space="preserve">
Proyección de Cronograma Calendario y Resolución con los  terminos de referencia.
Solicitud de cotizaciones telefonicamente con El Espectador, Republica  y el Tiempo (no cotizan hasta que se les envie el texto de lo que se requiere publicar
Cotizaciones de Hoteles Ecostar, Altamira y Dan.
</t>
    </r>
    <r>
      <rPr>
        <b/>
        <sz val="10"/>
        <rFont val="Arial"/>
        <family val="2"/>
      </rPr>
      <t xml:space="preserve">SEGUNDO SEGUIMIENTO
</t>
    </r>
    <r>
      <rPr>
        <sz val="10"/>
        <rFont val="Arial"/>
        <family val="2"/>
      </rPr>
      <t xml:space="preserve">
Documento de diagnóstico, reposa en la Vicerrectoría Académica
 </t>
    </r>
  </si>
  <si>
    <r>
      <rPr>
        <b/>
        <sz val="10"/>
        <rFont val="Arial"/>
        <family val="2"/>
      </rPr>
      <t>PRIMER SEGUIMIENTO</t>
    </r>
    <r>
      <rPr>
        <sz val="10"/>
        <rFont val="Arial"/>
        <family val="2"/>
      </rPr>
      <t xml:space="preserve">
se esta gestionando parte logistica de la convocatoria  
</t>
    </r>
    <r>
      <rPr>
        <b/>
        <sz val="10"/>
        <rFont val="Arial"/>
        <family val="2"/>
      </rPr>
      <t xml:space="preserve">
SEGUNDO SEGUIMIENTO
</t>
    </r>
    <r>
      <rPr>
        <sz val="10"/>
        <rFont val="Arial"/>
        <family val="2"/>
      </rPr>
      <t xml:space="preserve">
Se dividió en fases
Se realiza en la presente vigencia el diagnóstico, para la construcción de un informe ejecutivo
Las Unidades Académicas entregaron el diagnóstico</t>
    </r>
  </si>
  <si>
    <r>
      <rPr>
        <b/>
        <sz val="10"/>
        <rFont val="Arial"/>
        <family val="2"/>
      </rPr>
      <t>PRIMER SEGUIMIENTO</t>
    </r>
    <r>
      <rPr>
        <sz val="10"/>
        <rFont val="Arial"/>
        <family val="2"/>
      </rPr>
      <t xml:space="preserve">
A la fecha 7 profesores a quienes se les concedió comisión de estudios para realizar  doctorado, no han iniciado sus estudios por cuanto la mayoría de las Universidades tanto nacionales como internacionales han suspendido  clases o han aplazado el inicio de clases, por el plan de contingencia establecido para el COVID-19.
En el momento de reanudar los procesos a su normalidad, la Universidad del Tolima contaría con 20 profesores en comisión de estudios (4 en formación posdoctoral y 16 en formación doctoral).
</t>
    </r>
    <r>
      <rPr>
        <b/>
        <sz val="10"/>
        <rFont val="Arial"/>
        <family val="2"/>
      </rPr>
      <t xml:space="preserve">
SEGUNDO SEGUIMIENTO
</t>
    </r>
  </si>
  <si>
    <r>
      <rPr>
        <b/>
        <sz val="10"/>
        <rFont val="Arial"/>
        <family val="2"/>
      </rPr>
      <t xml:space="preserve">
PRIMER SEGUIMIENTO</t>
    </r>
    <r>
      <rPr>
        <sz val="10"/>
        <rFont val="Arial"/>
        <family val="2"/>
      </rPr>
      <t xml:space="preserve">
FAC. TEC. Diplomas de graduación, nota en el Boletín UT, actas de reuniones.
MVZ. Constancias de capacitación
</t>
    </r>
    <r>
      <rPr>
        <b/>
        <sz val="10"/>
        <rFont val="Arial"/>
        <family val="2"/>
      </rPr>
      <t xml:space="preserve">SEGUNDO SEGUIMIENTO
</t>
    </r>
    <r>
      <rPr>
        <sz val="10"/>
        <rFont val="Arial"/>
        <family val="2"/>
      </rPr>
      <t>Grabaciones en meet , se cuentra Unidad de Mediaciones tecnológicas  
Taller de introduccioon a tu aula virtual 1020, se dió inicio el 10 de agosto de 2020</t>
    </r>
  </si>
  <si>
    <r>
      <t xml:space="preserve">
</t>
    </r>
    <r>
      <rPr>
        <b/>
        <sz val="10"/>
        <rFont val="Arial"/>
        <family val="2"/>
      </rPr>
      <t>PRIMER SEGUIMIENTO</t>
    </r>
    <r>
      <rPr>
        <sz val="10"/>
        <rFont val="Arial"/>
        <family val="2"/>
      </rPr>
      <t xml:space="preserve">
FAC. TEC. Seminario taller en estrategias pedagógicas y currículo para arquitectura  (8)
Diplomas de graduación, registro de clases del profesor del diplomado (2)
</t>
    </r>
    <r>
      <rPr>
        <b/>
        <sz val="10"/>
        <rFont val="Arial"/>
        <family val="2"/>
      </rPr>
      <t xml:space="preserve">
SEGUNDO SEGUIMIENTO
</t>
    </r>
    <r>
      <rPr>
        <sz val="10"/>
        <rFont val="Arial"/>
        <family val="2"/>
      </rPr>
      <t>Se han formado  en: pedagogía, didáctica, evaluación, curriculo y TIC a traves de los Taller de migración de portafolios a Tu Aula Virtual, realizado el 4 y 11 de agosto  
Taller de introducción a tu aula virtual - inicio 10 el de agosto 2020</t>
    </r>
  </si>
  <si>
    <r>
      <rPr>
        <b/>
        <sz val="10"/>
        <rFont val="Arial"/>
        <family val="2"/>
      </rPr>
      <t>SEGUNDO SEGUIMIENTO</t>
    </r>
    <r>
      <rPr>
        <sz val="10"/>
        <rFont val="Arial"/>
        <family val="2"/>
      </rPr>
      <t xml:space="preserve">
Lista de asistencia que reposa en la Coordinación de Mediaciones Tecnológicas de julio a Agosto de 2020</t>
    </r>
  </si>
  <si>
    <r>
      <rPr>
        <b/>
        <sz val="10"/>
        <rFont val="Arial"/>
        <family val="2"/>
      </rPr>
      <t>PRIMER SEGUIMIENTO</t>
    </r>
    <r>
      <rPr>
        <sz val="10"/>
        <rFont val="Arial"/>
        <family val="2"/>
      </rPr>
      <t xml:space="preserve">
En el semestre 300 docentes
</t>
    </r>
    <r>
      <rPr>
        <b/>
        <sz val="10"/>
        <rFont val="Arial"/>
        <family val="2"/>
      </rPr>
      <t xml:space="preserve">
SEGUNDO SEGUIMIENTO</t>
    </r>
    <r>
      <rPr>
        <sz val="10"/>
        <rFont val="Arial"/>
        <family val="2"/>
      </rPr>
      <t xml:space="preserve">
Taller virutal de actualización docente, con la participación de 102 catedráticos</t>
    </r>
  </si>
  <si>
    <r>
      <rPr>
        <b/>
        <sz val="10"/>
        <rFont val="Arial"/>
        <family val="2"/>
      </rPr>
      <t>PRIMER SEGUIMIENTO</t>
    </r>
    <r>
      <rPr>
        <sz val="10"/>
        <rFont val="Arial"/>
        <family val="2"/>
      </rPr>
      <t xml:space="preserve">
Pendientes de revisión aprobacion.
1.    Modificación del plan de estudios del Programa de Maestría en Ciencias-Física de la Facultad de Ciencias.
2.    Pproyecto de amnistía para la graduación de los egresados del programa Tecnología en Dibujo Arquitectónico y de Ingeniería, Facultad de Tecnologías.
3.    Modificación Plan de Estudios de la Maestría en Desarrollo Rural, Facultad de MVZ
4.    Modificación del Artículo Quinto del Acuerdo N° 127 del 16 de septiembre de 2009 “Por medio del cual se actualiza el Plan de Estudios del Programa de Maestría en Planificación y Manejo Ambiental de Cuencas Hidrográficas, de la Facultad de Ingeniería Forestal.
</t>
    </r>
    <r>
      <rPr>
        <b/>
        <sz val="10"/>
        <rFont val="Arial"/>
        <family val="2"/>
      </rPr>
      <t xml:space="preserve">SEGUNDO SEGUIMIENTO
</t>
    </r>
    <r>
      <rPr>
        <sz val="10"/>
        <rFont val="Arial"/>
        <family val="2"/>
      </rPr>
      <t>Para el año 2019 la Universidad del Tolima oferto 10 programas nuevos, los cuales fueron aprobados por el Comité Central de Currículo llegando a un acumulado de 49 PEP en la Universidad del Tolima</t>
    </r>
  </si>
  <si>
    <r>
      <rPr>
        <b/>
        <sz val="10"/>
        <rFont val="Arial"/>
        <family val="2"/>
      </rPr>
      <t>PRIMER SEGUIMIENTO</t>
    </r>
    <r>
      <rPr>
        <sz val="10"/>
        <rFont val="Arial"/>
        <family val="2"/>
      </rPr>
      <t xml:space="preserve">
Actas que reposan en los prgramas relalcionados en las observaciones
</t>
    </r>
    <r>
      <rPr>
        <b/>
        <sz val="10"/>
        <rFont val="Arial"/>
        <family val="2"/>
      </rPr>
      <t xml:space="preserve">SEGUNDO SEGUIMIENTO
</t>
    </r>
    <r>
      <rPr>
        <sz val="10"/>
        <rFont val="Arial"/>
        <family val="2"/>
      </rPr>
      <t xml:space="preserve">
FUENTE INDICADORES DE FORMACIÓN: http://sgpe.ut.edu.co/indicadores/informe_comportamiento_public.php?id=%2078</t>
    </r>
  </si>
  <si>
    <r>
      <rPr>
        <b/>
        <sz val="10"/>
        <rFont val="Arial"/>
        <family val="2"/>
      </rPr>
      <t>PRIMER SEGUIMIENTO</t>
    </r>
    <r>
      <rPr>
        <sz val="10"/>
        <rFont val="Arial"/>
        <family val="2"/>
      </rPr>
      <t xml:space="preserve">
En la revisiones que se hacen con los programas en las renovaciones de registro calificado se trabaja el tema de investigación y garantiza sea incluida. El IDEAD tiene elaborado un documento sobre investigación formativa que se está aplicando a los programas
</t>
    </r>
    <r>
      <rPr>
        <b/>
        <sz val="10"/>
        <rFont val="Arial"/>
        <family val="2"/>
      </rPr>
      <t xml:space="preserve">
SEGUNDO SEGUIMIENTO
</t>
    </r>
    <r>
      <rPr>
        <sz val="10"/>
        <rFont val="Arial"/>
        <family val="2"/>
      </rPr>
      <t xml:space="preserve">
PROCEDIMIENTO INVESTIGACIÓN FORMATIVA:
El presente procedimiento describe las actividades que orientarán el desarrollo académico, metodológico, operativo y administrativo de la Investigación Formativa al interior del Instituto de Educación a Distancia de la Universidad del Tolima. Su objetivo es el de unificar y formalizar los procesos y procedimientos para su desarrollo procesos que son comunes y transversales a cada uno de los programas académicos ofertados en el IDEAD.</t>
    </r>
    <r>
      <rPr>
        <b/>
        <sz val="10"/>
        <rFont val="Arial"/>
        <family val="2"/>
      </rPr>
      <t xml:space="preserve">
</t>
    </r>
  </si>
  <si>
    <r>
      <rPr>
        <b/>
        <sz val="10"/>
        <rFont val="Arial"/>
        <family val="2"/>
      </rPr>
      <t>PRIMER SEGUIMIENTO</t>
    </r>
    <r>
      <rPr>
        <sz val="10"/>
        <rFont val="Arial"/>
        <family val="2"/>
      </rPr>
      <t xml:space="preserve">
Documento de investigación formativa del IDEAD
</t>
    </r>
    <r>
      <rPr>
        <b/>
        <sz val="10"/>
        <rFont val="Arial"/>
        <family val="2"/>
      </rPr>
      <t xml:space="preserve">SEGUNDO SEGUIMIENTO
</t>
    </r>
    <r>
      <rPr>
        <sz val="10"/>
        <rFont val="Arial"/>
        <family val="2"/>
      </rPr>
      <t xml:space="preserve">Documento en la Maréa de la Transformaciones V3
PROCEDIMIENTO INVESTIGACIÓN FORMATIVA
http://administrativos.ut.edu.co/images/Sistema_gestion_calidad/Formacion/p_investigacion_formativa/FO-P10.pdf
</t>
    </r>
  </si>
  <si>
    <r>
      <rPr>
        <b/>
        <sz val="10"/>
        <rFont val="Arial"/>
        <family val="2"/>
      </rPr>
      <t>PRIMER SEGUIMIENTO</t>
    </r>
    <r>
      <rPr>
        <sz val="10"/>
        <rFont val="Arial"/>
        <family val="2"/>
      </rPr>
      <t xml:space="preserve">
En total se encuentran radicados en plataformas SACES y SACES - CNA 20 Programas Académicos en los procesos de solicitudes y renovaciones.   Debido a la situación de emergencia sanitaria que se vive el MEN ha expedido la Resolución No. 4193 del 19 de marzo de 2020 de Suspensión de Términos Administrativos prorrogada por la Resolución No. 0844 del 26 de mayo de 2020 del Ministerio de Salud y Protección Social.
</t>
    </r>
    <r>
      <rPr>
        <b/>
        <sz val="10"/>
        <rFont val="Arial"/>
        <family val="2"/>
      </rPr>
      <t xml:space="preserve">
SEGUNDO SEGUIMIENTO
</t>
    </r>
    <r>
      <rPr>
        <sz val="10"/>
        <rFont val="Arial"/>
        <family val="2"/>
      </rPr>
      <t>Radicación en Plataforma SACES y SACES - CNA A la fecha, se encuentran radicados en la plataforma SACES: 
10 Programas en solicitud de Renovación de RC y 
5 Programas en Solicitud de RC.          En la Plataforma SACES - CNA, se encuntran en proceso de solicitud de Renovación de Acreditación 5 programas y en proceso de solicitud de Acreditación 2 Programas Académicos .
En total se encuentran radicados en plataformas SACES y SACES - CNA 20 Programas Académicos en los procesos de solicitudes y renovaciones.   Debido a la situación de emergencia sanitaria que se vive el MEN ha expedido la Resolución No. 4193 del 19 de marzo de 2020 de Suspensión de Términos Administrativos prorrogada por la Resolución No. 0844 del 26 de mayo de 2020 del Ministerio de Salud y Protección Social.</t>
    </r>
  </si>
  <si>
    <r>
      <rPr>
        <b/>
        <sz val="10"/>
        <rFont val="Arial"/>
        <family val="2"/>
      </rPr>
      <t>PRIMER SEGUIMIENTO</t>
    </r>
    <r>
      <rPr>
        <sz val="10"/>
        <rFont val="Arial"/>
        <family val="2"/>
      </rPr>
      <t xml:space="preserve">
La Universidad del Tolima cuenta con el 40% de los Programas Acreditados de los Acreditables. Se da por entendido la pre radicación de Registro Calificado Institucional, según el Decreto 1330 de 2019 del MEN.
Pendientes de la respuesta del MEN de la acreditación Institucional.
</t>
    </r>
    <r>
      <rPr>
        <b/>
        <sz val="10"/>
        <rFont val="Arial"/>
        <family val="2"/>
      </rPr>
      <t xml:space="preserve">SEGUNDO SEGUIMIENTO
</t>
    </r>
    <r>
      <rPr>
        <sz val="10"/>
        <rFont val="Arial"/>
        <family val="2"/>
      </rPr>
      <t xml:space="preserve">
Res No. 013189 del 17 de Julio de 2020 del MEN Acreditación en Alta Calidad Institucinoal  </t>
    </r>
  </si>
  <si>
    <r>
      <rPr>
        <b/>
        <sz val="10"/>
        <rFont val="Arial"/>
        <family val="2"/>
      </rPr>
      <t>PRIMER SEGUIMIENTO</t>
    </r>
    <r>
      <rPr>
        <sz val="10"/>
        <rFont val="Arial"/>
        <family val="2"/>
      </rPr>
      <t xml:space="preserve">
La Universidad del Tolima por contar con un porcentaje de Programas Acreditados mayor al 10% de los Programas acreditables, 
</t>
    </r>
    <r>
      <rPr>
        <b/>
        <sz val="10"/>
        <rFont val="Arial"/>
        <family val="2"/>
      </rPr>
      <t xml:space="preserve">SEGUNDO SEGUIMIENTO
</t>
    </r>
    <r>
      <rPr>
        <sz val="10"/>
        <rFont val="Arial"/>
        <family val="2"/>
      </rPr>
      <t xml:space="preserve">
Presentación del proceso de autoevaluación institucional ante el CNA, el cual fue recomendado al MEN para el otorgamiento de la Acreditación en Alta Calidad Institucional.  Al obtener la Acreditación en Alta Calidad Institucional se resuleve el Registro Calificado Institucional. La Universidad del Tolima por contar con un porcentaje de Programas Acreditados mayor al 10% de los Programas acreditables.
La Universidad del Tolima cuenta con el 40% de los Programas Acreditados de los Acreditables. Se da por entendido la pre radicación de Registro Calificado Institucional, según el Decreto 1330 de 2019 del MEN.
Pendientes de la respuesta del MEN de la acreditación Institucional.</t>
    </r>
  </si>
  <si>
    <r>
      <rPr>
        <b/>
        <sz val="10"/>
        <rFont val="Arial"/>
        <family val="2"/>
      </rPr>
      <t>SEGUNDO SEGUIMIENTO</t>
    </r>
    <r>
      <rPr>
        <sz val="10"/>
        <rFont val="Arial"/>
        <family val="2"/>
      </rPr>
      <t xml:space="preserve">
EL Plan  formato V 1. (https://www.ut.edu.co/transparencia-y-acceso-a-la-informacion-publica.html).  incluso se encuentra colgado en la página de la UT</t>
    </r>
  </si>
  <si>
    <r>
      <rPr>
        <b/>
        <sz val="11"/>
        <rFont val="Arial"/>
        <family val="2"/>
      </rPr>
      <t>PRIMER SEGUIMIENTO</t>
    </r>
    <r>
      <rPr>
        <sz val="11"/>
        <rFont val="Arial"/>
        <family val="2"/>
      </rPr>
      <t xml:space="preserve">
Se encuentra en trámite
</t>
    </r>
    <r>
      <rPr>
        <b/>
        <sz val="11"/>
        <rFont val="Arial"/>
        <family val="2"/>
      </rPr>
      <t>SEGUNDO SEGUIMIENTO</t>
    </r>
    <r>
      <rPr>
        <sz val="11"/>
        <rFont val="Arial"/>
        <family val="2"/>
      </rPr>
      <t xml:space="preserve">
Se realizaron 30 talleres de capacitación a los estudiantes para el fortalecimiento en prubas saber pro.
Se realizo simulacros por cada tipo de competencia 
Listados de asistencia 
evidencia en la pag web de la UT</t>
    </r>
  </si>
  <si>
    <r>
      <rPr>
        <b/>
        <sz val="10"/>
        <rFont val="Arial"/>
        <family val="2"/>
      </rPr>
      <t>SEGUNDO SEGUIMIENTO</t>
    </r>
    <r>
      <rPr>
        <sz val="10"/>
        <rFont val="Arial"/>
        <family val="2"/>
      </rPr>
      <t xml:space="preserve">
Link de oferta de los diplomados
http://idead.ut.edu.co/educacion-continuada/diplomados/diplomado-en-gestion-estrategica-integral-del-talento-humano.html</t>
    </r>
  </si>
  <si>
    <r>
      <rPr>
        <b/>
        <sz val="10"/>
        <rFont val="Arial"/>
        <family val="2"/>
      </rPr>
      <t>SEGUNDO SEGUIMIENTO</t>
    </r>
    <r>
      <rPr>
        <sz val="10"/>
        <rFont val="Arial"/>
        <family val="2"/>
      </rPr>
      <t xml:space="preserve">
1. Curso básico de animación 
2. Curso básico de fotografía con dispositivos móviles 
3. Curso de extensión en gestión de la comunicación asertiva en entornos laborales
4. Diplomado en agroecología 
5. Diplomado en derecho laboral
6. Diplomado en discapacidad y atención a la diversidad educativa
7. Diplomado en estrategias musicales para la primera infancia
8. Diplomado en gestión estratégica integral del talento humano
9. Diplomado en inglés B1
10. Diplomado en la pedagogía lúdica como ambiente
11. Diplomado en pedagogías para la paz
12. Diplomado en sistemas integrados de gestión: herramientas de calidad para la competitividad empresarial
13. Diplomado gerencia y gestión de instituciones educativas
14. Diplomado la escuela en la red: apropiación de las tecnologías para la enseñanza-aprendizaje</t>
    </r>
  </si>
  <si>
    <r>
      <rPr>
        <b/>
        <sz val="10"/>
        <rFont val="Arial"/>
        <family val="2"/>
      </rPr>
      <t xml:space="preserve">SEGUNDO SEGUIMIENTO
</t>
    </r>
    <r>
      <rPr>
        <sz val="10"/>
        <rFont val="Arial"/>
        <family val="2"/>
      </rPr>
      <t xml:space="preserve">NOMBRE DE SEMILLERO:
Estudios del ethos pedagógico en la literatura latinoamericana (EPELILA)
Más Vida
SINERGIA EMPRESARIAL
Protección del Sur
Semillero de investigación en tecnologías para la gestión de la información y la analítica de datos
Pediarte
Lectio
Kairòs
Identidades
SABER-IDEAD
Agroecologías y Ruralidades - SIAR
</t>
    </r>
  </si>
  <si>
    <r>
      <t xml:space="preserve">SEGUNDO SEGUIMIENTO
</t>
    </r>
    <r>
      <rPr>
        <sz val="10"/>
        <rFont val="Arial"/>
        <family val="2"/>
      </rPr>
      <t>Listados de semilleros que reposan en la Oficina de Investigaciones y Desarrollo Científico
http://investigaciones.ut.edu.co/investigaciones/investigacion/semilleros-de-investigacion.html#</t>
    </r>
  </si>
  <si>
    <r>
      <t xml:space="preserve">SEGUNDO SEGUIMIENTO
</t>
    </r>
    <r>
      <rPr>
        <sz val="10"/>
        <rFont val="Arial"/>
        <family val="2"/>
      </rPr>
      <t xml:space="preserve">Código 140119, Representaciones sociales de la lectura en los libros de texto de lengua castellana de educación media.
Código 120120, Evaluación de la versión informatizada (CAVIFA-KIT) de los instrumentos (Escala, Mapa, planes de acción y seguimiento) para la atención a familias de personas con discapacidad desde el modelo de vida familiar.
Código 190120, Incidencia del modelo pedagógico en la calidad de la educación superior en Colombia
</t>
    </r>
  </si>
  <si>
    <r>
      <rPr>
        <b/>
        <sz val="10"/>
        <color theme="1"/>
        <rFont val="Arial"/>
        <family val="2"/>
      </rPr>
      <t>PRIMER SEGUIMIENTO</t>
    </r>
    <r>
      <rPr>
        <sz val="10"/>
        <color theme="1"/>
        <rFont val="Arial"/>
        <family val="2"/>
      </rPr>
      <t xml:space="preserve">
Las convocatorias para proyectos de investigación se planean abrir en el semestre B de 2020, por motivo de la contingencia COVID-19, se ampliaron los plazos de la convocatoria.
</t>
    </r>
    <r>
      <rPr>
        <b/>
        <sz val="10"/>
        <color theme="1"/>
        <rFont val="Arial"/>
        <family val="2"/>
      </rPr>
      <t>SEGUNDO SEGUIMIENTO</t>
    </r>
  </si>
  <si>
    <r>
      <rPr>
        <b/>
        <sz val="10"/>
        <rFont val="Arial"/>
        <family val="2"/>
      </rPr>
      <t>PRIMER SEGUIMIENTO</t>
    </r>
    <r>
      <rPr>
        <sz val="10"/>
        <rFont val="Arial"/>
        <family val="2"/>
      </rPr>
      <t xml:space="preserve">
Convocatoria N° 001 - 2020 Para el reconocimiento de antiguos sin aval y nuevos Semilleros de Investigación de la Universidad del Tolima// Convocatoria N° 002 - 2020 Para el reconocimiento de antiguos sin aval y nuevos semilleros de investigación de la Universidad del Tolima. Los términos de referencia y resultados se encuentran publicados en: http://investigaciones.ut.edu.co/convocatorias.html
</t>
    </r>
    <r>
      <rPr>
        <b/>
        <sz val="10"/>
        <rFont val="Arial"/>
        <family val="2"/>
      </rPr>
      <t xml:space="preserve">
SEGUNDO SEGUIMIENTO</t>
    </r>
    <r>
      <rPr>
        <sz val="10"/>
        <rFont val="Arial"/>
        <family val="2"/>
      </rPr>
      <t xml:space="preserve">
link: pendiente
http://investigaciones.ut.edu.co/investigaciones/investigacion/semilleros-de-investigacion.html#</t>
    </r>
  </si>
  <si>
    <r>
      <rPr>
        <b/>
        <sz val="10"/>
        <rFont val="Arial"/>
        <family val="2"/>
      </rPr>
      <t>PRIMER SEGUIMIENTO</t>
    </r>
    <r>
      <rPr>
        <sz val="10"/>
        <rFont val="Arial"/>
        <family val="2"/>
      </rPr>
      <t xml:space="preserve">
En las convocatorias los semilleros pierden la oportunidad de obtener el aval por no entregar la documentación completa 
</t>
    </r>
    <r>
      <rPr>
        <b/>
        <sz val="10"/>
        <rFont val="Arial"/>
        <family val="2"/>
      </rPr>
      <t xml:space="preserve">
SEGUNDO SEGUIMIENTO</t>
    </r>
    <r>
      <rPr>
        <sz val="10"/>
        <rFont val="Arial"/>
        <family val="2"/>
      </rPr>
      <t xml:space="preserve">
98 semilleros de investigación de las 10 unidades académicas de la UT</t>
    </r>
  </si>
  <si>
    <r>
      <t xml:space="preserve">SEGUNDO SEGUIMIENTO
</t>
    </r>
    <r>
      <rPr>
        <sz val="10"/>
        <rFont val="Arial"/>
        <family val="2"/>
      </rPr>
      <t>Cumplido desde el primer seguimiento</t>
    </r>
  </si>
  <si>
    <r>
      <t xml:space="preserve">Documento Técnico del Modelo Reposa en la oficina de investicaciones 
</t>
    </r>
    <r>
      <rPr>
        <b/>
        <sz val="10"/>
        <rFont val="Arial"/>
        <family val="2"/>
      </rPr>
      <t xml:space="preserve">
SEGUNDO SEGUIMIENTO</t>
    </r>
    <r>
      <rPr>
        <sz val="10"/>
        <rFont val="Arial"/>
        <family val="2"/>
      </rPr>
      <t xml:space="preserve">
Cumplido esde el primer seguimiento
</t>
    </r>
  </si>
  <si>
    <r>
      <t xml:space="preserve">7 Convenios/Contratos suscritos
</t>
    </r>
    <r>
      <rPr>
        <b/>
        <sz val="10"/>
        <rFont val="Arial"/>
        <family val="2"/>
      </rPr>
      <t>SEGUNDO SEGUIMIENTO</t>
    </r>
    <r>
      <rPr>
        <sz val="10"/>
        <rFont val="Arial"/>
        <family val="2"/>
      </rPr>
      <t xml:space="preserve">
Cumplido desde el primer seguimiento</t>
    </r>
  </si>
  <si>
    <r>
      <t xml:space="preserve">Desde la Oficina de Investigaciones no se tienen resultados aún sobre este indicador
</t>
    </r>
    <r>
      <rPr>
        <b/>
        <sz val="10"/>
        <rFont val="Arial"/>
        <family val="2"/>
      </rPr>
      <t xml:space="preserve">
SEGUNDO SEGUIMIENTO</t>
    </r>
    <r>
      <rPr>
        <sz val="10"/>
        <rFont val="Arial"/>
        <family val="2"/>
      </rPr>
      <t xml:space="preserve">
Desde los Doctorado se están trabajando. 
Pertinencia Curricular
Formación Ciudadana 
Educación y desarrollo rural
Vigilancia tecnológica e inteligencia competitiva y
plataformas de gestión como herramientas
estratégicas en la innovación educativa
Ciencia ciudadana como estrategia para la enseñanza
y apropiación social del conocimiento de las ciencias
naturales y del medio ambiente (economía curricular,
bioeconomía, biotecnología)
Educación, identidad y ciudadanía intercultural
Empresarios, poder y desarrollo socio-económico
Historia social de la educación, la identidad y la
cultura
Historia de la cultura política y del poder
Historia del curriculum y la identidad nacional
Historia del conflicto armado y memoria histórica
Manuales escolares</t>
    </r>
  </si>
  <si>
    <r>
      <rPr>
        <b/>
        <sz val="8"/>
        <color rgb="FF000000"/>
        <rFont val="Arial"/>
        <family val="2"/>
      </rPr>
      <t>PRIMER SEGUIMIENTO</t>
    </r>
    <r>
      <rPr>
        <sz val="8"/>
        <color rgb="FF000000"/>
        <rFont val="Arial"/>
        <family val="2"/>
      </rPr>
      <t xml:space="preserve">
EP. 125 $ 4.000.000 
 EP.126 $ 5.000.000 
 EP.127. $ 2.500.000 
 EP.101 $ 5.000.000 
 EP.103 $ 4.000.000 
 EP.104 $ 2.500.000 
 EP.105 $ 2.000.000 
 EP.106 $ 1.300.000 
 EP.121. $ 2.000.000 
 EP.102 $ 10.000.000 
 EP.100 $ 20.000.000
</t>
    </r>
    <r>
      <rPr>
        <b/>
        <sz val="8"/>
        <color rgb="FF000000"/>
        <rFont val="Arial"/>
        <family val="2"/>
      </rPr>
      <t xml:space="preserve">
SEGUNDO SEGUIMIENTO
</t>
    </r>
    <r>
      <rPr>
        <sz val="8"/>
        <color rgb="FF000000"/>
        <rFont val="Arial"/>
        <family val="2"/>
      </rPr>
      <t>ORDEN DE COMPRA 314
ORDEN DE COMPRA 313
ORDEN DE COMPRA 330
ORDEN DE COMPRA 317
ORDEN DE COMPRA 318
ORDEN DE COMPRA 316
ORDEN DE COMPRA 351
 ORDEN DE COMPRA 349
ORDEN DE COMPRA 423
ORDEN DE COMPRA 462</t>
    </r>
  </si>
  <si>
    <r>
      <rPr>
        <b/>
        <sz val="9"/>
        <color rgb="FF000000"/>
        <rFont val="Arial"/>
        <family val="2"/>
      </rPr>
      <t>PRIMER SEGUIMIENTO</t>
    </r>
    <r>
      <rPr>
        <sz val="9"/>
        <color rgb="FF000000"/>
        <rFont val="Arial"/>
        <family val="2"/>
      </rPr>
      <t xml:space="preserve">
Esta pendiente de la entrega del material Bibliografico se realizra en el mes de Junio . Acta de Inicio (Aceptacion de orferta)
 314 Ediciones modernas
 313 Librería Alianzas
 330 Comercializadora el bibliotecologo
 317 Noriega Editores
 310 Lemoine Editores
 318 Distribuidora universitaria
 315 Interbook sas.
</t>
    </r>
    <r>
      <rPr>
        <b/>
        <sz val="9"/>
        <color rgb="FF000000"/>
        <rFont val="Arial"/>
        <family val="2"/>
      </rPr>
      <t>SEGUNDO SEGUIMIENTO</t>
    </r>
    <r>
      <rPr>
        <sz val="9"/>
        <color rgb="FF000000"/>
        <rFont val="Arial"/>
        <family val="2"/>
      </rPr>
      <t xml:space="preserve">
Las evidencias reposan en la Biblioteca</t>
    </r>
  </si>
  <si>
    <r>
      <t xml:space="preserve">Se realizo proceso de renovacion con 9 casas editoras y se adquirieron 1 base de datos nueva y el servicio de descubridor, asi: 
 Renovadas:
 1. Access Medicine, $72,162,545, Periodo suscripción 24/04/2020 al 23/04/2021.
 2. McGraw Hill, $72,513,000, Periodo suscripción 24/04/2020 al 23/04/2021.
 3. Enciclopedia Britannica Academic edition + Britannica Imagequest + Britannica Enciclopedia Moderna (Enciclopedia imágenes), $26,860,000, Periodo suscripción 02/04/2020 al 01/04/2021.
 4. Cooperativa Magisterio, $12.954.375, Periodo suscripción 06/04/2020 al 05/04/2021.
 5. Ecoe Ediciones, $15.990.000, Periodo suscripción 02/04/2020 al 01/04/2021.
 6. Ebsco Host, $49.980.000, Periodo suscripción 06/04/2020 al 05/04/2021.
 7. E-Libro + Cengage, $64,449,359 Periodo suscripción 17/04/2020 al 16/04/2021.
 8. Dot.Lib - Jstor, Primal Picture $59,847,534, Periodo suscripción 06/04/2020 al 05/04/2021. 
 9. NNNConsult + CLINICAL SKILLS, $39,746,725, Periodo suscripción 24/04/2020 al 23/04/2021.
 Nuevas:
 1. EDICIONES DE LA U, $40.000.000, Periodo suscripción 06/04/2020 al 05/04/2021.
 Descubridor:
 1. Discovery Service, $34,117,398, Periodo suscripción 06/04/2020 al 05/04/2021.
 NOTA: Se estan buscando recursos para realizar proceso de renovación de las bases de datos VLEX y CIB. Igualmente para realizar proceso de adquisición de la nueva base de datos PEARSON.
</t>
    </r>
    <r>
      <rPr>
        <b/>
        <sz val="8"/>
        <color rgb="FF000000"/>
        <rFont val="Calibri"/>
        <family val="2"/>
      </rPr>
      <t>SEGUNDO SEGUIMIENTO</t>
    </r>
    <r>
      <rPr>
        <sz val="8"/>
        <color rgb="FF000000"/>
        <rFont val="Calibri"/>
        <family val="2"/>
      </rPr>
      <t xml:space="preserve">
Cumplido en el primer seguimiento</t>
    </r>
  </si>
  <si>
    <r>
      <rPr>
        <b/>
        <sz val="8"/>
        <rFont val="Calibri"/>
        <family val="2"/>
      </rPr>
      <t>PRIMER SEGUIMIENTO</t>
    </r>
    <r>
      <rPr>
        <u/>
        <sz val="8"/>
        <color rgb="FF0563C1"/>
        <rFont val="Calibri"/>
        <family val="2"/>
      </rPr>
      <t xml:space="preserve">
http://administrativos.ut.edu.co/biblioteca/bases-de-datos-adquiridas.html
</t>
    </r>
    <r>
      <rPr>
        <b/>
        <sz val="8"/>
        <rFont val="Calibri"/>
        <family val="2"/>
      </rPr>
      <t xml:space="preserve">SEGUNDO SEGUIMIENTO
</t>
    </r>
    <r>
      <rPr>
        <sz val="8"/>
        <rFont val="Calibri"/>
        <family val="2"/>
      </rPr>
      <t>Cumplido en el primer seguimiento</t>
    </r>
  </si>
  <si>
    <r>
      <rPr>
        <b/>
        <sz val="8"/>
        <rFont val="Calibri"/>
        <family val="2"/>
      </rPr>
      <t>PRIMER SEGUIMIENTO</t>
    </r>
    <r>
      <rPr>
        <u/>
        <sz val="8"/>
        <color rgb="FF0563C1"/>
        <rFont val="Calibri"/>
        <family val="2"/>
      </rPr>
      <t xml:space="preserve">
Repositorio Institucional RIUT
</t>
    </r>
    <r>
      <rPr>
        <b/>
        <sz val="8"/>
        <rFont val="Calibri"/>
        <family val="2"/>
      </rPr>
      <t xml:space="preserve">
SEGUNDO SEGUIMIENTO</t>
    </r>
    <r>
      <rPr>
        <u/>
        <sz val="8"/>
        <color rgb="FF0563C1"/>
        <rFont val="Calibri"/>
        <family val="2"/>
      </rPr>
      <t xml:space="preserve">
Repositorio Institucional RIUT</t>
    </r>
  </si>
  <si>
    <r>
      <rPr>
        <b/>
        <sz val="8"/>
        <color rgb="FF000000"/>
        <rFont val="Calibri"/>
        <family val="2"/>
      </rPr>
      <t>PRIMER SEGUIMIENTO</t>
    </r>
    <r>
      <rPr>
        <sz val="8"/>
        <color rgb="FF000000"/>
        <rFont val="Calibri"/>
        <family val="2"/>
      </rPr>
      <t xml:space="preserve">
En el desarrollo de esta actividad se presentaron inconvenientes técnicos para realizar registros en la plataforma, se informó por medio de Dirección de Biblioteca a Gestión Tecnológica y en el momento se encuentra habilitada la plataforma. 
 Se efectuó el registro de 50 tesis y Libros del Sello Eitorial de Universidad.
</t>
    </r>
    <r>
      <rPr>
        <b/>
        <sz val="8"/>
        <color rgb="FF000000"/>
        <rFont val="Calibri"/>
        <family val="2"/>
      </rPr>
      <t>SEGUNDO SEGUIMIENTO</t>
    </r>
    <r>
      <rPr>
        <sz val="8"/>
        <color rgb="FF000000"/>
        <rFont val="Calibri"/>
        <family val="2"/>
      </rPr>
      <t xml:space="preserve">
Debido a la desactualización que presenta el Software DSpace del Repositorio Institucional, se adelanta la actualización de la última versión del DSpace, para de esta manera proceder a la migración de títulos e inclusión de nuevos documentos en la nueva versión del Repositorio. </t>
    </r>
  </si>
  <si>
    <r>
      <t xml:space="preserve">Grabaciones de los talleres realizados
</t>
    </r>
    <r>
      <rPr>
        <b/>
        <sz val="8"/>
        <rFont val="Calibri"/>
        <family val="2"/>
      </rPr>
      <t xml:space="preserve">SEGUNDO SEGUIMIENTO
</t>
    </r>
    <r>
      <rPr>
        <sz val="8"/>
        <rFont val="Calibri"/>
        <family val="2"/>
      </rPr>
      <t xml:space="preserve">Grabaciones de los talleres realizados </t>
    </r>
  </si>
  <si>
    <r>
      <rPr>
        <b/>
        <sz val="8"/>
        <color rgb="FF000000"/>
        <rFont val="Calibri"/>
        <family val="2"/>
      </rPr>
      <t>PRIMER SEGUIMIENTO</t>
    </r>
    <r>
      <rPr>
        <sz val="8"/>
        <color rgb="FF000000"/>
        <rFont val="Calibri"/>
        <family val="2"/>
      </rPr>
      <t xml:space="preserve">
Modelos flexibles: Población con discapacidad visual y auditiva.
 Se cuenta con un espacio dotado de los recursos y tecnologías adecuadas para atender la población con discapacidad visual y auditiva.
 De acuerdo a lo anterior, se organizó una reunión el día 17 de febrero de 2020, donde se establecer acuerdos para fortalecer la biblioteca como un espacio inclusivo.
 Por otra parte, nos encontramos trabajando con la Oficina de Infraestructura en el proyecto de remodelación de la biblioteca.
</t>
    </r>
    <r>
      <rPr>
        <b/>
        <sz val="8"/>
        <color rgb="FF000000"/>
        <rFont val="Calibri"/>
        <family val="2"/>
      </rPr>
      <t xml:space="preserve">SEGUNDO SEGUIMIENTO
</t>
    </r>
    <r>
      <rPr>
        <sz val="8"/>
        <color rgb="FF000000"/>
        <rFont val="Calibri"/>
        <family val="2"/>
      </rPr>
      <t>2. BIBLIOTECA UT- DESDE TU CASA
Se organizó evento virtual encaminado a promover el uso de las bases de datos bibliográficas adquiridas por la biblioteca.
3. “RECITAL DE POESÍA VIRTUAL EN TIEMPOS DEL COVID-19”
Se realizo encuentro virtual poético y literario con varios cultores, poetas, literatos y pintores, exponiendo una muestra importante de sus creaciones literarias y artísticas con entusiasmo en tiempo de cuarentena y pandemia del Covid – 19 o Coronavirus. con el fin de promover el amor por la lectura y escritura.
4. FORO VIRTUAL: Origen, evolucion y consecuencias de la esclavitud en el mundo.  "BENKOS BIOJO, REY ESCLAVO Y LIBERTADOR".
En el marco de la selebración del día de la raza, abrir un espacio de discusion y participación sobre los pricipales aspectos de la esclavitud en el mundo
5. CONFERENCIA D</t>
    </r>
    <r>
      <rPr>
        <b/>
        <sz val="8"/>
        <color rgb="FF000000"/>
        <rFont val="Calibri"/>
        <family val="2"/>
      </rPr>
      <t>E LA LITERATURA Y LA CRISIS SOCIAL EN EL TOLIMA:</t>
    </r>
  </si>
  <si>
    <r>
      <rPr>
        <b/>
        <sz val="8"/>
        <rFont val="Calibri"/>
        <family val="2"/>
      </rPr>
      <t>PRIMER SEGUIMIENTO</t>
    </r>
    <r>
      <rPr>
        <u/>
        <sz val="8"/>
        <color rgb="FF0563C1"/>
        <rFont val="Calibri"/>
        <family val="2"/>
      </rPr>
      <t xml:space="preserve">
Acta 04: 17 de febrero de 2020
 Proyecto de Remodelación
</t>
    </r>
    <r>
      <rPr>
        <b/>
        <sz val="8"/>
        <rFont val="Calibri"/>
        <family val="2"/>
      </rPr>
      <t xml:space="preserve">
SEGUNDO SEGUIMIENTO
</t>
    </r>
    <r>
      <rPr>
        <sz val="8"/>
        <rFont val="Calibri"/>
        <family val="2"/>
      </rPr>
      <t xml:space="preserve">
Evento Biblioteca UT- DESDE TU CASA
https://nelsonlombanasilva.blogspot.com/2020/05/encuentro-virtual-poetico-y-literario.html?fbclid=IwAR0VO-rUhceH4DM3v6gzq1hzeaxOcSReSIKHOF8e4qcb6sDA8jIpH0zT-yk
https://www.facebook.com/watch/live/?v=396140481550230&amp;ref=watch_permalink
https://www.facebook.com/UTVDH/videos/1105188953273104</t>
    </r>
  </si>
  <si>
    <r>
      <rPr>
        <b/>
        <sz val="10"/>
        <rFont val="Arial"/>
        <family val="2"/>
      </rPr>
      <t>PRIMER SEGUIMIENTO
*La exposición arqueológica viajera  en pendones "El Tolima milenario, un viaje por la diversidad"</t>
    </r>
    <r>
      <rPr>
        <sz val="10"/>
        <rFont val="Arial"/>
        <family val="2"/>
      </rPr>
      <t xml:space="preserve"> ha tenido </t>
    </r>
    <r>
      <rPr>
        <b/>
        <sz val="10"/>
        <rFont val="Arial"/>
        <family val="2"/>
      </rPr>
      <t xml:space="preserve">2132 </t>
    </r>
    <r>
      <rPr>
        <sz val="10"/>
        <rFont val="Arial"/>
        <family val="2"/>
      </rPr>
      <t>reproducciones hasta el momento. *</t>
    </r>
    <r>
      <rPr>
        <b/>
        <sz val="10"/>
        <rFont val="Arial"/>
        <family val="2"/>
      </rPr>
      <t>La Exposición etnográfica "Memorias colectivas: del pasado al presente"</t>
    </r>
    <r>
      <rPr>
        <sz val="10"/>
        <rFont val="Arial"/>
        <family val="2"/>
      </rPr>
      <t xml:space="preserve"> hasta el momento ha sido visualizada por </t>
    </r>
    <r>
      <rPr>
        <b/>
        <sz val="10"/>
        <rFont val="Arial"/>
        <family val="2"/>
      </rPr>
      <t>6550</t>
    </r>
    <r>
      <rPr>
        <sz val="10"/>
        <rFont val="Arial"/>
        <family val="2"/>
      </rPr>
      <t xml:space="preserve"> personas. Además ha sido tambien publicada por medio de la emisora virtual "Tu radio Universidad del Tolima" con </t>
    </r>
    <r>
      <rPr>
        <b/>
        <sz val="10"/>
        <rFont val="Arial"/>
        <family val="2"/>
      </rPr>
      <t>90</t>
    </r>
    <r>
      <rPr>
        <sz val="10"/>
        <rFont val="Arial"/>
        <family val="2"/>
      </rPr>
      <t xml:space="preserve"> reproducciones y</t>
    </r>
    <r>
      <rPr>
        <b/>
        <sz val="10"/>
        <rFont val="Arial"/>
        <family val="2"/>
      </rPr>
      <t xml:space="preserve"> 65</t>
    </r>
    <r>
      <rPr>
        <sz val="10"/>
        <rFont val="Arial"/>
        <family val="2"/>
      </rPr>
      <t xml:space="preserve"> veces compartido. Esta publicación se puede acceder a tráves del sigueinte link: https://www.facebook.com/1556121111275721/posts/2719977111556776/. Las evidencias de visualización de los videos pueden ser consultadas por medio de la siguiente dirección eletrónica: https://www.facebook.com/Museo-Antropol%C3%B3gico-Universidad-del-Tolima-1468318880151791/ </t>
    </r>
  </si>
  <si>
    <r>
      <rPr>
        <b/>
        <sz val="10"/>
        <rFont val="Arial"/>
        <family val="2"/>
      </rPr>
      <t>PRIMER SEGUIMIENTO</t>
    </r>
    <r>
      <rPr>
        <sz val="10"/>
        <rFont val="Arial"/>
        <family val="2"/>
      </rPr>
      <t xml:space="preserve">
Para la adquisición de esta nueva colección arqueológica se han realizado una serie de acciones:- Llamadas telefónicas. -Reunión presencial en el mes de febrero  a las instalaciones del Museo Antropológico por parte de la arqueologa Ericka Lucía Gutierrez y su grupo de trabajo. -Correos electrónicos donde se ratifica la intensión de entrega del material arqueológico.  Es importante resaltar que la adqusisicón de esta colección va a generar para el equipo de arqueologos de la concesión una contraprestación en elementos o materiales utilizados para su disposición final en los depositos.   </t>
    </r>
  </si>
  <si>
    <r>
      <rPr>
        <b/>
        <sz val="10"/>
        <rFont val="Arial"/>
        <family val="2"/>
      </rPr>
      <t>PRIMER SEGUIMIENTO</t>
    </r>
    <r>
      <rPr>
        <sz val="10"/>
        <rFont val="Arial"/>
        <family val="2"/>
      </rPr>
      <t xml:space="preserve">
Propuesta de solicitud de entrega de material arqueológico por parte de la "Concesion Alto Magdalena en el marco del proyecto Guataquí-Puerto Salgar".
</t>
    </r>
    <r>
      <rPr>
        <b/>
        <sz val="10"/>
        <rFont val="Arial"/>
        <family val="2"/>
      </rPr>
      <t xml:space="preserve">SEGUNDO SEGUIMIENTO
</t>
    </r>
    <r>
      <rPr>
        <sz val="10"/>
        <rFont val="Arial"/>
        <family val="2"/>
      </rPr>
      <t>Cumplido desde el primer seguimiento</t>
    </r>
  </si>
  <si>
    <r>
      <rPr>
        <b/>
        <sz val="10"/>
        <rFont val="Arial"/>
        <family val="2"/>
      </rPr>
      <t>PRIMER SEGUIMIENTO
*Exposición arqueológica viajera  en pendones "El Tolima milenario, un viaje por la diversidad"</t>
    </r>
    <r>
      <rPr>
        <sz val="10"/>
        <rFont val="Arial"/>
        <family val="2"/>
      </rPr>
      <t xml:space="preserve"> la cual se puede visitar a través de la página de facebook del Museo Antropológico-Universidad del Tolima en los siguientes enlaces: https://www.facebook.com/1468318880151791/posts/2564161123900889/ https://www.facebook.com/1468318880151791/posts/2585355761781425/ https://www.facebook.com/1468318880151791/posts/2590520741264927/ https://www.facebook.com/1468318880151791/posts/2598095963840738/-S49                       *</t>
    </r>
    <r>
      <rPr>
        <b/>
        <sz val="10"/>
        <rFont val="Arial"/>
        <family val="2"/>
      </rPr>
      <t xml:space="preserve">Exposición etnográfica "Memorias colectivas: del pasado al presente" </t>
    </r>
    <r>
      <rPr>
        <sz val="10"/>
        <rFont val="Arial"/>
        <family val="2"/>
      </rPr>
      <t xml:space="preserve">la cual se puede visitar a tráves del facebook del Museo Antropológico-Universidad del Tolima en los siguiente link: https://www.facebook.com/1468318880151791/posts/2591746411142360/  
</t>
    </r>
    <r>
      <rPr>
        <b/>
        <sz val="10"/>
        <rFont val="Arial"/>
        <family val="2"/>
      </rPr>
      <t xml:space="preserve">
SEGUNDO SEGUIMIENTO</t>
    </r>
    <r>
      <rPr>
        <sz val="10"/>
        <rFont val="Arial"/>
        <family val="2"/>
      </rPr>
      <t xml:space="preserve">
Cumplido desde el primer seguimiento</t>
    </r>
  </si>
  <si>
    <r>
      <rPr>
        <b/>
        <sz val="10"/>
        <rFont val="Arial"/>
        <family val="2"/>
      </rPr>
      <t>PRIMER SEGUIMIENTO</t>
    </r>
    <r>
      <rPr>
        <sz val="10"/>
        <rFont val="Arial"/>
        <family val="2"/>
      </rPr>
      <t xml:space="preserve">
Muchas publicaciones se encuentran en diferentes fases del procesos de editorial por lo que aún no se contabilizan como publicaciones del Sello Editorial
</t>
    </r>
    <r>
      <rPr>
        <b/>
        <sz val="10"/>
        <rFont val="Arial"/>
        <family val="2"/>
      </rPr>
      <t xml:space="preserve">
SEGUNDO SEGUIMIENTO</t>
    </r>
  </si>
  <si>
    <r>
      <rPr>
        <b/>
        <sz val="12"/>
        <color rgb="FF222222"/>
        <rFont val="Arial"/>
        <family val="2"/>
      </rPr>
      <t>PRIMER SEGUIMIENTO</t>
    </r>
    <r>
      <rPr>
        <sz val="12"/>
        <color rgb="FF222222"/>
        <rFont val="Arial"/>
        <family val="2"/>
      </rPr>
      <t xml:space="preserve">
Artículos presentados al  CIARP
</t>
    </r>
    <r>
      <rPr>
        <b/>
        <sz val="12"/>
        <color rgb="FF222222"/>
        <rFont val="Arial"/>
        <family val="2"/>
      </rPr>
      <t xml:space="preserve">SEGUNDO SEGUIMIENTO
</t>
    </r>
    <r>
      <rPr>
        <sz val="12"/>
        <color rgb="FF222222"/>
        <rFont val="Arial"/>
        <family val="2"/>
      </rPr>
      <t>Feha de corte a 13 de noviembre de 2020, reposan en el CIARP</t>
    </r>
  </si>
  <si>
    <r>
      <rPr>
        <b/>
        <sz val="10"/>
        <rFont val="Arial"/>
        <family val="2"/>
      </rPr>
      <t>PRIMER SEGUIMIENTO</t>
    </r>
    <r>
      <rPr>
        <sz val="10"/>
        <rFont val="Arial"/>
        <family val="2"/>
      </rPr>
      <t xml:space="preserve">
Los artículos presentados tiene el objetivo de ascenso en el escalafón.
17 Nacionales y 42 internacionales
</t>
    </r>
    <r>
      <rPr>
        <b/>
        <sz val="10"/>
        <rFont val="Arial"/>
        <family val="2"/>
      </rPr>
      <t xml:space="preserve">SEGUNDO SEGUIMIENTO
</t>
    </r>
    <r>
      <rPr>
        <sz val="10"/>
        <rFont val="Arial"/>
        <family val="2"/>
      </rPr>
      <t xml:space="preserve">
El número de artículos publicados en inglés con corte hasta el 13 de noviembre, me permito informar que se contabilizaron en el Comité Interno de Asignación y Reconocimiento de Puntaje y como requisito para ascenso en el escalafón un total de 98 artículos publicados en revistas indexadas y homologadas por Minciencias, para el periodo señalado. </t>
    </r>
  </si>
  <si>
    <t xml:space="preserve">SEGUNDO SEGUIMIENTO
</t>
  </si>
  <si>
    <r>
      <t xml:space="preserve">SEGUNDO SEGUIMIENTO
</t>
    </r>
    <r>
      <rPr>
        <sz val="11"/>
        <rFont val="Arial"/>
        <family val="2"/>
      </rPr>
      <t xml:space="preserve">
Documento de trabajo en construcción, resposa en Oficina de Graduado.  Trabajo desarrollado con la Oficina de Gestión Tecnológica 19 de agosto de 2020.</t>
    </r>
  </si>
  <si>
    <r>
      <rPr>
        <b/>
        <sz val="11"/>
        <rFont val="Arial"/>
        <family val="2"/>
      </rPr>
      <t>PRIMER SEGUIMIENTO</t>
    </r>
    <r>
      <rPr>
        <sz val="11"/>
        <rFont val="Arial"/>
        <family val="2"/>
      </rPr>
      <t xml:space="preserve">
Sin avance 
</t>
    </r>
    <r>
      <rPr>
        <b/>
        <sz val="11"/>
        <rFont val="Arial"/>
        <family val="2"/>
      </rPr>
      <t xml:space="preserve">SEGUNDO SEGUIMIENTO
</t>
    </r>
    <r>
      <rPr>
        <sz val="11"/>
        <rFont val="Arial"/>
        <family val="2"/>
      </rPr>
      <t xml:space="preserve">
Actualización de la política de graduados vigente, trabajo que se viene desarrollando con la asesoría de la Oficina de Desarrollo Institucional</t>
    </r>
  </si>
  <si>
    <t xml:space="preserve">SEGUNDO SEGUIMIENTO
</t>
  </si>
  <si>
    <r>
      <t xml:space="preserve">SEGUNDO SEGUIMIENTO
</t>
    </r>
    <r>
      <rPr>
        <sz val="10"/>
        <color rgb="FFFF0000"/>
        <rFont val="Arial"/>
        <family val="2"/>
      </rPr>
      <t xml:space="preserve">
</t>
    </r>
    <r>
      <rPr>
        <sz val="10"/>
        <rFont val="Arial"/>
        <family val="2"/>
      </rPr>
      <t>Conversatorio Online Colombia - Brasil 5 de junio de 2020, (pieza publicitaria, reposa en ORI)
Evento realizado con Red Colombiana para la Internacionalización de la Educación Superior - RCI, realizada el 13 de agosto  (pieza publicitaria, reposa en ORI)
Conversatorio virtual Ruta i, realizado el 18 de septiembre  (pieza publicitaria, reposa en ORI)</t>
    </r>
  </si>
  <si>
    <r>
      <t xml:space="preserve">Documento de homologaciones
</t>
    </r>
    <r>
      <rPr>
        <b/>
        <sz val="10"/>
        <rFont val="Arial"/>
        <family val="2"/>
      </rPr>
      <t xml:space="preserve">SEGUNDO SEGUIMIENTO
</t>
    </r>
  </si>
  <si>
    <r>
      <rPr>
        <b/>
        <sz val="10"/>
        <rFont val="Arial"/>
        <family val="2"/>
      </rPr>
      <t>PRIMER SEGUIMIENTO</t>
    </r>
    <r>
      <rPr>
        <sz val="10"/>
        <rFont val="Arial"/>
        <family val="2"/>
      </rPr>
      <t xml:space="preserve">
Se presenó el documento de homologaciones al Consejo Académco, quedó pendiente para ajustes y volver a presentarse
</t>
    </r>
    <r>
      <rPr>
        <b/>
        <sz val="10"/>
        <rFont val="Arial"/>
        <family val="2"/>
      </rPr>
      <t xml:space="preserve">SEGUNDO SEGUIMIENTO
</t>
    </r>
    <r>
      <rPr>
        <sz val="10"/>
        <rFont val="Arial"/>
        <family val="2"/>
      </rPr>
      <t>No se ha avanzado</t>
    </r>
  </si>
  <si>
    <r>
      <rPr>
        <b/>
        <sz val="11"/>
        <rFont val="Arial"/>
        <family val="2"/>
      </rPr>
      <t xml:space="preserve">PRIMER SEGUIMIENTO </t>
    </r>
    <r>
      <rPr>
        <sz val="11"/>
        <rFont val="Arial"/>
        <family val="2"/>
      </rPr>
      <t xml:space="preserve">
Las acciones previstas en éste subproyecto, no se han logrado llevar a cabo por el cierre de los servicios de restaurante universitario a causa de la emergencia sanitaria ocasionada por COVID-19
</t>
    </r>
    <r>
      <rPr>
        <b/>
        <sz val="11"/>
        <rFont val="Arial"/>
        <family val="2"/>
      </rPr>
      <t>SEGUNDO SEGUIMIENTO</t>
    </r>
    <r>
      <rPr>
        <sz val="11"/>
        <rFont val="Arial"/>
        <family val="2"/>
      </rPr>
      <t xml:space="preserve">
Se realizó actualización de los programas de saneamiento básico y los respectivos formatos de registro para hacer los controles.</t>
    </r>
  </si>
  <si>
    <r>
      <rPr>
        <b/>
        <sz val="11"/>
        <rFont val="Arial"/>
        <family val="2"/>
      </rPr>
      <t xml:space="preserve">SEGUNDO SEGUIMIENTO
</t>
    </r>
    <r>
      <rPr>
        <sz val="11"/>
        <rFont val="Arial"/>
        <family val="2"/>
      </rPr>
      <t xml:space="preserve">
Documento que reposa en la Vicerrectoría de Desarrollo Humano</t>
    </r>
  </si>
  <si>
    <r>
      <rPr>
        <b/>
        <sz val="10"/>
        <rFont val="Arial"/>
        <family val="2"/>
      </rPr>
      <t>PRIMER SEGUIMIENTO</t>
    </r>
    <r>
      <rPr>
        <sz val="10"/>
        <rFont val="Arial"/>
        <family val="2"/>
      </rPr>
      <t xml:space="preserve">
110 estudiantes activos de la Universidad
48 docentes de la U.T (con beneficio de Vicerrectoría Académica) 
111 niños y adolescentes (entre los cuales se encuentran algunos beneficiarios del Bienestar Universitario)
</t>
    </r>
    <r>
      <rPr>
        <b/>
        <sz val="10"/>
        <rFont val="Arial"/>
        <family val="2"/>
      </rPr>
      <t xml:space="preserve">SEGUNDO SEGUIMIENTO
</t>
    </r>
    <r>
      <rPr>
        <sz val="10"/>
        <rFont val="Arial"/>
        <family val="2"/>
      </rPr>
      <t>Diplomando desarrollado para la maestria en: Pedagogía y Mediaciones Tecnológicas, en Educación Ambiental con 28 estudiantes, ofertado por el IDEAD y la Facultad de Ciencias de la Educación</t>
    </r>
  </si>
  <si>
    <r>
      <t xml:space="preserve">Dado el cierre del campus por la emergencia sanitaria a causa de COVID-19, no se da cumplimiento a las acciones que derivan del funcionamiento de las Tiendas Universitarias.
</t>
    </r>
    <r>
      <rPr>
        <b/>
        <sz val="11"/>
        <rFont val="Arial"/>
        <family val="2"/>
      </rPr>
      <t xml:space="preserve">
SEGUNDO SEGUIMIENTO</t>
    </r>
    <r>
      <rPr>
        <sz val="11"/>
        <rFont val="Arial"/>
        <family val="2"/>
      </rPr>
      <t xml:space="preserve">
Continúa con la emergencia sanitaria por el COVID 19</t>
    </r>
  </si>
  <si>
    <r>
      <rPr>
        <b/>
        <sz val="11"/>
        <rFont val="Arial"/>
        <family val="2"/>
      </rPr>
      <t>SEGUNDO SEGUIMIENTO</t>
    </r>
    <r>
      <rPr>
        <sz val="11"/>
        <rFont val="Arial"/>
        <family val="2"/>
      </rPr>
      <t xml:space="preserve">
Se trabajó de manera virtual, por tal motivo nuestras clases estuvieron encaminadas a los
 procesos formativos, difusión e interacción con los estudiantes de presencial y distancia, egresados y funcionarios que 
 participaron de las actividades que oferta el Centro Cultural.
</t>
    </r>
    <r>
      <rPr>
        <b/>
        <sz val="11"/>
        <rFont val="Arial"/>
        <family val="2"/>
      </rPr>
      <t>SEGUNDO SEGUIMIENTO</t>
    </r>
  </si>
  <si>
    <r>
      <rPr>
        <b/>
        <sz val="11"/>
        <rFont val="Arial"/>
        <family val="2"/>
      </rPr>
      <t>PRIMER SEGUIMIENTO</t>
    </r>
    <r>
      <rPr>
        <sz val="11"/>
        <rFont val="Arial"/>
        <family val="2"/>
      </rPr>
      <t xml:space="preserve">
Fotografias,videos,revistas virtuales, prensa Nuevo Dia, emisoras radiales y redes sociales (facebook,instagram,whatsapp,correos electrónicos, plataforma zoom)
</t>
    </r>
    <r>
      <rPr>
        <b/>
        <sz val="11"/>
        <rFont val="Arial"/>
        <family val="2"/>
      </rPr>
      <t xml:space="preserve">SEGUNDO SEGUIMIENTO
</t>
    </r>
    <r>
      <rPr>
        <sz val="11"/>
        <rFont val="Arial"/>
        <family val="2"/>
      </rPr>
      <t xml:space="preserve">
Se cumplió en el primer seguimiento</t>
    </r>
  </si>
  <si>
    <r>
      <t xml:space="preserve">
Hasta la fecha contamos con insumos generados por las meas programaticas. 
</t>
    </r>
    <r>
      <rPr>
        <b/>
        <sz val="9"/>
        <rFont val="Arial"/>
        <family val="2"/>
      </rPr>
      <t xml:space="preserve">SEGUNDO SEGUIMIENTO
</t>
    </r>
    <r>
      <rPr>
        <sz val="9"/>
        <rFont val="Arial"/>
        <family val="2"/>
      </rPr>
      <t>Documento de trabajo elaborado, con esbozo y política, reposa en la Vicerrectoría de Desarrollo Humano</t>
    </r>
  </si>
  <si>
    <r>
      <rPr>
        <b/>
        <sz val="11"/>
        <rFont val="Arial"/>
        <family val="2"/>
      </rPr>
      <t>PRIMER SEGUIMIENTO</t>
    </r>
    <r>
      <rPr>
        <sz val="11"/>
        <rFont val="Arial"/>
        <family val="2"/>
      </rPr>
      <t xml:space="preserve">
Se trabajaron de manera virtual actividades de formación y difusión, cumpliendo un objetivo de comunicación y de enseñanza cultural, a través de las expresiones y manifestaciones que el Centro Cultural oferta.
</t>
    </r>
    <r>
      <rPr>
        <b/>
        <sz val="11"/>
        <rFont val="Arial"/>
        <family val="2"/>
      </rPr>
      <t>SEGUNDO SEGUIMIENTO</t>
    </r>
  </si>
  <si>
    <r>
      <rPr>
        <b/>
        <sz val="11"/>
        <rFont val="Arial"/>
        <family val="2"/>
      </rPr>
      <t>PRIMER SEGUIMIENTO</t>
    </r>
    <r>
      <rPr>
        <sz val="11"/>
        <rFont val="Arial"/>
        <family val="2"/>
      </rPr>
      <t xml:space="preserve">
Fotografías,videos, revistas virtuales, prensa Nuevo Dia, emisoras radiales y redes sociales (facebook, instagram, whatsapp,correos electrónicos, y plataforma zoom)
</t>
    </r>
    <r>
      <rPr>
        <b/>
        <sz val="11"/>
        <rFont val="Arial"/>
        <family val="2"/>
      </rPr>
      <t xml:space="preserve">
SEGUNDO SEGUIMIENTO</t>
    </r>
    <r>
      <rPr>
        <sz val="11"/>
        <rFont val="Arial"/>
        <family val="2"/>
      </rPr>
      <t xml:space="preserve">
Se cumplió en el primer seguimiento</t>
    </r>
  </si>
  <si>
    <r>
      <t xml:space="preserve">Documentos de trabajo, actas de reuniones.
</t>
    </r>
    <r>
      <rPr>
        <b/>
        <sz val="11"/>
        <rFont val="Arial"/>
        <family val="2"/>
      </rPr>
      <t>SEGUNDO SEGUIMIENTO</t>
    </r>
    <r>
      <rPr>
        <sz val="11"/>
        <rFont val="Arial"/>
        <family val="2"/>
      </rPr>
      <t xml:space="preserve">
</t>
    </r>
    <r>
      <rPr>
        <sz val="11"/>
        <color rgb="FFFF0000"/>
        <rFont val="Arial"/>
        <family val="2"/>
      </rPr>
      <t xml:space="preserve">
</t>
    </r>
    <r>
      <rPr>
        <sz val="11"/>
        <rFont val="Arial"/>
        <family val="2"/>
      </rPr>
      <t>Documento de trabajo elaborado, con esbozo y política, reposa en la Vicerrectoría de Desarrollo Humano</t>
    </r>
  </si>
  <si>
    <r>
      <rPr>
        <b/>
        <sz val="11"/>
        <rFont val="Arial"/>
        <family val="2"/>
      </rPr>
      <t>PRIMER SEGUIMIENTO</t>
    </r>
    <r>
      <rPr>
        <sz val="11"/>
        <rFont val="Arial"/>
        <family val="2"/>
      </rPr>
      <t xml:space="preserve">
Actas de reuniones, fotos, videos y publicaciones en los medios institucionales.
</t>
    </r>
    <r>
      <rPr>
        <b/>
        <sz val="11"/>
        <rFont val="Arial"/>
        <family val="2"/>
      </rPr>
      <t xml:space="preserve">SEGUNDO SEGUIMIENTO
</t>
    </r>
    <r>
      <rPr>
        <sz val="11"/>
        <rFont val="Arial"/>
        <family val="2"/>
      </rPr>
      <t xml:space="preserve">Se cumplió en el primer seguimiento
</t>
    </r>
  </si>
  <si>
    <r>
      <rPr>
        <b/>
        <sz val="9"/>
        <rFont val="Arial"/>
        <family val="2"/>
      </rPr>
      <t>PRIMER SEGUIMIENTO</t>
    </r>
    <r>
      <rPr>
        <sz val="9"/>
        <rFont val="Arial"/>
        <family val="2"/>
      </rPr>
      <t xml:space="preserve">
Se logró la inclusión de grupos vulnerables tales como los hijos de reinsertados de la Farc
Centro cultural y Proyección social articuladamente con la ARN . Agencia para la Reincorporación y la Normalización. Con talleres de formación en el arte
El festival de artes escénicas del centro cultural tuvo como eje los derechos fundamentales de la sociedad y como invitados las instituciones educativas del departamento del Tolima logrando un alcance de 10.000 mil participantes (estudiantes de universidades, funcionarios, estudiantes de instituciones educativas y la población en general.
Se proyectó talleres en el área de mostacilla, cerámica y telares a la comunidad indígena del cauca.</t>
    </r>
  </si>
  <si>
    <r>
      <t xml:space="preserve">SEGUNDO SEGUIMIENTO
</t>
    </r>
    <r>
      <rPr>
        <sz val="9"/>
        <rFont val="Arial"/>
        <family val="2"/>
      </rPr>
      <t>Se desarrollaron seminarios nacionales e internacionales mediados por las TIC</t>
    </r>
  </si>
  <si>
    <r>
      <rPr>
        <b/>
        <sz val="9"/>
        <rFont val="Arial"/>
        <family val="2"/>
      </rPr>
      <t>PRIMER SEGUIMIENTO</t>
    </r>
    <r>
      <rPr>
        <sz val="9"/>
        <rFont val="Arial"/>
        <family val="2"/>
        <charset val="1"/>
      </rPr>
      <t xml:space="preserve">
La fundamentación de la propuesta se construyó en conjunto con el profesor Jorge Gantiva Silva, profesor titular adscrito al departamento de ciencias sociales y jurídicas. 
</t>
    </r>
    <r>
      <rPr>
        <b/>
        <sz val="9"/>
        <rFont val="Arial"/>
        <family val="2"/>
      </rPr>
      <t>SEGUNDO SEGUIMIENTO</t>
    </r>
  </si>
  <si>
    <r>
      <rPr>
        <b/>
        <sz val="9"/>
        <rFont val="Arial"/>
        <family val="2"/>
      </rPr>
      <t>PRIMER SEGUIMIENTO</t>
    </r>
    <r>
      <rPr>
        <sz val="9"/>
        <rFont val="Arial"/>
        <family val="2"/>
        <charset val="1"/>
      </rPr>
      <t xml:space="preserve">
El CERE se encuentra en proceso de diseño de tres documentos maestros para la oferta de programas de educación continuada en cultura ciudadana: una seminario de formación, un curso de profundización y un diplomado
</t>
    </r>
    <r>
      <rPr>
        <b/>
        <sz val="9"/>
        <rFont val="Arial"/>
        <family val="2"/>
      </rPr>
      <t xml:space="preserve">
SEGUNDO SEGUIMIENTO</t>
    </r>
  </si>
  <si>
    <r>
      <rPr>
        <b/>
        <sz val="9"/>
        <rFont val="Arial"/>
        <family val="2"/>
      </rPr>
      <t>PRIMER SEGUIMIENTO</t>
    </r>
    <r>
      <rPr>
        <sz val="9"/>
        <rFont val="Arial"/>
        <family val="2"/>
        <charset val="1"/>
      </rPr>
      <t xml:space="preserve">
Debido a las restricciones que impone la pandemia COVID - 19 no ha sido posible adelantar esta actividad
</t>
    </r>
    <r>
      <rPr>
        <b/>
        <sz val="9"/>
        <rFont val="Arial"/>
        <family val="2"/>
      </rPr>
      <t xml:space="preserve">SEGUNDO SEGUIMIENTO
</t>
    </r>
    <r>
      <rPr>
        <sz val="9"/>
        <rFont val="Arial"/>
        <family val="2"/>
      </rPr>
      <t xml:space="preserve">
Se han realizado 12 cursos denominados:
Encuentro de semilleros: Educando-nos en casa. Tertulias Culturales / Pausas activas / Cardio Rumba /Conferencia : Mitos y realidades Frente al Covid -19/ Taller Virtual "factores de protección Biopsicosocial"/ Webinar "La bioseguridad en nuestra nueva cotidianidad"/ Conferencia interactiva "Ser Resiliente"/Webinar : Manejo Economía familiar, Necesidades básicas/Conversatorio: El rol del estudiante dentro de su contexto familiar y académico/   Taller virtual: Organización y Gestión del Tiempo.</t>
    </r>
  </si>
  <si>
    <r>
      <rPr>
        <b/>
        <sz val="11"/>
        <rFont val="Arial"/>
        <family val="2"/>
      </rPr>
      <t>PRIMER SEGUIMIENTO</t>
    </r>
    <r>
      <rPr>
        <sz val="11"/>
        <rFont val="Arial"/>
        <family val="2"/>
      </rPr>
      <t xml:space="preserve">
Documentos propuesta a la Gobernaciòn (2)
</t>
    </r>
    <r>
      <rPr>
        <b/>
        <sz val="11"/>
        <rFont val="Arial"/>
        <family val="2"/>
      </rPr>
      <t xml:space="preserve">SEGUNDO SEGUIMIENTO
</t>
    </r>
    <r>
      <rPr>
        <sz val="11"/>
        <rFont val="Arial"/>
        <family val="2"/>
      </rPr>
      <t>RDP 1796, 2598, 2169, 2612, 2597, 2490
CDP 2309
Resposan en la Carpetas de la Oficina de Proyección Social del programa Regionalización</t>
    </r>
  </si>
  <si>
    <r>
      <rPr>
        <b/>
        <sz val="9"/>
        <color theme="1"/>
        <rFont val="Arial"/>
        <family val="2"/>
      </rPr>
      <t xml:space="preserve">
PRIMER SEGUIMIENTO
</t>
    </r>
    <r>
      <rPr>
        <sz val="9"/>
        <color theme="1"/>
        <rFont val="Arial"/>
        <family val="2"/>
      </rPr>
      <t xml:space="preserve">
Teniendo en cuenta el Acuedo 045 Consejo Academico no se puede vincular estudiantes en ninguna figura academica que no sea TELETRABAJO se reporta:
1.Pràcticas Universitarias Incluyentes: Se està en proceso de vinculaciòn SOCIOLOGIA Y COMUNICACION SOCIAL 
2. Brigadas Universitarias-INACTIVA
3. Tolima Milenario: Proceso interno de compras  
4. Se entregò PROPUESTA DE CULTURA EMPRENDEDORA Y RUTAS HACIA LA INNOVACIÓN EN EL DEPARTAMENTO DEL TOLIMA PARA JOVENES Y ADULTOS BENEFICIADOS CON RECURSOS DEL GOBIERNO DEPARTAMENTAL a traves del CERE
Se asesorò y entregò  propuesta de acompañamiento de Emprendimiento y Productividad para 500 mujeres emprendedoras a la Secretaria de la Mujer
5. Catedra Itinerante: Acercamiento con la Oficina de Graduados para espacios digitales, tematica  radio de influencia dirigido a EGRESADOS-GRADUADOS y avances con Vicedesarrollo Humano-Programa Futuros Egresados
6. Diplomado DDHH: El CERE reporta avances ante el Dpto de la Facultad FACHA 
</t>
    </r>
    <r>
      <rPr>
        <b/>
        <sz val="9"/>
        <color theme="1"/>
        <rFont val="Arial"/>
        <family val="2"/>
      </rPr>
      <t xml:space="preserve">
SEGUNDO SEGUIMIENTO</t>
    </r>
    <r>
      <rPr>
        <sz val="9"/>
        <color theme="1"/>
        <rFont val="Arial"/>
        <family val="2"/>
      </rPr>
      <t xml:space="preserve">
1.Pràcticas Universitarias Incluyentes: Se han vinculado 11 pasantes( 3 Negocios Internacionales, 1 Administracion de Empresas, 3 Ingeniera de Sistemas, 1 sociologia y 1 comunicacion social, 1 Agronomia y 1 Agroindustria )
2. Tolima Milenario: exposiciones virtuales y en Proceso de compras de equipo ( Camara fotografica)
3. Gestión con Gobernacion del Tolima- Secretaria Educación:PROPUESTA DE CULTURA EMPRENDEDORA Y RUTAS HACIA LA INNOVACIÓN EN EL DEPARTAMENTO DEL TOLIMA PARA JOVENES Y ADULTOS BENEFICIADOS CON RECURSOS DEL GOBIERNO DEPARTAMENTAL a traves del CERE
4. Catedra Itinerante: se desarrollaron 7 talleres en marco de la Ruta de Emprendimiento e Innovacion , en articulación con la Oficina de Garduados. se culmino con 190 participaciones en los 7 encuentros sabados
5. Aprobadado Proyecto Innovacluster Turismo-- INNPULSA se inciara vinculacion de pasantes de Salud ocupacional 
6. Diplomado DDHH: El CERE reporta avances ante el Dpto de la Facultad FACHA </t>
    </r>
  </si>
  <si>
    <r>
      <rPr>
        <b/>
        <sz val="9"/>
        <rFont val="Arial"/>
        <family val="2"/>
      </rPr>
      <t>PRIMER SEGUIMIENTO</t>
    </r>
    <r>
      <rPr>
        <sz val="9"/>
        <rFont val="Arial"/>
        <family val="2"/>
      </rPr>
      <t xml:space="preserve">
Formaciòn en taller CONTEXTO REGIONAL a:
30 estudiantes de Negocios Internacionales y Administraciòn de Empresas
10 participantes del sector publico y privado en asesorias sobre Contexto Regional
</t>
    </r>
    <r>
      <rPr>
        <b/>
        <sz val="9"/>
        <rFont val="Arial"/>
        <family val="2"/>
      </rPr>
      <t xml:space="preserve"> 
SEGUNDO SEGUIMIENTO</t>
    </r>
    <r>
      <rPr>
        <sz val="9"/>
        <rFont val="Arial"/>
        <family val="2"/>
      </rPr>
      <t xml:space="preserve">
Formaciòn en taller CONTEXTO REGIONAL a:
30 estudiantes de Negocios Internacionales y Administraciòn de Empresas
10 participantes del sector publico y privado en asesorias sobre Contexto Regional
27 estudiantes de Agroindustria I semestre
9 estudiantes vinculados en practicas universitarias incluyentes en taller de formacion: extension comunitaria (Edgar Mena) Contexto Regional (Deicy Conde)
24 estudiantes del Programa Licenciatura en Ciencias Naturales y educacion Ambiental.
Se aperturó la Catedra de Contexto Regional  el marco del proceso de construcción de la política de regionalización de la Universidad del Tolima:
1. “Fragmentos de memoria, luchas, tragedias y vidas que forjaron la Universidad del Tolima” (67 participantes)
2. Historia de Parga Cortés (69 participantes)
3. Extramuros (30 participantes) se bloqueo el acceso por situaciones de sabotaje.
4. Conferencia en el marco de Congreso Internacional de Desarrollo Regional.  
Flayer de invitaciones, registros de grabacion y 190 participantes.</t>
    </r>
  </si>
  <si>
    <r>
      <rPr>
        <b/>
        <sz val="11"/>
        <rFont val="Arial"/>
        <family val="2"/>
      </rPr>
      <t>PRIMER SEGUIMIENTO</t>
    </r>
    <r>
      <rPr>
        <sz val="11"/>
        <rFont val="Arial"/>
        <family val="2"/>
      </rPr>
      <t xml:space="preserve">
Reporte virtual
</t>
    </r>
    <r>
      <rPr>
        <b/>
        <sz val="11"/>
        <rFont val="Arial"/>
        <family val="2"/>
      </rPr>
      <t xml:space="preserve">
SEGUNDO SEGUIMIENTO
</t>
    </r>
    <r>
      <rPr>
        <sz val="11"/>
        <rFont val="Arial"/>
        <family val="2"/>
      </rPr>
      <t>Listados de asistencias (reposan en la Oficina de Proyección Social), transmision de eventos por Zoom
https://www.facebook.com/ProyeccionSocialUT</t>
    </r>
  </si>
  <si>
    <r>
      <t xml:space="preserve">SEGUNDO SEGUIMIENTO
</t>
    </r>
    <r>
      <rPr>
        <sz val="11"/>
        <rFont val="Arial"/>
        <family val="2"/>
      </rPr>
      <t xml:space="preserve">Link educación continuada IDEAD: http://idead.ut.edu.co/component/search/?searchword=EDUCACION%20CONTINUADA%20IDEAD&amp;searchphrase=all&amp;Itemid=210
</t>
    </r>
    <r>
      <rPr>
        <b/>
        <sz val="11"/>
        <color rgb="FFFF0000"/>
        <rFont val="Arial"/>
        <family val="2"/>
      </rPr>
      <t/>
    </r>
  </si>
  <si>
    <r>
      <rPr>
        <b/>
        <sz val="11"/>
        <rFont val="Arial"/>
        <family val="2"/>
      </rPr>
      <t>PRIMER SEGUIMIENTO</t>
    </r>
    <r>
      <rPr>
        <sz val="11"/>
        <rFont val="Arial"/>
        <family val="2"/>
      </rPr>
      <t xml:space="preserve">
Acta reunion virtual
Documento borrador construido
</t>
    </r>
    <r>
      <rPr>
        <b/>
        <sz val="11"/>
        <rFont val="Arial"/>
        <family val="2"/>
      </rPr>
      <t xml:space="preserve">SEGUNDO SEGUIMIENTO
</t>
    </r>
    <r>
      <rPr>
        <sz val="11"/>
        <rFont val="Arial"/>
        <family val="2"/>
      </rPr>
      <t>Documento de trabajo de la política, que reposa en el CERE</t>
    </r>
  </si>
  <si>
    <r>
      <rPr>
        <b/>
        <sz val="9"/>
        <color theme="1"/>
        <rFont val="Calibri"/>
        <family val="2"/>
        <scheme val="minor"/>
      </rPr>
      <t>PRIMER SEGUIMIENTO</t>
    </r>
    <r>
      <rPr>
        <sz val="9"/>
        <color theme="1"/>
        <rFont val="Calibri"/>
        <family val="2"/>
        <scheme val="minor"/>
      </rPr>
      <t xml:space="preserve">
Se fijo fecha de reunion 28 de mayo para revisar: 1 Taller de Contexto Regional y 2. Articulaciòn con los 75 UT
Este documento se encuentra en proceso de construcción 
</t>
    </r>
    <r>
      <rPr>
        <b/>
        <sz val="9"/>
        <color theme="1"/>
        <rFont val="Calibri"/>
        <family val="2"/>
        <scheme val="minor"/>
      </rPr>
      <t>SEGUNDO SEGUIMIENTO</t>
    </r>
    <r>
      <rPr>
        <sz val="9"/>
        <color theme="1"/>
        <rFont val="Calibri"/>
        <family val="2"/>
        <scheme val="minor"/>
      </rPr>
      <t xml:space="preserve">
El documento está con un clausulado, pendiente de complementar con información de fuentes primarias</t>
    </r>
  </si>
  <si>
    <r>
      <rPr>
        <b/>
        <sz val="11"/>
        <rFont val="Arial"/>
        <family val="2"/>
      </rPr>
      <t>PRIMER SEGUIMIENTO</t>
    </r>
    <r>
      <rPr>
        <sz val="11"/>
        <rFont val="Arial"/>
        <family val="2"/>
      </rPr>
      <t xml:space="preserve">
Matrices de información 
</t>
    </r>
    <r>
      <rPr>
        <b/>
        <sz val="11"/>
        <rFont val="Arial"/>
        <family val="2"/>
      </rPr>
      <t>SEGUNDO SEGUIMIENTO</t>
    </r>
    <r>
      <rPr>
        <sz val="11"/>
        <rFont val="Arial"/>
        <family val="2"/>
      </rPr>
      <t xml:space="preserve">
Temas de región
http://administrativos.ut.edu.co/vicerrectoria-academica/cere-ut/programa-de-formacion-avanzada-y-educacion-continuada-2.html
Matriz en excel, reposa en el CERE</t>
    </r>
  </si>
  <si>
    <r>
      <rPr>
        <b/>
        <sz val="9"/>
        <color indexed="8"/>
        <rFont val="Arial"/>
        <family val="2"/>
      </rPr>
      <t>PRIMER SEGUIMIENTO</t>
    </r>
    <r>
      <rPr>
        <sz val="9"/>
        <color indexed="8"/>
        <rFont val="Arial"/>
        <family val="2"/>
      </rPr>
      <t xml:space="preserve">
Esta base de información se encuentra en construcción </t>
    </r>
    <r>
      <rPr>
        <b/>
        <sz val="9"/>
        <color indexed="8"/>
        <rFont val="Arial"/>
        <family val="2"/>
      </rPr>
      <t xml:space="preserve">
SEGUNDO SEGUIMIENTO</t>
    </r>
    <r>
      <rPr>
        <sz val="9"/>
        <color indexed="8"/>
        <rFont val="Arial"/>
        <family val="2"/>
      </rPr>
      <t xml:space="preserve">
</t>
    </r>
  </si>
  <si>
    <r>
      <t xml:space="preserve">Propuesta de formulación de estrategias para fortalecer conocimientos y habilidades en jóvenes desvinculados del conflicto armado frente a las pruebas saber 11.
</t>
    </r>
    <r>
      <rPr>
        <b/>
        <sz val="11"/>
        <rFont val="Arial"/>
        <family val="2"/>
      </rPr>
      <t xml:space="preserve">
SEGUNDO SEGUIMIENTO
</t>
    </r>
    <r>
      <rPr>
        <sz val="11"/>
        <rFont val="Arial"/>
        <family val="2"/>
      </rPr>
      <t xml:space="preserve"> Cumplido desde el primer seguimiento</t>
    </r>
    <r>
      <rPr>
        <b/>
        <sz val="11"/>
        <rFont val="Arial"/>
        <family val="2"/>
      </rPr>
      <t xml:space="preserve">
</t>
    </r>
  </si>
  <si>
    <r>
      <t xml:space="preserve">Actas de reuniones, reuniones virtuales, propuestas
</t>
    </r>
    <r>
      <rPr>
        <b/>
        <sz val="11"/>
        <rFont val="Arial"/>
        <family val="2"/>
      </rPr>
      <t xml:space="preserve">
SEGUNDO SEGUIMIENTO</t>
    </r>
    <r>
      <rPr>
        <sz val="11"/>
        <rFont val="Arial"/>
        <family val="2"/>
      </rPr>
      <t xml:space="preserve">
Acta de reunión 7 de julio y 6 de octubre de 2020, reposa en la Oficina de Proyección Social
Registros fotográficos y reportes en informes de gestión, reposan  en la Oficina de Proyección Social
 </t>
    </r>
  </si>
  <si>
    <r>
      <t xml:space="preserve">SEGUNDO SEGUIMIENTO
</t>
    </r>
    <r>
      <rPr>
        <sz val="11"/>
        <rFont val="Arial"/>
        <family val="2"/>
      </rPr>
      <t>Semana del IDEAD
http://idead.ut.edu.co/component/search/?searchword=SEMANA%20DEL%20IDEAD&amp;ordering=newest&amp;searchphrase=all&amp;limit=20</t>
    </r>
  </si>
  <si>
    <r>
      <t xml:space="preserve">
</t>
    </r>
    <r>
      <rPr>
        <b/>
        <sz val="9"/>
        <rFont val="Calibri"/>
        <family val="2"/>
        <scheme val="minor"/>
      </rPr>
      <t xml:space="preserve">SEGUNDO SEGUIMIENTO  
</t>
    </r>
    <r>
      <rPr>
        <sz val="9"/>
        <rFont val="Calibri"/>
        <family val="2"/>
        <scheme val="minor"/>
      </rPr>
      <t>Actividades desarrolladas con jóvenes y niños</t>
    </r>
    <r>
      <rPr>
        <b/>
        <sz val="9"/>
        <rFont val="Calibri"/>
        <family val="2"/>
        <scheme val="minor"/>
      </rPr>
      <t xml:space="preserve">
</t>
    </r>
  </si>
  <si>
    <r>
      <t xml:space="preserve">
</t>
    </r>
    <r>
      <rPr>
        <b/>
        <sz val="11"/>
        <rFont val="Arial"/>
        <family val="2"/>
      </rPr>
      <t>PRIMER SEGUIMIENTO</t>
    </r>
    <r>
      <rPr>
        <sz val="11"/>
        <rFont val="Arial"/>
        <family val="2"/>
      </rPr>
      <t xml:space="preserve">
documento original reposa en proyección social 
</t>
    </r>
    <r>
      <rPr>
        <b/>
        <sz val="11"/>
        <rFont val="Arial"/>
        <family val="2"/>
      </rPr>
      <t xml:space="preserve">SEGUNDO SEGUIMIENTO
</t>
    </r>
    <r>
      <rPr>
        <sz val="11"/>
        <rFont val="Arial"/>
        <family val="2"/>
      </rPr>
      <t>Captura de pantalla, flayer, grabacion por parte del Centro Cultural, reposa en la Oficina de Proyección Social
9 de julio se realizó la oferta académica al colegio Diego Falan
8 de se se realizó la oferta académica al colegio German Pardo García
Las demás evidencias de las observaciones reposan en la Oficina de Proyección Social</t>
    </r>
  </si>
  <si>
    <r>
      <t xml:space="preserve">La propuesta fue diseñada y entregada a la Vicerrectoria Academica para Educaciòn Rural y zonas marginales de Ibaguè-Sector Salado-- Queda sujeta a las nuevas disposiciones por el COVID-19
</t>
    </r>
    <r>
      <rPr>
        <b/>
        <sz val="9"/>
        <color theme="1"/>
        <rFont val="Calibri"/>
        <family val="2"/>
        <scheme val="minor"/>
      </rPr>
      <t xml:space="preserve">
SEGUNDO SEGUIMIENTO
PRIMER SEGUIMIENTO</t>
    </r>
    <r>
      <rPr>
        <sz val="9"/>
        <color theme="1"/>
        <rFont val="Calibri"/>
        <family val="2"/>
        <scheme val="minor"/>
      </rPr>
      <t xml:space="preserve">
1. Se diseño la charla virtual para editarla y validarla con las IE Carlos Blanco Nassar-Anzoategui, IE- Antonio Narño Coello Cocora (72 participantes)
charlas virtuales  realizadas a las IES, Ismael Santofimio Trujillo, Luis Carlos Galan, Diego Fallon, Antonio Reyes Umaña, German Pardo Garcia, Fe y Alegria y Niños Jesus de Praga (165 particcipantes), Institucion Educativa Leonidas Rubio (87); I. E.San Jose de Fresno (50 participacin); I. E. Real Campestre La Sagrada Familia de Fresno ( 40); Colegio Adventista Ibague (24); Colegio Exalumnas de la Presentacion ( 58 participantes); I.E. La Samaria de Ortega ( 76 participantes); Semillero Prometeo del municipio de Ataco (22 participantes). 
2. (5)Talleres de teatro en Articulacion con el Centro Cultural -235 participantes
3. talleres jugar con las voz 25 participantes
4. Taller de Aero Yoga Familia. 30 Participantes. 
5. Taller de graffitis. 25 Participantes.
6. MiniTaller de Fotografia. 20 Participantes.
7. Talleres de Danzas. 120 Participantes.</t>
    </r>
  </si>
  <si>
    <r>
      <t xml:space="preserve">
</t>
    </r>
    <r>
      <rPr>
        <b/>
        <sz val="11"/>
        <rFont val="Arial"/>
        <family val="2"/>
      </rPr>
      <t>PRIMER SEGUIMIENTO</t>
    </r>
    <r>
      <rPr>
        <sz val="11"/>
        <rFont val="Arial"/>
        <family val="2"/>
      </rPr>
      <t xml:space="preserve">
flyer del evento  y grabación  del mismo que quedo publicado en facebook de la Oficina de Proyección social
</t>
    </r>
    <r>
      <rPr>
        <b/>
        <sz val="11"/>
        <rFont val="Arial"/>
        <family val="2"/>
      </rPr>
      <t xml:space="preserve">SEGUNDO SEGUIMIENTO
</t>
    </r>
    <r>
      <rPr>
        <sz val="11"/>
        <rFont val="Arial"/>
        <family val="2"/>
      </rPr>
      <t>flyers de los eventos  y grabaciónes  del mismos, estos quedaron publicados en el facebook de la Oficina de Proyección social
https://www.facebook.com/ProyeccionSocialUT</t>
    </r>
  </si>
  <si>
    <r>
      <t xml:space="preserve">
</t>
    </r>
    <r>
      <rPr>
        <b/>
        <sz val="9"/>
        <color theme="1"/>
        <rFont val="Calibri"/>
        <family val="2"/>
        <scheme val="minor"/>
      </rPr>
      <t>PRIMER SEGUIMIENTO</t>
    </r>
    <r>
      <rPr>
        <sz val="9"/>
        <color theme="1"/>
        <rFont val="Calibri"/>
        <family val="2"/>
        <scheme val="minor"/>
      </rPr>
      <t xml:space="preserve">
el dia 18 de mayo se realizó el panel virtual : Confinamiento social y violencias de género en Latinoamérica: un análisis desde diferentes experiencias Este evento fue  organizado por:
Oficina de Proyección Social – Programa para la paz – Universidad del Tolima
Corporación Creer en La Paz. CENPAZ- Colombia 
Universidad de Quilmes (Proyecto de Extensión Universitaria “Levanta la mano” + Proyecto de Investigación y Desarrollo “La participación ciudadana juvenil articulando las tensiones locales-globales de la prevención del delito y la justicia penal” 
International Peace Bureau  - IPB Berlín /  Oficina América Latina
Igualmente se contó con la participacion de 
Oficina  de Naciones Unidas contra la Droga y el Delito- UNODC de México  
Corporación de Investigación y Acción Social y Económica-  CIASE Colombia
</t>
    </r>
    <r>
      <rPr>
        <b/>
        <sz val="9"/>
        <color theme="1"/>
        <rFont val="Calibri"/>
        <family val="2"/>
        <scheme val="minor"/>
      </rPr>
      <t>Colectivo de Mujeres del Tolima
SEGUNDO SEGUIMIENTO</t>
    </r>
    <r>
      <rPr>
        <sz val="9"/>
        <color theme="1"/>
        <rFont val="Calibri"/>
        <family val="2"/>
        <scheme val="minor"/>
      </rPr>
      <t xml:space="preserve">
1. el dia 18 de mayo se realizó el panel virtual : Confinamiento social y violencias de género en Latinoamérica: un análisis desde diferentes experiencias
2. el día 19 de junio se realizo el panel virtual JUVENTUDES CONFINADAS: EXPERIENCIAS Y VISIONES SOBRE LAS VIOLENCIAS EN EL CONTEXTO DE LA PANDEMIA
3. El día  20 de agosto se realizo el panel  DESAFÍOS Y RESPUESTAS DEL SISTEMA JUDICIAL EN LAS VIOLENCIAS DE GÉNERO  EN CONTEXTO DE PANDEMIA
4. El día 21 de agosto se realizo el panel  DESAFÍOS Y RESPUESTAS DEL SISTEMA JUDICIAL EN LAS VIOLENCIAS DE  JUVENTUDES EN CONTEXTO DE PANDEMIA
 Estos panles fueron  organizados por: Oficina de Proyección Social – Programa para la paz – Universidad del Tolima Corporación Creer en La Paz. CENPAZ- Colombia Universidad de Quilmes (Proyecto de Extensión Universitaria “Levanta la mano” + Proyecto de Investigación y Desarrollo “La participación ciudadana juvenil articulando las tensiones locales-
globales de la prevención del delito y la justicia penal” International Peace Bureau - IPB Berlín / Oficina América Latina Igualmente se contó con la participacion de Oficina de Naciones Unidas contra la Droga y el Delito- UNODC de México Corporación de Investigación y Acción Social y Económica- CIASE Colombia Colectivo de Mujeres del Tolima y otras organizaciones 
5.-ciclo de foro:  Ruralidad y pos pandemia 
19 de Junio del Foro Ruralidad y Pos pandemia con la conferencia "Extensión rural y Pos pandemia",
 ( 5 charlas) 29 de mayo al 26 de junio
6.Ciclo de Foro Ruralidad y pos pandemia ( 5 charlas)- se han beneficiado a proximadamente un promedio de 60 personas  10 de julio al 7 de agosto 
 7.Foro Virtual Conflicto armado y desplazamiento del sur del Tolima 15 de julio 2020.
8. En marco de la semana para la paz se desarrolló el ciclo Tejiendo Cultura(s) de Paz en América Latina 22, 23 y 24 de septiembre donde se presentaron experiencias
innovadoras en educación formal y no formal. Se contó con la participación de
invitados internacionales provenientes de 10 países de Latinoamérica, el Caribe y
España (Argentina, Bolivia, Brasil, Honduras, España, Costa Rica, Uruguay,
México, Puerto Rico y Chile).</t>
    </r>
  </si>
  <si>
    <r>
      <t xml:space="preserve">
</t>
    </r>
    <r>
      <rPr>
        <b/>
        <sz val="9"/>
        <color theme="1"/>
        <rFont val="Calibri"/>
        <family val="2"/>
        <scheme val="minor"/>
      </rPr>
      <t>PRIMER SEGUIMIENTO</t>
    </r>
    <r>
      <rPr>
        <sz val="9"/>
        <color theme="1"/>
        <rFont val="Calibri"/>
        <family val="2"/>
        <scheme val="minor"/>
      </rPr>
      <t xml:space="preserve">
proyecto Jovenes constructores de paz, se capacitara a las plataformas juveniles del sur del Tolima (Ataco, Planadas, Rioblanco, Chaparral) Esta capacitacitacion se realiza en alianza con la Fundación Escuelas de Paz y, USAID y el acompañamiento de voluntarios en marco del programa voluntariado universitario por la paz  las sesiones virtuales que se realizaran son las siguientes:  1. encuentro para  contextualizacion 19 de mayo, 1 sesion de formación 26 de mayo, 1 sesion Formación 2 junio y 1 sesion formación 9 de junio. 
En  marco del proyecto Jovenes contructores de Paz se creó un grupo de trabajo con pasantes de la FEP y Voluntarios del Programa para la paz  interesados para realizar un informe sobre reclutamiento forzado en el sur del Tolima. en este actividad participa tambien el Observatorio de Paz y Derechos Humanos  de la UT
</t>
    </r>
    <r>
      <rPr>
        <b/>
        <sz val="9"/>
        <color theme="1"/>
        <rFont val="Calibri"/>
        <family val="2"/>
        <scheme val="minor"/>
      </rPr>
      <t>SEGUNDO SEGUIMIENTO</t>
    </r>
    <r>
      <rPr>
        <sz val="9"/>
        <color theme="1"/>
        <rFont val="Calibri"/>
        <family val="2"/>
        <scheme val="minor"/>
      </rPr>
      <t xml:space="preserve">
. Proyecto Jovenes constructores de paz, en donde se capacitaron a jovenes se capacitara a las plataformas juveniles del sur del Tolima (Ataco, Planadas, Rioblanco, Chaparral) Esta capacitacitacion se realizó en alianza con la Fundación Escuelas de Paz y, USAID dentro de los meses de mayo, junio y julio ahora los grupos de jovenes deberan realizar las replicas en sus territorios.
2. Programa Voluntarios universitarios por la paz  del Programa para la paz  interesados en la cual se han vinculado durante el año 2020 35 voluntarios quienes estan apoyando a grupos de investigacion, CERE , programa para la paz y la Comision de la Verdad.
3. Proyecto Idearios colectivos. En convenio con la Alcaldia de Planadas y en alianza con CEV - CNMH.</t>
    </r>
  </si>
  <si>
    <r>
      <rPr>
        <b/>
        <sz val="11"/>
        <rFont val="Arial"/>
        <family val="2"/>
      </rPr>
      <t xml:space="preserve">
PRIMER SEGUIMIENTO
</t>
    </r>
    <r>
      <rPr>
        <sz val="11"/>
        <rFont val="Arial"/>
        <family val="2"/>
      </rPr>
      <t xml:space="preserve">
Grabaciones encuentros virtuales
</t>
    </r>
    <r>
      <rPr>
        <b/>
        <sz val="11"/>
        <rFont val="Arial"/>
        <family val="2"/>
      </rPr>
      <t>SEGUNDO SEGUIMIENTO</t>
    </r>
    <r>
      <rPr>
        <sz val="11"/>
        <rFont val="Arial"/>
        <family val="2"/>
      </rPr>
      <t xml:space="preserve">
Listado de asistencia, grabaciones de encuentros victuales, informes y vinculaciones de voluntarios, reposan en la Oficina de Proyección Social.
https://docs.google.com/spreadsheets/d/1Hsh_d2CCx5uvsqu_PCGoesKYU2Pda4EKVr4tyXiI84s/edit#gid=0
</t>
    </r>
  </si>
  <si>
    <r>
      <t xml:space="preserve">
</t>
    </r>
    <r>
      <rPr>
        <b/>
        <sz val="9"/>
        <color theme="1"/>
        <rFont val="Calibri"/>
        <family val="2"/>
        <scheme val="minor"/>
      </rPr>
      <t>PRIMER SEGUIMIENTO</t>
    </r>
    <r>
      <rPr>
        <sz val="9"/>
        <color theme="1"/>
        <rFont val="Calibri"/>
        <family val="2"/>
        <scheme val="minor"/>
      </rPr>
      <t xml:space="preserve">
En el evento del 18 de mayo : Confinamiento social y violencias de género en Latinoamérica: un análisis desde diferentes experiencias, se conectaron al webinar 110 personas conectadas y 69 personas conectadas por facebook y  youtube ya que fue retransmitido por estos dos medios
</t>
    </r>
    <r>
      <rPr>
        <b/>
        <sz val="9"/>
        <color theme="1"/>
        <rFont val="Calibri"/>
        <family val="2"/>
        <scheme val="minor"/>
      </rPr>
      <t xml:space="preserve">
SEGUNDO SEGUIMIENTO</t>
    </r>
    <r>
      <rPr>
        <sz val="9"/>
        <color theme="1"/>
        <rFont val="Calibri"/>
        <family val="2"/>
        <scheme val="minor"/>
      </rPr>
      <t xml:space="preserve">
1. En el evento del 18 de mayo : Confinamiento social y violencias de género en Latinoamérica: un análisis desde diferentes experiencias, se conectaron al webinar 110 personas conectadas y 69 personas conectadas por facebook y youtube ya que fue retransmitido por estos dos medios 288 vistas
2. el día 19 de junio se realizo el panel virtual JUVENTUDES CONFINADAS: EXPERIENCIAS Y VISIONES SOBRE LAS VIOLENCIAS EN EL CONTEXTO DE LA PANDEMIAtuvo 226 vistas en you tube y 52 se conectaron por zoom
El día  20 de agosto se realizo el panel  DESAFÍOS Y RESPUESTAS DEL SISTEMA JUDICIAL EN LAS VIOLENCIAS DE GÉNERO  EN CONTEXTO DE PANDEMIA , 34 conectadas y 243 vistas por youtube
3. El día 21 de agosto se realizo el panel  DESAFÍOS Y RESPUESTAS DEL SISTEMA JUDICIAL EN LAS VIOLENCIAS DE  JUVENTUDES EN CONTEXTO DE PANDEMIA conectados 28 y 135 vistas por youtube   
Total 1188 (293 conectadas en vivo y 895 vitas total)
4. En marco de los dos ciclos de Ruralidad y pospandemia se han beneficiado a proximadamente un promedio de 60 personas 
5. El día 10 de agosto participaron  4  voluntarios en el espacio de formación virtual organizado por el Centro Nacional de Memoria Histórica en donde se trabajó sobre La memoria histórica en el contexto colombiano
6. el día 25 de agosto se entregaron los certificados del proceso de capacitación de jóvenes líderes e paz y reconciliación en Colombia enfoque transformador componente I pintando el futuro en la que participaron 15 jóvenes volunta.
7. Ciclo Tejiendo cultura(s) de Paz en América Latina:“Experiencias innovadoras en educación formal y no formal” Programa de la Semana de la Paz Martes 22, Miércoles 23 y Jueves 24 de Septiembre. Numero de personas conectadas 68; personas conectadas en vivo Facebook, 70; interacciones 1071.     Total: 1199   
</t>
    </r>
  </si>
  <si>
    <r>
      <t xml:space="preserve">
</t>
    </r>
    <r>
      <rPr>
        <b/>
        <sz val="11"/>
        <rFont val="Arial"/>
        <family val="2"/>
      </rPr>
      <t xml:space="preserve">
PRIMER SEGUIMIENTO</t>
    </r>
    <r>
      <rPr>
        <sz val="11"/>
        <rFont val="Arial"/>
        <family val="2"/>
      </rPr>
      <t xml:space="preserve">
Publicacion de los eventos en Facebook y Youtube
</t>
    </r>
    <r>
      <rPr>
        <b/>
        <sz val="11"/>
        <rFont val="Arial"/>
        <family val="2"/>
      </rPr>
      <t xml:space="preserve">
SEGUNDO SEGUIMIENTO</t>
    </r>
    <r>
      <rPr>
        <sz val="11"/>
        <rFont val="Arial"/>
        <family val="2"/>
      </rPr>
      <t xml:space="preserve">
Publicacion de los eventos en Facebook y Youtube</t>
    </r>
  </si>
  <si>
    <r>
      <rPr>
        <b/>
        <sz val="11"/>
        <rFont val="Arial"/>
        <family val="2"/>
      </rPr>
      <t>PRIMER SEGUIMIENTO</t>
    </r>
    <r>
      <rPr>
        <sz val="11"/>
        <rFont val="Arial"/>
        <family val="2"/>
      </rPr>
      <t xml:space="preserve">
Matrices de información 
</t>
    </r>
    <r>
      <rPr>
        <b/>
        <sz val="11"/>
        <rFont val="Arial"/>
        <family val="2"/>
      </rPr>
      <t xml:space="preserve">
SEGUNDO SEGUIMIENTO</t>
    </r>
    <r>
      <rPr>
        <sz val="11"/>
        <rFont val="Arial"/>
        <family val="2"/>
      </rPr>
      <t xml:space="preserve">
Respositorio virtual de paz y conflicto
www.pacesyviolencias.com</t>
    </r>
  </si>
  <si>
    <r>
      <rPr>
        <b/>
        <sz val="9"/>
        <rFont val="Arial"/>
        <family val="2"/>
      </rPr>
      <t>PRIMER SEGUIMIENTO</t>
    </r>
    <r>
      <rPr>
        <sz val="9"/>
        <rFont val="Arial"/>
        <family val="2"/>
      </rPr>
      <t xml:space="preserve">
Esta base de información se encuentra en construcción 
</t>
    </r>
    <r>
      <rPr>
        <b/>
        <sz val="9"/>
        <rFont val="Arial"/>
        <family val="2"/>
      </rPr>
      <t xml:space="preserve">SEGUNDO SEGUIMIENTO
</t>
    </r>
    <r>
      <rPr>
        <sz val="9"/>
        <rFont val="Arial"/>
        <family val="2"/>
      </rPr>
      <t xml:space="preserve">
Tiene información de hechos de violencia del Tolima de 1958 a 2018
Desplazamientos forzados
Hemeroteca con temas de violencia </t>
    </r>
  </si>
  <si>
    <r>
      <rPr>
        <b/>
        <sz val="11"/>
        <rFont val="Arial"/>
        <family val="2"/>
      </rPr>
      <t>PRIMER SEGUIMIENTO</t>
    </r>
    <r>
      <rPr>
        <sz val="11"/>
        <rFont val="Arial"/>
        <family val="2"/>
      </rPr>
      <t xml:space="preserve">
Toda la evidencia se encuentra en la pagina de Facebook, Graduados UT 
programas grabados de graduados por el mundo, donde contaron sus experiencias profesionales y personales en el campo laboral, reactuvación  del programa de Conexión  UT y un conversatorio entre estudiantes de último semestre de Negocios Internacionales y Una egresada radicada en la ciudad de México. 
</t>
    </r>
    <r>
      <rPr>
        <b/>
        <sz val="11"/>
        <rFont val="Arial"/>
        <family val="2"/>
      </rPr>
      <t xml:space="preserve">SEGUNDO SEGUIMIENTO
</t>
    </r>
    <r>
      <rPr>
        <sz val="11"/>
        <rFont val="Arial"/>
        <family val="2"/>
      </rPr>
      <t>Documento en construcción, reposa en la Oficina de Graduados
Registros de graduados y encuesta de satifacción el 17 de octubre</t>
    </r>
  </si>
  <si>
    <r>
      <rPr>
        <b/>
        <sz val="11"/>
        <rFont val="Arial"/>
        <family val="2"/>
      </rPr>
      <t>SEGUNDO SEGUIMIENTO</t>
    </r>
    <r>
      <rPr>
        <sz val="11"/>
        <rFont val="Arial"/>
        <family val="2"/>
      </rPr>
      <t xml:space="preserve">
Educación continuada en el link:
http://idead.ut.edu.co/educacion-continuada/diplomados/diplomado-en-gestion-estrategica-integral-del-talento-humano.html</t>
    </r>
  </si>
  <si>
    <r>
      <rPr>
        <b/>
        <sz val="9"/>
        <rFont val="Arial"/>
        <family val="2"/>
      </rPr>
      <t>SEGUNDO SEGUIMIENTO</t>
    </r>
    <r>
      <rPr>
        <sz val="9"/>
        <rFont val="Arial"/>
        <family val="2"/>
      </rPr>
      <t xml:space="preserve">
1. Curso básico de animación 
2. Curso básico de fotografía con dispositivos móviles 
3. Curso de extensión en gestión de la comunicación asertiva en entornos laborales
4. Diplomado en agroecología 
5. Diplomado en derecho laboral
6. Diplomado en discapacidad y atención a la diversidad educativa
7. Diplomado en estrategias musicales para la primera infancia
8. Diplomado en gestión estratégica integral del talento humano
9. Diplomado en inglés B1
10. Diplomado en la pedagogía lúdica como ambiente
11. Diplomado en pedagogías para la paz
12. Diplomado en sistemas integrados de gestión: herramientas de calidad para la competitividad empresarial
13. Diplomado gerencia y gestión de instituciones educativas
14. Diplomado la escuela en la red: apropiación de las tecnologías para la enseñanza-aprendizaje</t>
    </r>
  </si>
  <si>
    <r>
      <rPr>
        <b/>
        <sz val="11"/>
        <rFont val="Arial"/>
        <family val="2"/>
      </rPr>
      <t>PRIMER SEGUIMIENTO</t>
    </r>
    <r>
      <rPr>
        <sz val="11"/>
        <rFont val="Arial"/>
        <family val="2"/>
      </rPr>
      <t xml:space="preserve">
Reunión con Oficina de Marketin para creación de portafolio de servicios   https://drive.google.com/file/d/1tgLf1-kRGF_mlhaIM9nvoIZB2vvHThUM/view?usp=sharing
</t>
    </r>
    <r>
      <rPr>
        <b/>
        <sz val="11"/>
        <rFont val="Arial"/>
        <family val="2"/>
      </rPr>
      <t xml:space="preserve">SEGUNDO SEGUIMIENTO
</t>
    </r>
    <r>
      <rPr>
        <sz val="11"/>
        <rFont val="Arial"/>
        <family val="2"/>
      </rPr>
      <t xml:space="preserve">
Documento en construcción, reposa en la Oficina de Graduados
Reunión realizada con el acompañamiento de la Oficina de Gestión Tecnológica el 19 de agosto de 2020
</t>
    </r>
  </si>
  <si>
    <r>
      <t xml:space="preserve">Reunión muy preliminar con el director de la OGT, antes del inicio del aislamiento obligatorio.
</t>
    </r>
    <r>
      <rPr>
        <b/>
        <sz val="11"/>
        <rFont val="Arial"/>
        <family val="2"/>
      </rPr>
      <t xml:space="preserve">SEGUNDO SEGUIMIENTO
</t>
    </r>
    <r>
      <rPr>
        <sz val="11"/>
        <rFont val="Arial"/>
        <family val="2"/>
      </rPr>
      <t>https://www.ut.edu.co/graduados.html</t>
    </r>
  </si>
  <si>
    <r>
      <rPr>
        <b/>
        <sz val="9"/>
        <rFont val="Arial"/>
        <family val="2"/>
      </rPr>
      <t>SEGUNDO SEGUIMIENTO</t>
    </r>
    <r>
      <rPr>
        <sz val="9"/>
        <rFont val="Arial"/>
        <family val="2"/>
      </rPr>
      <t xml:space="preserve">
Excel cuya fuente es de la Oficina de Registro y Control Académico, que resposa en la Unidad Coordinación de Gestión y Educación Ambiental </t>
    </r>
  </si>
  <si>
    <r>
      <rPr>
        <b/>
        <sz val="9"/>
        <rFont val="Arial"/>
        <family val="2"/>
      </rPr>
      <t>PRIMER SEGUIMIENTO</t>
    </r>
    <r>
      <rPr>
        <sz val="9"/>
        <rFont val="Arial"/>
        <family val="2"/>
      </rPr>
      <t xml:space="preserve">
LISTADO DE INSCRIPCION, REGISTRO FOTOGRAFICO Y FLYER.
</t>
    </r>
    <r>
      <rPr>
        <b/>
        <sz val="9"/>
        <rFont val="Arial"/>
        <family val="2"/>
      </rPr>
      <t xml:space="preserve">SEGUNDO SEGUIMIENTO
</t>
    </r>
    <r>
      <rPr>
        <sz val="9"/>
        <rFont val="Arial"/>
        <family val="2"/>
      </rPr>
      <t>LISTADO DE INSCRIPCION, REGISTRO FOTOGRAFICO Y FLYER.</t>
    </r>
  </si>
  <si>
    <r>
      <rPr>
        <b/>
        <sz val="9"/>
        <rFont val="Arial"/>
        <family val="2"/>
      </rPr>
      <t>PRIMER SEGUIMIENTO</t>
    </r>
    <r>
      <rPr>
        <sz val="9"/>
        <rFont val="Arial"/>
        <family val="2"/>
      </rPr>
      <t xml:space="preserve">
ES PROBABLE QUE EL NUMERO DE POBLACION SE HAYA INCREMENTADO, DEBIDO AL LIBRE ACCESO DE LAS CONFERENCIAS VIRTUALES
SEGUNDO SEGUIMIENTO
EN EL SEMESTRE B SE REPORTA 1558 INSCRITOS EN LOS TRES NIVELES.</t>
    </r>
  </si>
  <si>
    <r>
      <rPr>
        <b/>
        <sz val="9"/>
        <rFont val="Arial"/>
        <family val="2"/>
      </rPr>
      <t>PRIMER SEGUIMIENTO</t>
    </r>
    <r>
      <rPr>
        <sz val="9"/>
        <rFont val="Arial"/>
        <family val="2"/>
      </rPr>
      <t xml:space="preserve">
LISTADO DE INSCRIPCION, LISTADO DE ASISTENCIA SALA ZOOM
</t>
    </r>
    <r>
      <rPr>
        <b/>
        <sz val="9"/>
        <rFont val="Arial"/>
        <family val="2"/>
      </rPr>
      <t xml:space="preserve">SEGUNDO SEGUIMIENTO
</t>
    </r>
    <r>
      <rPr>
        <sz val="9"/>
        <rFont val="Arial"/>
        <family val="2"/>
      </rPr>
      <t xml:space="preserve">
LISTADO DE INSCRIPCION, LISTADO DE ASISTENCIA SALA ZOOM</t>
    </r>
  </si>
  <si>
    <r>
      <rPr>
        <b/>
        <sz val="9"/>
        <rFont val="Arial"/>
        <family val="2"/>
      </rPr>
      <t>PRIMER SEGUIMIENTO</t>
    </r>
    <r>
      <rPr>
        <sz val="9"/>
        <rFont val="Arial"/>
        <family val="2"/>
      </rPr>
      <t xml:space="preserve">
Articulo I. Carlos Eduardo Ramos Useche; Artculo II. Luis Hernando Amador Pineda y otros; Articulo III. Jorge Mario Vera Rodríguez y otros; Articulo IV. Yonathan Andrés Campo y otros; ArticuloV. Elizabeth García Lozano y otros; Articulo VI. Jhon Jairo Losada Cubillo; Articulo VII. Carlos Eduardo Ramos Useche; Articulo VIII. Jorge Mario Vera Rodríguez y otros; Articulo IX, Gloria Marcela Flórez y otros.
</t>
    </r>
    <r>
      <rPr>
        <b/>
        <sz val="9"/>
        <rFont val="Arial"/>
        <family val="2"/>
      </rPr>
      <t xml:space="preserve">SEGUNDO SEGUIMIENTO
</t>
    </r>
    <r>
      <rPr>
        <sz val="9"/>
        <rFont val="Arial"/>
        <family val="2"/>
      </rPr>
      <t xml:space="preserve">Artículos publicados: 1. Dinamica ecologica de las pandemias: Una reflexion importante para la educación ambiental, Ivan Dario Loaiza - Gloria Marcela Florez E.; 2. El aula como espacio para la construccion de pensamiento critico a traves de la poesia ambiental. </t>
    </r>
    <r>
      <rPr>
        <b/>
        <sz val="9"/>
        <rFont val="Arial"/>
        <family val="2"/>
      </rPr>
      <t xml:space="preserve">
</t>
    </r>
  </si>
  <si>
    <r>
      <rPr>
        <b/>
        <sz val="9"/>
        <rFont val="Arial"/>
        <family val="2"/>
      </rPr>
      <t>PRIMER SEGUIMIENTO</t>
    </r>
    <r>
      <rPr>
        <sz val="9"/>
        <rFont val="Arial"/>
        <family val="2"/>
      </rPr>
      <t xml:space="preserve">
ARTICULOS INDEPENDIENTES , QUE VAN HACER PUBLICADOS EN UN TEXTO , POR LA OFICINA DE INVESTIGACIONES
</t>
    </r>
    <r>
      <rPr>
        <b/>
        <sz val="9"/>
        <rFont val="Arial"/>
        <family val="2"/>
      </rPr>
      <t>SEGUNDO SEGUIMIENTO
ARTICULOS PUBLICADOS EN OTRAS REVISTAS.</t>
    </r>
  </si>
  <si>
    <r>
      <rPr>
        <b/>
        <sz val="9"/>
        <rFont val="Arial"/>
        <family val="2"/>
      </rPr>
      <t>PRIMER SEGUIMIENTO</t>
    </r>
    <r>
      <rPr>
        <sz val="9"/>
        <rFont val="Arial"/>
        <family val="2"/>
      </rPr>
      <t xml:space="preserve">
Contrato No. 204/2019 con gestor Externo aprobado por CORTOLIMA - CDP No. 1423 y RP No. 1833 Capacitación en RESPEL por el Gestor Externo .
</t>
    </r>
    <r>
      <rPr>
        <b/>
        <sz val="9"/>
        <rFont val="Arial"/>
        <family val="2"/>
      </rPr>
      <t xml:space="preserve">
SEGUNDO SEGUIMIENTO</t>
    </r>
    <r>
      <rPr>
        <sz val="9"/>
        <rFont val="Arial"/>
        <family val="2"/>
      </rPr>
      <t xml:space="preserve">
Manual borrador de PGIRHS de la P.S.S.
P.S.S. señalizada  
Documentos que reposan en Unidad de Coordinación de Gestión y Educación Ambiental - CGEA
</t>
    </r>
  </si>
  <si>
    <r>
      <rPr>
        <b/>
        <sz val="9"/>
        <rFont val="Arial"/>
        <family val="2"/>
      </rPr>
      <t>SEGUNDO SEGUIMIENTO</t>
    </r>
    <r>
      <rPr>
        <sz val="9"/>
        <rFont val="Arial"/>
        <family val="2"/>
      </rPr>
      <t xml:space="preserve">
Registros fotográficos e informes de supervisión del segundo semestre de la vigencia 2020, reposa en la Oficina de Contratación</t>
    </r>
  </si>
  <si>
    <r>
      <t xml:space="preserve">
</t>
    </r>
    <r>
      <rPr>
        <b/>
        <sz val="9"/>
        <rFont val="Arial"/>
        <family val="2"/>
      </rPr>
      <t>SEGUNDO SEGUIMIENTO</t>
    </r>
    <r>
      <rPr>
        <sz val="9"/>
        <rFont val="Arial"/>
        <family val="2"/>
      </rPr>
      <t xml:space="preserve">
1. Adecuación física, acceso entrada principal
2. Instalación de equipos biosanitarios e implementación en el acceso al campus universitario
2. Adecuación del separador principal de la entrada de la UT
4. Adecuación ornamental en la entrada principal</t>
    </r>
  </si>
  <si>
    <r>
      <rPr>
        <b/>
        <sz val="9"/>
        <rFont val="Arial"/>
        <family val="2"/>
      </rPr>
      <t>PRIMER SEGUIMIENTO</t>
    </r>
    <r>
      <rPr>
        <sz val="9"/>
        <rFont val="Arial"/>
        <family val="2"/>
      </rPr>
      <t xml:space="preserve">
Documento en ajustes
</t>
    </r>
    <r>
      <rPr>
        <b/>
        <sz val="9"/>
        <rFont val="Arial"/>
        <family val="2"/>
      </rPr>
      <t xml:space="preserve">SEGUNDO SEGUIMIENTO
</t>
    </r>
    <r>
      <rPr>
        <sz val="9"/>
        <rFont val="Arial"/>
        <family val="2"/>
      </rPr>
      <t>Documento de trabajo</t>
    </r>
  </si>
  <si>
    <r>
      <rPr>
        <b/>
        <sz val="9"/>
        <rFont val="Arial"/>
        <family val="2"/>
      </rPr>
      <t>PRIMER SEGUIMIENTO</t>
    </r>
    <r>
      <rPr>
        <sz val="9"/>
        <rFont val="Arial"/>
        <family val="2"/>
      </rPr>
      <t xml:space="preserve">
La propuesta del documento ya fue enviado para revisión del prof. Cesar Jaramillo del Departamento de Quimica de la Facultad de Ciencias.
</t>
    </r>
    <r>
      <rPr>
        <b/>
        <sz val="9"/>
        <rFont val="Arial"/>
        <family val="2"/>
      </rPr>
      <t xml:space="preserve">SEGUNDO SEGUIMIENTO
</t>
    </r>
    <r>
      <rPr>
        <sz val="9"/>
        <rFont val="Arial"/>
        <family val="2"/>
      </rPr>
      <t>Documento de trabajo con ajustes</t>
    </r>
  </si>
  <si>
    <r>
      <rPr>
        <b/>
        <sz val="9"/>
        <rFont val="Arial"/>
        <family val="2"/>
      </rPr>
      <t>PRIMER SEGUIMIENTO</t>
    </r>
    <r>
      <rPr>
        <sz val="9"/>
        <rFont val="Arial"/>
        <family val="2"/>
      </rPr>
      <t xml:space="preserve">
Registros grupo QAP</t>
    </r>
  </si>
  <si>
    <r>
      <t xml:space="preserve">Se realizó medición calidad del aire con el apoyo del grupo QAP
</t>
    </r>
    <r>
      <rPr>
        <b/>
        <sz val="9"/>
        <rFont val="Arial"/>
        <family val="2"/>
      </rPr>
      <t xml:space="preserve">SEGUNDO SEGUIMIENTO
</t>
    </r>
    <r>
      <rPr>
        <sz val="9"/>
        <rFont val="Arial"/>
        <family val="2"/>
      </rPr>
      <t>No se ha avanzado por la contingencia del COVID 19</t>
    </r>
  </si>
  <si>
    <t>SEGUNDO SEGUIMIENTO
No se ha avanzado por la contingencia del COVID 19</t>
  </si>
  <si>
    <r>
      <rPr>
        <b/>
        <sz val="9"/>
        <rFont val="Arial"/>
        <family val="2"/>
      </rPr>
      <t>SEGUNDO SEGUIMIENTO</t>
    </r>
    <r>
      <rPr>
        <sz val="9"/>
        <rFont val="Arial"/>
        <family val="2"/>
      </rPr>
      <t xml:space="preserve">
FORESTAL: al respecto de trabajos de investigación relacionados con la biodiversidad, me permito remitir los siguientes documentos:
1. Convenio interadministrativo entre UT y CORTOLIMA para la declaratoria del Bosque de Galilea como área protegida
2. Acto administrativo por el cual el Consejo Directivo de CORTOLIMA declaró el Parque Natural Regional Bosque de Galilea, como resultado del mencionado convenio, 
3. Artículo científico publicado el año pasado en la Revista Ornitología Colombiana con base en la investigación realizada en el Bosque de Galilea. BIOLOGÍA: ponencia, el flayer y la grabación de la ponencia con la que participamos en el congreso de orquídeas, biodiversidad y educación 2020
</t>
    </r>
  </si>
  <si>
    <r>
      <rPr>
        <b/>
        <sz val="9"/>
        <rFont val="Arial"/>
        <family val="2"/>
      </rPr>
      <t>SEGUNDO SEGUIMIENTO</t>
    </r>
    <r>
      <rPr>
        <sz val="9"/>
        <rFont val="Arial"/>
        <family val="2"/>
      </rPr>
      <t xml:space="preserve">
Convenio interadministrativo de asociación No.441 del 10 de octubre de 2017 (Vigente)</t>
    </r>
    <r>
      <rPr>
        <sz val="9"/>
        <color rgb="FFFF0000"/>
        <rFont val="Arial"/>
        <family val="2"/>
      </rPr>
      <t xml:space="preserve">
</t>
    </r>
  </si>
  <si>
    <r>
      <rPr>
        <b/>
        <sz val="9"/>
        <rFont val="Arial"/>
        <family val="2"/>
      </rPr>
      <t>SEGUNDO SEGUIMIENTO</t>
    </r>
    <r>
      <rPr>
        <sz val="9"/>
        <rFont val="Arial"/>
        <family val="2"/>
      </rPr>
      <t xml:space="preserve">
DOCUMENTO BORRADOR ATLAS DE CONFLICTOS AMBIENTALES</t>
    </r>
  </si>
  <si>
    <r>
      <rPr>
        <b/>
        <sz val="9"/>
        <rFont val="Arial"/>
        <family val="2"/>
      </rPr>
      <t>SEGUNDO SEGUIMIENTO</t>
    </r>
    <r>
      <rPr>
        <sz val="9"/>
        <rFont val="Arial"/>
        <family val="2"/>
      </rPr>
      <t xml:space="preserve">
Se vinculó una pasante para la revisión documental, que se requiere este producto</t>
    </r>
  </si>
  <si>
    <r>
      <rPr>
        <b/>
        <sz val="9"/>
        <color theme="1"/>
        <rFont val="Calibri"/>
        <family val="2"/>
        <scheme val="minor"/>
      </rPr>
      <t>PRIMER  SEGUIMIENTO</t>
    </r>
    <r>
      <rPr>
        <sz val="9"/>
        <color theme="1"/>
        <rFont val="Calibri"/>
        <family val="2"/>
        <scheme val="minor"/>
      </rPr>
      <t xml:space="preserve">
Certificación de ICONTEC que reposa en la Oficina de Desarrollo Institucional de fecha 19 de enero de 2020</t>
    </r>
  </si>
  <si>
    <r>
      <rPr>
        <b/>
        <sz val="9"/>
        <color theme="1"/>
        <rFont val="Calibri"/>
        <family val="2"/>
        <scheme val="minor"/>
      </rPr>
      <t>PRIMER  SEGUIMIENTO</t>
    </r>
    <r>
      <rPr>
        <sz val="9"/>
        <color theme="1"/>
        <rFont val="Calibri"/>
        <family val="2"/>
        <scheme val="minor"/>
      </rPr>
      <t xml:space="preserve">
Como producto de la auditoria externa de ICONTEC, se obtuvo la certificación por tres años hasta el 2023</t>
    </r>
  </si>
  <si>
    <r>
      <rPr>
        <b/>
        <sz val="9"/>
        <rFont val="Arial"/>
        <family val="2"/>
      </rPr>
      <t>PRIMER  SEGUIMIENTO
1. Plan anual de vacantes 2020</t>
    </r>
    <r>
      <rPr>
        <sz val="9"/>
        <color theme="1"/>
        <rFont val="Calibri"/>
        <family val="2"/>
        <scheme val="minor"/>
      </rPr>
      <t xml:space="preserve">: Este plan no se implementa, puesto que corresponde al informe anual de la planta de cargos. (No corresponde ni la meta , ni el indicador de producto).
Publicado en  http://administrativos.ut.edu.co/vicerrectoria-administrativa/division-de-relaciones-laborales-y-prestacionales/planes.html
</t>
    </r>
    <r>
      <rPr>
        <b/>
        <sz val="9"/>
        <rFont val="Arial"/>
        <family val="2"/>
      </rPr>
      <t>2. Plan de previsión de recurso humano 2020: E</t>
    </r>
    <r>
      <rPr>
        <sz val="9"/>
        <color theme="1"/>
        <rFont val="Calibri"/>
        <family val="2"/>
        <scheme val="minor"/>
      </rPr>
      <t xml:space="preserve">ste plan no se implementa, puesto que corresponde al informe anual de previsión de la planta de cargos. Sin embargo, las reubicaciones y/o movimiento de personal y mesas laborales, son acciones que se implementan para cubrir las necesidades de personal. La planta actual de la UT se encuentra congelada. La UT no provee cargos de carrera administrativa mediante concurso. 
Publicado en  http://administrativos.ut.edu.co/vicerrectoria-administrativa/division-de-relaciones-laborales-y-prestacionales/planes.html
</t>
    </r>
    <r>
      <rPr>
        <b/>
        <sz val="9"/>
        <rFont val="Arial"/>
        <family val="2"/>
      </rPr>
      <t xml:space="preserve">3. Plan estratégico de Talento Humano 2020: </t>
    </r>
    <r>
      <rPr>
        <sz val="9"/>
        <color theme="1"/>
        <rFont val="Calibri"/>
        <family val="2"/>
        <scheme val="minor"/>
      </rPr>
      <t xml:space="preserve">Se implementa  mediante la ejecución de las diferentes estrategias definidas en el plan operativo y cada uno de los planes de la dependencia.
Publicado en http://administrativos.ut.edu.co/vicerrectoria-administrativa/division-de-relaciones-laborales-y-prestacionales/planes.html
</t>
    </r>
    <r>
      <rPr>
        <b/>
        <sz val="9"/>
        <rFont val="Arial"/>
        <family val="2"/>
      </rPr>
      <t>4. Plan Institucional de Capacitación 2020:</t>
    </r>
    <r>
      <rPr>
        <sz val="9"/>
        <color theme="1"/>
        <rFont val="Calibri"/>
        <family val="2"/>
        <scheme val="minor"/>
      </rPr>
      <t xml:space="preserve"> Se encuentra en proceso de ejecución. 
Publicado en http://administrativos.ut.edu.co/vicerrectoria-administrativa/division-de-relaciones-laborales-y-prestacionales/planes.html
</t>
    </r>
    <r>
      <rPr>
        <b/>
        <sz val="9"/>
        <rFont val="Arial"/>
        <family val="2"/>
      </rPr>
      <t>Evidencia:</t>
    </r>
    <r>
      <rPr>
        <sz val="9"/>
        <color theme="1"/>
        <rFont val="Calibri"/>
        <family val="2"/>
        <scheme val="minor"/>
      </rPr>
      <t xml:space="preserve"> 
*Jornada de Inducción y reinducción, llevada a cabo los días 4 y 5 de marzo/2020 para los funcionarios administrativos.
 *Curso Modelo Integrado de Planeación y Gestión, dirigido a funcionarios del nivel directivo y jefes de oficina. 
*Curso virtual gestión presupuestal en la inversión pública, dirigido a funcionarios de la Vicerrectoría Administrativa, División Contable y Financiera y  tesorería. 
*Curso Lenguaje claro para servidores públicos, dirigido a funcionarios de la oficina de Registro y Control Académico.
</t>
    </r>
    <r>
      <rPr>
        <b/>
        <sz val="9"/>
        <rFont val="Arial"/>
        <family val="2"/>
      </rPr>
      <t>5. Plan de Bienestar e incentivos 2020:</t>
    </r>
    <r>
      <rPr>
        <sz val="9"/>
        <color theme="1"/>
        <rFont val="Calibri"/>
        <family val="2"/>
        <scheme val="minor"/>
      </rPr>
      <t xml:space="preserve"> Se encuentra en proceso de ejecución.
</t>
    </r>
    <r>
      <rPr>
        <sz val="9"/>
        <color rgb="FF000000"/>
        <rFont val="Arial"/>
        <family val="2"/>
      </rPr>
      <t xml:space="preserve">Publicado en </t>
    </r>
    <r>
      <rPr>
        <u/>
        <sz val="9"/>
        <color rgb="FF1155CC"/>
        <rFont val="Arial"/>
        <family val="2"/>
      </rPr>
      <t xml:space="preserve">http://administrativos.ut.edu.co/vicerrectoria-administrativa/division-de-relaciones-laborales-y-prestacionales/planes.html
</t>
    </r>
    <r>
      <rPr>
        <sz val="9"/>
        <color theme="1"/>
        <rFont val="Calibri"/>
        <family val="2"/>
        <scheme val="minor"/>
      </rPr>
      <t xml:space="preserve">Evidencia: Reposan en la vicerrectoría de Desarrollo Humano. 
</t>
    </r>
    <r>
      <rPr>
        <b/>
        <sz val="9"/>
        <color theme="1"/>
        <rFont val="Calibri"/>
        <family val="2"/>
        <scheme val="minor"/>
      </rPr>
      <t xml:space="preserve">
SEGUNDO SEGUIMIENTO 
</t>
    </r>
    <r>
      <rPr>
        <sz val="9"/>
        <color theme="1"/>
        <rFont val="Calibri"/>
        <family val="2"/>
        <scheme val="minor"/>
      </rPr>
      <t>Una vez se genere una vacante, ésta deberá actualizarse en la base de datos mensual que administra la División de Relaciones Laborales y Prestacionales (anexo 1).</t>
    </r>
  </si>
  <si>
    <r>
      <rPr>
        <b/>
        <sz val="9"/>
        <rFont val="Arial"/>
        <family val="2"/>
      </rPr>
      <t>PRIMER  SEGUIMIENTO</t>
    </r>
    <r>
      <rPr>
        <sz val="9"/>
        <rFont val="Arial"/>
        <family val="2"/>
      </rPr>
      <t xml:space="preserve">
*Asistencia Jornada 4 y 5 de marzo 2020, Inducción y Reinducción.
*Consolidado Capacitaciones.
*Informe resultados Codigo de Integridad.
*Instructivo curso virtual "Lenguaje calro para servidores públicos"
*Instructivo curso virtual "Gestión presupuestal en la inversión pública"
*Instructivo Modelo Integrado de planeación y Gestión - MIPG
Presentación Inducción y Reinducción 2020
*Plan Anual de vacantes 2020
*Plan de previsón de recurso humano 2020
*Plan estrategico del Talento Humano 2020
*Plan Institucional de Capacitación 2020
</t>
    </r>
    <r>
      <rPr>
        <b/>
        <sz val="9"/>
        <rFont val="Arial"/>
        <family val="2"/>
      </rPr>
      <t>SEGUNDO SEGUIMIENTO</t>
    </r>
    <r>
      <rPr>
        <sz val="9"/>
        <rFont val="Arial"/>
        <family val="2"/>
      </rPr>
      <t xml:space="preserve"> 
Medianta oficio 4-1026 del 18 de noviembre se envian evidencias de solictida a las fuentes de la información (ver anexos que resposan en la Vicerrectoría Administrativa)</t>
    </r>
  </si>
  <si>
    <r>
      <t xml:space="preserve">
</t>
    </r>
    <r>
      <rPr>
        <sz val="9"/>
        <rFont val="Calibri"/>
        <family val="2"/>
        <scheme val="minor"/>
      </rPr>
      <t>SEGUNDO SEGUIMIENTO
El documento está con un clausulado, pendiente de complementar con información de fuentes primarias
política de Investigación (70%)
Documento de trabajo Marea de las Transformaciones - IDEAD, trabaja las políticas de educación mediada y Educación a Distancia</t>
    </r>
  </si>
  <si>
    <r>
      <t xml:space="preserve">PRIMER SEGUIMIENTO
Documentos de trabajo que resposan en la Vicerrectoría Académica
</t>
    </r>
    <r>
      <rPr>
        <b/>
        <sz val="9"/>
        <color theme="1"/>
        <rFont val="Calibri"/>
        <family val="2"/>
        <scheme val="minor"/>
      </rPr>
      <t xml:space="preserve">SEGUNDO SEGUIMIENTO
</t>
    </r>
    <r>
      <rPr>
        <sz val="9"/>
        <color theme="1"/>
        <rFont val="Calibri"/>
        <family val="2"/>
        <scheme val="minor"/>
      </rPr>
      <t xml:space="preserve">Documento de trabajo de la política de Regionalización, que reposa en el CERE
Documento de trabajo de la política de Investigación, </t>
    </r>
    <r>
      <rPr>
        <sz val="9"/>
        <color rgb="FFFF0000"/>
        <rFont val="Calibri"/>
        <family val="2"/>
        <scheme val="minor"/>
      </rPr>
      <t xml:space="preserve"> 
</t>
    </r>
    <r>
      <rPr>
        <b/>
        <sz val="9"/>
        <rFont val="Calibri"/>
        <family val="2"/>
        <scheme val="minor"/>
      </rPr>
      <t xml:space="preserve">SEGUNDO SEGUIMIENTO
</t>
    </r>
    <r>
      <rPr>
        <sz val="9"/>
        <rFont val="Calibri"/>
        <family val="2"/>
        <scheme val="minor"/>
      </rPr>
      <t>Se tiene el documento de trabajo de las políticas</t>
    </r>
  </si>
  <si>
    <r>
      <rPr>
        <b/>
        <sz val="9"/>
        <rFont val="Calibri"/>
        <family val="2"/>
        <scheme val="minor"/>
      </rPr>
      <t>SEGUNDO SEGUIMIENTO</t>
    </r>
    <r>
      <rPr>
        <sz val="9"/>
        <color rgb="FFFF0000"/>
        <rFont val="Calibri"/>
        <family val="2"/>
        <scheme val="minor"/>
      </rPr>
      <t xml:space="preserve">
</t>
    </r>
    <r>
      <rPr>
        <sz val="9"/>
        <rFont val="Calibri"/>
        <family val="2"/>
        <scheme val="minor"/>
      </rPr>
      <t xml:space="preserve">
El ejercicio de modernización tecnológica, se ha considerado en varias fases:
1 Fase: Equipos de cómputo para renovación en salas de sistemas (CUMPLIDO 2019)
2 Fase: Adecuación de TIC de la Data Center (PARCIALMENTE CUMPLIDO 2019-2020)
3 Fase: Renovación de equipos administrativos, (PARCIALMENTE CUMPLIDO 2020)
4 Fase: Adecuación Física de la Data Center (PENDIENTE 2020-2021)
5 Fase: Modernización Infraestructura tecnológica campus Ibagué (PENDIENTE 2021-2022)</t>
    </r>
  </si>
  <si>
    <r>
      <rPr>
        <b/>
        <sz val="9"/>
        <color theme="1"/>
        <rFont val="Calibri"/>
        <family val="2"/>
        <scheme val="minor"/>
      </rPr>
      <t xml:space="preserve">SEGUNDO SEGUIMIENTO
</t>
    </r>
    <r>
      <rPr>
        <sz val="9"/>
        <color theme="1"/>
        <rFont val="Calibri"/>
        <family val="2"/>
        <scheme val="minor"/>
      </rPr>
      <t>Documentos que resposan en la Oficina de Gestión Tecnológica</t>
    </r>
  </si>
  <si>
    <r>
      <rPr>
        <b/>
        <sz val="9"/>
        <rFont val="Arial"/>
        <family val="2"/>
      </rPr>
      <t>PRIMER SEGUIMIENTO</t>
    </r>
    <r>
      <rPr>
        <sz val="9"/>
        <rFont val="Arial"/>
        <family val="2"/>
        <charset val="1"/>
      </rPr>
      <t xml:space="preserve">
Correos electronicos y Oficio 1.2-300 de fecha 28 de abril. Observaciones  y concepto
</t>
    </r>
    <r>
      <rPr>
        <b/>
        <sz val="9"/>
        <rFont val="Arial"/>
        <family val="2"/>
      </rPr>
      <t xml:space="preserve">SEGUNDO SEGUIMIENTO
</t>
    </r>
    <r>
      <rPr>
        <sz val="9"/>
        <rFont val="Arial"/>
        <family val="2"/>
      </rPr>
      <t>Estatuto General fue aprobado por el Consejo Superior mediante el  Acuerdo 033  del 23 de septiembre, en el botón de transparencia en el siguiente linK se encuenta publicado: http://administrativos.ut.edu.co/images/universidad/normatividad/Acuerdo_C.S_033_de_2020.PDF</t>
    </r>
  </si>
  <si>
    <r>
      <rPr>
        <b/>
        <sz val="9"/>
        <rFont val="Arial"/>
        <family val="2"/>
      </rPr>
      <t>PRIMER SEGUIMIENTO</t>
    </r>
    <r>
      <rPr>
        <sz val="9"/>
        <rFont val="Arial"/>
        <family val="2"/>
        <charset val="1"/>
      </rPr>
      <t xml:space="preserve">
La oficina Jurídca  esta realizando el acompañamiento: En el año 2018 asistio a  5 reuniones  con el C A. y con la comisión profesoral. En el año 2019  asisitio a (6) reuniones con acompañando al CS, para la revisión de la propuesta  presentada por el CA. Y en lo corrido del 2020 se han reunido (1 ) vez, los dias 5 y 6 de marzo. De esta reunión la oficina jurídica mediante oficio 1.2-300  remitió las obesrvaciones a la propuesta del Estatuto presentada por los estudiantes.  La oficina Jurídica  solicito concepto de los abogados externos en cuento al proyecto presentado, el cual fue remitido con el mismo  a la Secretaria general.
</t>
    </r>
    <r>
      <rPr>
        <b/>
        <sz val="9"/>
        <rFont val="Arial"/>
        <family val="2"/>
      </rPr>
      <t xml:space="preserve">SEGUNDO SEGUIMIENTO
</t>
    </r>
    <r>
      <rPr>
        <sz val="9"/>
        <rFont val="Arial"/>
        <family val="2"/>
      </rPr>
      <t>Documento aprobado</t>
    </r>
  </si>
  <si>
    <r>
      <t xml:space="preserve">SEGUNDO SEGUIMIENTO
</t>
    </r>
    <r>
      <rPr>
        <sz val="9"/>
        <rFont val="Calibri"/>
        <family val="2"/>
        <scheme val="minor"/>
      </rPr>
      <t xml:space="preserve">
http://idead.ut.edu.co/component/search/?searchword=SEMANA%20DEL%20IDEAD&amp;ordering=newest&amp;searchphrase=all&amp;limit=20</t>
    </r>
  </si>
  <si>
    <r>
      <t xml:space="preserve">SEGUNDO SEGUIMIENTO
</t>
    </r>
    <r>
      <rPr>
        <sz val="9"/>
        <rFont val="Calibri"/>
        <family val="2"/>
        <scheme val="minor"/>
      </rPr>
      <t>Semanana del IDEAD, participación de la comunidad  a ninel nacional y las demás unidades académicas de la UT</t>
    </r>
  </si>
  <si>
    <r>
      <t xml:space="preserve">
</t>
    </r>
    <r>
      <rPr>
        <b/>
        <sz val="9"/>
        <rFont val="Calibri"/>
        <family val="2"/>
        <scheme val="minor"/>
      </rPr>
      <t>SEGUNDO SEGUIMIENTO</t>
    </r>
    <r>
      <rPr>
        <sz val="9"/>
        <rFont val="Calibri"/>
        <family val="2"/>
        <scheme val="minor"/>
      </rPr>
      <t xml:space="preserve">
CONVENIO 1573 - Matricula Cero
CONVENIO 1535- CONECTIVIDAD
</t>
    </r>
  </si>
  <si>
    <t>ODI/RODRIGUEZ J.C/ R.Q.G - N.B.V</t>
  </si>
  <si>
    <t>PRIMER SEGUIMIENTO
SEGUNDO SEGUIMIENTO
Se tienen los informes reportados al FURAG</t>
  </si>
  <si>
    <t>PRIMER SEGUIMIENTO
SEGUNDO SEGUIMIENTO
http://administrativos.ut.edu.co/sistema-de-gestion-integrado.html#modelo-estandar-de-control-interno-2
http://administrativos.ut.edu.co/rectoria/dependencias/oficina-de-control-y-gestion/informes-de-evaluacion-del-control-interno.html
http://administrativos.ut.edu.co/rectoria/dependencias/oficina-de-control-y-gestion/informes-de-evaluacion-del-control-interno.html</t>
  </si>
  <si>
    <r>
      <t xml:space="preserve">
Documento de trabajo, actas de reunión
</t>
    </r>
    <r>
      <rPr>
        <b/>
        <sz val="9"/>
        <rFont val="Arial"/>
        <family val="2"/>
      </rPr>
      <t xml:space="preserve">SEGUNDO SEGUIMIENTO
</t>
    </r>
    <r>
      <rPr>
        <sz val="9"/>
        <rFont val="Arial"/>
        <family val="2"/>
      </rPr>
      <t xml:space="preserve">
Actas que reposan en la Secretaría General</t>
    </r>
  </si>
  <si>
    <r>
      <rPr>
        <b/>
        <sz val="10"/>
        <rFont val="Arial"/>
        <family val="2"/>
      </rPr>
      <t>PRIMER SEGUIMIENTO</t>
    </r>
    <r>
      <rPr>
        <sz val="10"/>
        <rFont val="Arial"/>
        <family val="2"/>
      </rPr>
      <t xml:space="preserve">
*Documento finalizado
*Ajuste curricular
</t>
    </r>
    <r>
      <rPr>
        <b/>
        <sz val="10"/>
        <rFont val="Arial"/>
        <family val="2"/>
      </rPr>
      <t xml:space="preserve">
SEGUNDO SEGUIMIENTO
</t>
    </r>
    <r>
      <rPr>
        <sz val="10"/>
        <rFont val="Arial"/>
        <family val="2"/>
      </rPr>
      <t xml:space="preserve">
(Acuerdo 088 del 14 de julio del 2020)
(Acuerdo 0133 del 26  de octubre de 2020)
(Acuerdo 0132 del 26 de octubre de 2020) 
(Acuerdo 0134 del 26 de octubre 2020)</t>
    </r>
    <r>
      <rPr>
        <b/>
        <sz val="10"/>
        <rFont val="Arial"/>
        <family val="2"/>
      </rPr>
      <t xml:space="preserve">
</t>
    </r>
  </si>
  <si>
    <r>
      <rPr>
        <b/>
        <sz val="10"/>
        <rFont val="Arial"/>
        <family val="2"/>
      </rPr>
      <t>PRIMER SEGUIMIENTO</t>
    </r>
    <r>
      <rPr>
        <sz val="10"/>
        <rFont val="Arial"/>
        <family val="2"/>
      </rPr>
      <t xml:space="preserve">
-Reformulación del PEP para alta calidad Arquitectura y Dibujo
- Plan de estudios de arquitectura
Se han ido ajustando, a través de los ejericicios de autoevaluación y las renovaciones de registro calificado; a partir del 2020 se están ajustando a también a las nuevas normatividades en particular decreto 1330
</t>
    </r>
    <r>
      <rPr>
        <b/>
        <sz val="10"/>
        <rFont val="Arial"/>
        <family val="2"/>
      </rPr>
      <t xml:space="preserve">
SEGUNDO SEGUIMIENTO
</t>
    </r>
    <r>
      <rPr>
        <sz val="10"/>
        <rFont val="Arial"/>
        <family val="2"/>
      </rPr>
      <t xml:space="preserve">• Modificación del plan de estudios del programa de Artes Plásticas y Visuales. Se encuentra en ajustes. 
• Actualización del  Plan de Estudios del Programa de Maestría en Planificación y Manejo Ambiental de Cuencas Hidrográficas, de la Facultad de Ingeniería Forestal (Acuerdo 0133 de fecha veintiséis (26) de octubre de 2020)
• Modificación curricular del programa de Ingeniería Agronómica. (Acuerdo 0132 de fecha veintiséis (26) de octubre de 2020).
• Ajuste del plan de estudios del Doctorado en Ciencias de la Educación, Línea de formación doctoral Currículo y Sociedad y se crea plan de equivalencias (Acuerdo 0134 del 26 de octubre 2020)
• Modificación del plan de estudios del Programa de Maestría en Ciencias-Física de la Facultad de Ciencias. Se encuentra en ajustes.
• Modificación Plan de Estudios de la Maestría en Desarrollo Rural, Facultad de Medicina Veterinaria y Zootecnia. (Acuerdo 088 del 14 de julio del 2020)
• Modificación curricular de la Maestría en matemáticas de la Facultad de Ciencias- documento pendiente para la sesión del 19 de noviembre del 2020. Se encuentra en ajustes. </t>
    </r>
    <r>
      <rPr>
        <b/>
        <sz val="10"/>
        <rFont val="Arial"/>
        <family val="2"/>
      </rPr>
      <t xml:space="preserve">
</t>
    </r>
    <r>
      <rPr>
        <sz val="10"/>
        <rFont val="Arial"/>
        <family val="2"/>
      </rPr>
      <t xml:space="preserve">
</t>
    </r>
  </si>
  <si>
    <r>
      <rPr>
        <b/>
        <sz val="10"/>
        <rFont val="Arial"/>
        <family val="2"/>
      </rPr>
      <t>SEGUNDO SEGUIMIENTO</t>
    </r>
    <r>
      <rPr>
        <sz val="10"/>
        <rFont val="Arial"/>
        <family val="2"/>
      </rPr>
      <t xml:space="preserve">
 Link convocatorias grupos categorizados: http://investigaciones.ut.edu.co/convocatorias/25-convocatorias-investigaciones/286-convocatoria-03-de-2020.html#documentacion</t>
    </r>
  </si>
  <si>
    <t>SEGUNDO SEGUIMIENTO
Acto administrativo en el link:
Link convocatoria grupos no categorizados: http://investigaciones.ut.edu.co/convocatorias/25-convocatorias-investigaciones/287-convocatoria-04-de-2020.html#documentacion</t>
  </si>
  <si>
    <r>
      <rPr>
        <b/>
        <sz val="10"/>
        <rFont val="Arial"/>
        <family val="2"/>
      </rPr>
      <t>PRIMER SEGUIMIENTO</t>
    </r>
    <r>
      <rPr>
        <sz val="10"/>
        <rFont val="Arial"/>
        <family val="2"/>
      </rPr>
      <t xml:space="preserve">
Proyectos formuldos
Códigos: 68061, 75354, 68090, 78267, 67135, 79424, 79386, 68278 que reposan la Oficina de Investigaciones y Desarrollo Científico
</t>
    </r>
    <r>
      <rPr>
        <b/>
        <sz val="10"/>
        <rFont val="Arial"/>
        <family val="2"/>
      </rPr>
      <t xml:space="preserve">
SEGUNDO SEGUIMIENTO</t>
    </r>
    <r>
      <rPr>
        <sz val="10"/>
        <rFont val="Arial"/>
        <family val="2"/>
      </rPr>
      <t xml:space="preserve">
Link de la convocatorias
Convocatoria 890. https://minciencias.gov.co/convocatorias/programa-y-proyectos-ctei/convocatoria-para-el-fortalecimiento-ctei-en-instituciones
Convocatoria 891. https://minciencias.gov.co/convocatorias/vocaciones-cientificas-ctei/convocatoria-fortalecimiento-vocaciones-y-formacion-en
Convocatoria 874. https://minciencias.gov.co/convocatorias/vocaciones-cientificas-ctei/convocatoria-para-el-fortalecimiento-proyectos-en</t>
    </r>
  </si>
  <si>
    <r>
      <rPr>
        <b/>
        <sz val="10"/>
        <rFont val="Arial"/>
        <family val="2"/>
      </rPr>
      <t xml:space="preserve">
SEGUNDO SEGUIMIENTO</t>
    </r>
    <r>
      <rPr>
        <sz val="10"/>
        <rFont val="Arial"/>
        <family val="2"/>
      </rPr>
      <t xml:space="preserve">
Del Fortalecimiento de las líneas de investigación de maestrías y doctorado. Se remiten soportes la información fue entregada por el Doctorado en Educación. No se cuenta con los soportes solicitados.</t>
    </r>
  </si>
  <si>
    <r>
      <rPr>
        <b/>
        <sz val="10"/>
        <rFont val="Arial"/>
        <family val="2"/>
      </rPr>
      <t xml:space="preserve">
SEGUNDO SEGUIMIENTO</t>
    </r>
    <r>
      <rPr>
        <sz val="10"/>
        <rFont val="Arial"/>
        <family val="2"/>
      </rPr>
      <t xml:space="preserve">
Proyecto de acuerdo que reposa en la Oficina de Investigaciones y Desarrollo Científico
</t>
    </r>
  </si>
  <si>
    <r>
      <rPr>
        <b/>
        <sz val="10"/>
        <rFont val="Arial"/>
        <family val="2"/>
      </rPr>
      <t>PRIMER SEGUIMIENTO</t>
    </r>
    <r>
      <rPr>
        <sz val="10"/>
        <rFont val="Arial"/>
        <family val="2"/>
      </rPr>
      <t xml:space="preserve">
Repositorio Institucional: http://repository.ut.edu.co/
</t>
    </r>
    <r>
      <rPr>
        <b/>
        <sz val="10"/>
        <rFont val="Arial"/>
        <family val="2"/>
      </rPr>
      <t xml:space="preserve">SEGUNDO SEGUIMIENTO
</t>
    </r>
    <r>
      <rPr>
        <b/>
        <sz val="10"/>
        <color rgb="FFFF0000"/>
        <rFont val="Arial"/>
        <family val="2"/>
      </rPr>
      <t xml:space="preserve">
</t>
    </r>
    <r>
      <rPr>
        <sz val="10"/>
        <rFont val="Arial"/>
        <family val="2"/>
      </rPr>
      <t xml:space="preserve">
Repositorio Institucional: http://repository.ut.edu.co/     ///  Registrado ante la Cámara Colombiana del Libro (ISBN en Anexo)</t>
    </r>
  </si>
  <si>
    <r>
      <rPr>
        <b/>
        <sz val="10"/>
        <rFont val="Arial"/>
        <family val="2"/>
      </rPr>
      <t>PRIMER SEGUIMIENTO</t>
    </r>
    <r>
      <rPr>
        <sz val="10"/>
        <rFont val="Arial"/>
        <family val="2"/>
      </rPr>
      <t xml:space="preserve">
Feria Virtual del Libro Académico de e-libro https://www.youtube.com/channel/UC01Ck07VXDPGWsj3c1NOkFw // 1 Feria Virtual del Libro Universidad del Tolina https://www.youtube.com/channel/UCxJ7wCDaqLeM7bDtpEddsiQ
</t>
    </r>
    <r>
      <rPr>
        <b/>
        <sz val="10"/>
        <color rgb="FFFF0000"/>
        <rFont val="Arial"/>
        <family val="2"/>
      </rPr>
      <t xml:space="preserve">
</t>
    </r>
    <r>
      <rPr>
        <b/>
        <sz val="10"/>
        <rFont val="Arial"/>
        <family val="2"/>
      </rPr>
      <t>SEGUNDO SEGUIMIENTO</t>
    </r>
    <r>
      <rPr>
        <b/>
        <sz val="10"/>
        <color rgb="FFFF0000"/>
        <rFont val="Arial"/>
        <family val="2"/>
      </rPr>
      <t xml:space="preserve">
</t>
    </r>
    <r>
      <rPr>
        <sz val="10"/>
        <rFont val="Arial"/>
        <family val="2"/>
      </rPr>
      <t>Feria Virtual del Libro Académico de e-libro https://www.youtube.com/channel/UC01Ck07VXDPGWsj3c1NOkFw // 1 Feria Virtual del Libro Universidad del Tolina https://www.youtube.com/channel/UCxJ7wCDaqLeM7bDtpEddsiQ //  Publicación de libros del Sello Editorial a través de las plataformas de libros REDBOOKS y LETRAS ACADEMICAS - Evidencias a través de las redes Facebook y instagram del Sello Editorial. </t>
    </r>
  </si>
  <si>
    <r>
      <rPr>
        <b/>
        <sz val="10"/>
        <rFont val="Arial"/>
        <family val="2"/>
      </rPr>
      <t xml:space="preserve">SEGUNDO SEGUIMIENTO
</t>
    </r>
    <r>
      <rPr>
        <sz val="10"/>
        <rFont val="Arial"/>
        <family val="2"/>
      </rPr>
      <t xml:space="preserve">2 Ferias y Publicación de libros del Sello Editorial a través de las plataformas de libros REDBOOKS y LETRAS ACADEMICAS </t>
    </r>
  </si>
  <si>
    <r>
      <rPr>
        <b/>
        <sz val="10"/>
        <rFont val="Arial"/>
        <family val="2"/>
      </rPr>
      <t xml:space="preserve">
SEGUNDO SEGUIMIENTO</t>
    </r>
    <r>
      <rPr>
        <sz val="10"/>
        <color rgb="FFFF0000"/>
        <rFont val="Arial"/>
        <family val="2"/>
      </rPr>
      <t xml:space="preserve">
</t>
    </r>
  </si>
  <si>
    <r>
      <rPr>
        <b/>
        <sz val="10"/>
        <rFont val="Arial"/>
        <family val="2"/>
      </rPr>
      <t>PRIMER SEGUIMIENTO</t>
    </r>
    <r>
      <rPr>
        <sz val="10"/>
        <rFont val="Arial"/>
        <family val="2"/>
      </rPr>
      <t xml:space="preserve">
Desde la Oficina de Investigaciones, no se tienen evidencias del avance sobre este indicador, pues se ha adelantado el estudio para determinar el estado actual de las revistas pero aún no se tienen los resultados </t>
    </r>
  </si>
  <si>
    <r>
      <rPr>
        <b/>
        <sz val="10"/>
        <rFont val="Arial"/>
        <family val="2"/>
      </rPr>
      <t>PRIMER SEGUIMIENTO</t>
    </r>
    <r>
      <rPr>
        <sz val="10"/>
        <rFont val="Arial"/>
        <family val="2"/>
      </rPr>
      <t xml:space="preserve">
Documento en construcción
</t>
    </r>
    <r>
      <rPr>
        <b/>
        <sz val="10"/>
        <rFont val="Arial"/>
        <family val="2"/>
      </rPr>
      <t xml:space="preserve">SEGUNDO SEGUIMIENTO
</t>
    </r>
    <r>
      <rPr>
        <b/>
        <sz val="10"/>
        <color rgb="FFFF0000"/>
        <rFont val="Arial"/>
        <family val="2"/>
      </rPr>
      <t xml:space="preserve">
</t>
    </r>
  </si>
  <si>
    <r>
      <rPr>
        <b/>
        <sz val="11"/>
        <rFont val="Arial"/>
        <family val="2"/>
      </rPr>
      <t>SEGUNDO SEGUIMIENTO</t>
    </r>
    <r>
      <rPr>
        <sz val="11"/>
        <rFont val="Arial"/>
        <family val="2"/>
      </rPr>
      <t xml:space="preserve">
Registros de asistencias y pantallazos de la actividad .
Registro fotografico, .
Documentación revisada y aprobada por Sistema de Gestión de Calidad </t>
    </r>
  </si>
  <si>
    <r>
      <t xml:space="preserve">SEGUNDO SEGUIMIENTO
</t>
    </r>
    <r>
      <rPr>
        <sz val="11"/>
        <rFont val="Arial"/>
        <family val="2"/>
      </rPr>
      <t xml:space="preserve">Las actividades planificadas  en el plan anual , se vieron afectadas en su ejecución por situaciones como la emergencias sanitaria por  el nuevo coronavirus COVID-19 , la dependencia carece de suficiente personal para la ejecuación de los proceso, no cuenta con recurso de Talento humano suficiente .  </t>
    </r>
  </si>
  <si>
    <r>
      <rPr>
        <b/>
        <sz val="11"/>
        <rFont val="Arial"/>
        <family val="2"/>
      </rPr>
      <t>PRIMER SEGUIMIENTO</t>
    </r>
    <r>
      <rPr>
        <sz val="11"/>
        <rFont val="Arial"/>
        <family val="2"/>
      </rPr>
      <t xml:space="preserve">
Registros Fotográficos, Formato Control de Asistencia por Programa Semana Inducción A 2020, Flayer Publicitario Programación por Programa
 Acompañamiento Académico:Drive correo permanenciaestudiantil@ut.edu.co; Planilla Control de Horas realizado por cada estudiante asignado en calidad de monitor académico.
 Flayer de Convocatoria y Requisitos, Resolución de Rectoría No. 0344 de marzo 13 de 2020; CDP No. 1308; RP No. 1208; y Resolución de Rectoría No. 0367 de marzo 17 de 2020
</t>
    </r>
    <r>
      <rPr>
        <b/>
        <sz val="11"/>
        <rFont val="Arial"/>
        <family val="2"/>
      </rPr>
      <t>SEGUNDO SEGUIMIENTO</t>
    </r>
    <r>
      <rPr>
        <sz val="11"/>
        <rFont val="Arial"/>
        <family val="2"/>
      </rPr>
      <t xml:space="preserve">
</t>
    </r>
  </si>
  <si>
    <r>
      <rPr>
        <b/>
        <sz val="11"/>
        <rFont val="Arial"/>
        <family val="2"/>
      </rPr>
      <t>PRIMER SEGUIMIENTO</t>
    </r>
    <r>
      <rPr>
        <sz val="11"/>
        <rFont val="Arial"/>
        <family val="2"/>
      </rPr>
      <t xml:space="preserve">
No se avanzo</t>
    </r>
    <r>
      <rPr>
        <b/>
        <sz val="11"/>
        <rFont val="Arial"/>
        <family val="2"/>
      </rPr>
      <t xml:space="preserve">
EGUNDO SEGUIMIENTO</t>
    </r>
    <r>
      <rPr>
        <sz val="11"/>
        <rFont val="Arial"/>
        <family val="2"/>
      </rPr>
      <t xml:space="preserve">
Continúa con la emergencia sanitaria por el COVID 19</t>
    </r>
  </si>
  <si>
    <r>
      <t xml:space="preserve">Fotografias,videos, revistas virtuales, prensa Nuevo Dia, emisoras radiales y redes sociales (facebook,instagram,whatsapp,correos electrónicos y plataforma zoom)
</t>
    </r>
    <r>
      <rPr>
        <b/>
        <sz val="11"/>
        <rFont val="Arial"/>
        <family val="2"/>
      </rPr>
      <t xml:space="preserve">SEGUNDO SEGUIMIENTO
</t>
    </r>
    <r>
      <rPr>
        <sz val="11"/>
        <rFont val="Arial"/>
        <family val="2"/>
      </rPr>
      <t>Fotografias,videos, revistas virtuales, prensa Nuevo Dia, emisoras radiales y redes sociales (facebook,instagram,whatsapp,correos electrónicos y plataforma zoom)</t>
    </r>
  </si>
  <si>
    <r>
      <t xml:space="preserve">Se trabajó de manera virtual, por tal motivo nuestras clases fueron encaminadas a los
 procesos formativos, difusión e interacción con los estudiantes de presencial y distancia, egresados, funcionarios y comunidad de Ibagué y algunos municipios del Tolima que
 participaron de las actividades que oferta el Centro Cultural (Alvarado, Planadas, Cajamarca, Espinal)
</t>
    </r>
    <r>
      <rPr>
        <b/>
        <sz val="11"/>
        <rFont val="Arial"/>
        <family val="2"/>
      </rPr>
      <t xml:space="preserve">
SEGUNDO SEGUIMIENTO
</t>
    </r>
    <r>
      <rPr>
        <sz val="11"/>
        <rFont val="Arial"/>
        <family val="2"/>
      </rPr>
      <t xml:space="preserve">
Se trabajó de manera virtual, por tal motivo nuestras clases fueron encaminadas a los
 procesos formativos, difusión e interacción con los estudiantes de presencial y distancia, egresados, funcionarios y comunidad de Ibagué y algunos municipios del Tolima que
 participaron de las actividades que oferta el Centro Cultural (Alvarado, Planadas, Cajamarca, Espinal)</t>
    </r>
  </si>
  <si>
    <r>
      <rPr>
        <b/>
        <sz val="11"/>
        <rFont val="Arial"/>
        <family val="2"/>
      </rPr>
      <t>PRIMER SEGUIMIENTO</t>
    </r>
    <r>
      <rPr>
        <sz val="11"/>
        <rFont val="Arial"/>
        <family val="2"/>
      </rPr>
      <t xml:space="preserve">
Actas de reuniones, fotos, videos y publicaciones en los medios institucionales.
</t>
    </r>
    <r>
      <rPr>
        <b/>
        <sz val="11"/>
        <rFont val="Arial"/>
        <family val="2"/>
      </rPr>
      <t>SEGUNDO SEGUIMIENTO</t>
    </r>
    <r>
      <rPr>
        <sz val="11"/>
        <rFont val="Arial"/>
        <family val="2"/>
      </rPr>
      <t xml:space="preserve">
 </t>
    </r>
    <r>
      <rPr>
        <sz val="11"/>
        <color rgb="FFFF0000"/>
        <rFont val="Arial"/>
        <family val="2"/>
      </rPr>
      <t xml:space="preserve">
</t>
    </r>
  </si>
  <si>
    <r>
      <rPr>
        <b/>
        <sz val="11"/>
        <rFont val="Arial"/>
        <family val="2"/>
      </rPr>
      <t>PRIMER SEGUIMIENTO</t>
    </r>
    <r>
      <rPr>
        <sz val="11"/>
        <rFont val="Arial"/>
        <family val="2"/>
      </rPr>
      <t xml:space="preserve">
Documento inicial escrito
</t>
    </r>
    <r>
      <rPr>
        <b/>
        <sz val="11"/>
        <rFont val="Arial"/>
        <family val="2"/>
      </rPr>
      <t>SEGUNDO SEGUIMIENTO</t>
    </r>
    <r>
      <rPr>
        <sz val="11"/>
        <rFont val="Arial"/>
        <family val="2"/>
      </rPr>
      <t xml:space="preserve">
</t>
    </r>
  </si>
  <si>
    <r>
      <rPr>
        <b/>
        <sz val="11"/>
        <rFont val="Arial"/>
        <family val="2"/>
      </rPr>
      <t>PRIMER SEGUIMIENTO</t>
    </r>
    <r>
      <rPr>
        <sz val="11"/>
        <rFont val="Arial"/>
        <family val="2"/>
      </rPr>
      <t xml:space="preserve">
Documentos maestros proyectados 
</t>
    </r>
    <r>
      <rPr>
        <b/>
        <sz val="11"/>
        <rFont val="Arial"/>
        <family val="2"/>
      </rPr>
      <t xml:space="preserve">
SEGUNDO SEGUIMIENTO</t>
    </r>
    <r>
      <rPr>
        <sz val="11"/>
        <rFont val="Arial"/>
        <family val="2"/>
      </rPr>
      <t xml:space="preserve">
</t>
    </r>
  </si>
  <si>
    <r>
      <rPr>
        <b/>
        <sz val="11"/>
        <rFont val="Arial"/>
        <family val="2"/>
      </rPr>
      <t>SEGUNDO SEGUIMIENTO</t>
    </r>
    <r>
      <rPr>
        <sz val="11"/>
        <rFont val="Arial"/>
        <family val="2"/>
      </rPr>
      <t xml:space="preserve">
Fotografias,videos,revistas virtuales,prensa Nuevo Dia,emisoras radiales y redes sociales (facebook, instagram, whatsapp, correos electrónicos y plataforma zoom)</t>
    </r>
  </si>
  <si>
    <r>
      <rPr>
        <b/>
        <sz val="11"/>
        <rFont val="Arial"/>
        <family val="2"/>
      </rPr>
      <t xml:space="preserve">SEGUNDO SEGUIMIENTO
</t>
    </r>
    <r>
      <rPr>
        <sz val="11"/>
        <rFont val="Arial"/>
        <family val="2"/>
      </rPr>
      <t xml:space="preserve">
Se trabajó de manera virtual, por tal motivo nuestras clases fueron encaminadas a los
 procesos formativos, difusión e interacción con los estudiantes de presencial y distancia, egresados, funcionarios y sus familiares, para que 
 participaran de las actividades del Centro Cultural.</t>
    </r>
  </si>
  <si>
    <r>
      <t xml:space="preserve">Actas de reuniones, registro fotografico, Reunion virtual
</t>
    </r>
    <r>
      <rPr>
        <b/>
        <sz val="11"/>
        <rFont val="Arial"/>
        <family val="2"/>
      </rPr>
      <t xml:space="preserve">
SEGUNDO SEGUIMIENTO
</t>
    </r>
    <r>
      <rPr>
        <sz val="11"/>
        <rFont val="Arial"/>
        <family val="2"/>
      </rPr>
      <t xml:space="preserve">
Documetos que resposaan en el CERE</t>
    </r>
  </si>
  <si>
    <r>
      <t xml:space="preserve">Se prepara revisiòn a convocatorias con embajadas
</t>
    </r>
    <r>
      <rPr>
        <b/>
        <sz val="9"/>
        <rFont val="Arial"/>
        <family val="2"/>
      </rPr>
      <t>SEGUNDO SEGUIMIENTO</t>
    </r>
    <r>
      <rPr>
        <sz val="9"/>
        <rFont val="Arial"/>
        <family val="2"/>
      </rPr>
      <t xml:space="preserve">
Alianza de la Camara Comercio Hispano Colombiano - carta de intención : aunar esfuerzos para la ejecución del proyecto aprobado a CAMACOES en la Convocatoria de Formación Continua Especializada del SENA 2020 en el departamento del Tolima.
Se reportaron 32 registrados de diferentes dependencias y programas
No se trabajó con las embajadas por la contingencia de la pandemia COVID 19</t>
    </r>
  </si>
  <si>
    <r>
      <t xml:space="preserve">Base en Excel con análisis de encuestas de los graduados en el año 2014 (M5), respecto al año 2019.
</t>
    </r>
    <r>
      <rPr>
        <b/>
        <sz val="11"/>
        <rFont val="Arial"/>
        <family val="2"/>
      </rPr>
      <t>SEGUNDO SEGUIMIENTO</t>
    </r>
    <r>
      <rPr>
        <sz val="11"/>
        <rFont val="Arial"/>
        <family val="2"/>
      </rPr>
      <t xml:space="preserve">
https://ole.mineducacion.gov.co/portal/Noticia/400211:Se-actualizo-la-Encuesta-de-Seguimiento-a-Graduados</t>
    </r>
    <r>
      <rPr>
        <b/>
        <sz val="11"/>
        <rFont val="Arial"/>
        <family val="2"/>
      </rPr>
      <t xml:space="preserve">
</t>
    </r>
  </si>
  <si>
    <r>
      <rPr>
        <b/>
        <sz val="9"/>
        <rFont val="Arial"/>
        <family val="2"/>
      </rPr>
      <t>PRIMER SEGUIMIENTO</t>
    </r>
    <r>
      <rPr>
        <sz val="9"/>
        <rFont val="Arial"/>
        <family val="2"/>
      </rPr>
      <t xml:space="preserve">
LOS 232 PERSONAS CORRESPONDEN A LAS PERSONAS INSCRITAS. LA PROGRAMACION ES PARA TODO AL AÑO, CON 20 SESIONES. AL MES DE ABRIL SE HAN DESARROLLADO DOS SESIONES
</t>
    </r>
    <r>
      <rPr>
        <b/>
        <sz val="9"/>
        <rFont val="Arial"/>
        <family val="2"/>
      </rPr>
      <t xml:space="preserve">
SEGUNDO SEGUIMIENTO</t>
    </r>
    <r>
      <rPr>
        <sz val="9"/>
        <rFont val="Arial"/>
        <family val="2"/>
      </rPr>
      <t xml:space="preserve">
participantes del 1 de junio al 30 de coctubre - UGAMBIENTAL</t>
    </r>
  </si>
  <si>
    <r>
      <t xml:space="preserve">SEGUNDO SEGUIMIENTO
</t>
    </r>
    <r>
      <rPr>
        <sz val="9"/>
        <rFont val="Calibri"/>
        <family val="2"/>
        <scheme val="minor"/>
      </rPr>
      <t>Mesas de trabajo en el Comité Central de Curriculo</t>
    </r>
  </si>
  <si>
    <r>
      <t xml:space="preserve">Aún no se tienen resultados en este indicador porque se proyecta el desarrollo de los eventos para el semestre B de 2020
</t>
    </r>
    <r>
      <rPr>
        <b/>
        <sz val="10"/>
        <rFont val="Arial"/>
        <family val="2"/>
      </rPr>
      <t xml:space="preserve">SEGUNDO SEGUIMIENTO
</t>
    </r>
    <r>
      <rPr>
        <sz val="10"/>
        <rFont val="Arial"/>
        <family val="2"/>
      </rPr>
      <t xml:space="preserve">Institucionalizar eventos de reconocimiento al aporte a la consolidación de la CT&amp;I. Se remite el proyecto de acuerdo, en el cual se está trabajando para institucionalizar los premios contuciencia   </t>
    </r>
    <r>
      <rPr>
        <b/>
        <sz val="10"/>
        <rFont val="Arial"/>
        <family val="2"/>
      </rPr>
      <t xml:space="preserve">
</t>
    </r>
  </si>
  <si>
    <r>
      <rPr>
        <b/>
        <sz val="8"/>
        <color rgb="FF000000"/>
        <rFont val="Calibri"/>
        <family val="2"/>
      </rPr>
      <t>PRIMER SEGUIMIENTO</t>
    </r>
    <r>
      <rPr>
        <sz val="8"/>
        <color rgb="FF000000"/>
        <rFont val="Calibri"/>
        <family val="2"/>
      </rPr>
      <t xml:space="preserve">
1. CELEBRACIÓN DÍA DEL IDIOMA 
 El día 23 de abril, conmemorando la celebración del Día del Idioma y del Día Internacional del Libro nos unimos desde la Biblioteca Rafael Parga Cortés con docentes y estudiantes de la UT. recordando la alegría de leer, en esta oportunidad desde casa, en la actividad se contó con distintas actividades virtuales.
 2. BIBLIOTECA UT- DESDE TU CASA
 Se organizó evento virtual encaminado a promover el uso de las bases de datos bibliográficas adquiridas por la biblioteca.
Semanes de la Facultad en las Unidades Acémicas</t>
    </r>
  </si>
  <si>
    <r>
      <rPr>
        <b/>
        <sz val="11"/>
        <rFont val="Arial"/>
        <family val="2"/>
      </rPr>
      <t>PRIMER SEGUIMIENTO</t>
    </r>
    <r>
      <rPr>
        <sz val="11"/>
        <rFont val="Arial"/>
        <family val="2"/>
      </rPr>
      <t xml:space="preserve">
Se encuentra en trámite
</t>
    </r>
    <r>
      <rPr>
        <b/>
        <sz val="11"/>
        <rFont val="Arial"/>
        <family val="2"/>
      </rPr>
      <t xml:space="preserve">SEGUNDO SEGUIMIENTO
</t>
    </r>
    <r>
      <rPr>
        <sz val="11"/>
        <rFont val="Arial"/>
        <family val="2"/>
      </rPr>
      <t xml:space="preserve">
Se realizaron 30 talleres de capacitación a los estudiantes para el fortalecimiento en pruebas saber pro.
Se realizo simulacros por cada tipo de competencia 
Listados de asistencia 
evidencia en la pag web de la UT
Dentro del proyecto de la Escuela, está el tema de Saber Pro</t>
    </r>
  </si>
  <si>
    <t>pendiente verificar</t>
  </si>
  <si>
    <r>
      <rPr>
        <b/>
        <sz val="9"/>
        <rFont val="Arial"/>
        <family val="2"/>
      </rPr>
      <t>PRIMER SEGUIMIENTO</t>
    </r>
    <r>
      <rPr>
        <sz val="9"/>
        <rFont val="Arial"/>
        <family val="2"/>
      </rPr>
      <t xml:space="preserve">
Esta acción está conformada por:
Sistema de Planificación Institucional
Gestión presupuestal y eficiencia del gasto público
Política de integridad
Participación ciudadana en la gestión pública
</t>
    </r>
    <r>
      <rPr>
        <b/>
        <sz val="9"/>
        <rFont val="Arial"/>
        <family val="2"/>
      </rPr>
      <t>SEGUNDO SEGUIMIENTO</t>
    </r>
    <r>
      <rPr>
        <sz val="9"/>
        <rFont val="Arial"/>
        <family val="2"/>
      </rPr>
      <t xml:space="preserve">
Se ha implementado el POAI, Plan Financiero y Presupuestal
Se presentó el presupueto financiero de 2021
</t>
    </r>
    <r>
      <rPr>
        <b/>
        <sz val="9"/>
        <rFont val="Arial"/>
        <family val="2"/>
      </rPr>
      <t xml:space="preserve">TERCER SEGUIMIENTO
</t>
    </r>
    <r>
      <rPr>
        <sz val="9"/>
        <rFont val="Arial"/>
        <family val="2"/>
      </rPr>
      <t xml:space="preserve">Avance en el código de integridad
</t>
    </r>
  </si>
  <si>
    <r>
      <rPr>
        <b/>
        <sz val="9"/>
        <color theme="1"/>
        <rFont val="Calibri"/>
        <family val="2"/>
        <scheme val="minor"/>
      </rPr>
      <t>PRIMER  SEGUIMIENTO</t>
    </r>
    <r>
      <rPr>
        <sz val="9"/>
        <color theme="1"/>
        <rFont val="Calibri"/>
        <family val="2"/>
        <scheme val="minor"/>
      </rPr>
      <t xml:space="preserve">
Se encuentra en proceso de diseño y implementación de módulo de software académico - administrativo y financiero
</t>
    </r>
    <r>
      <rPr>
        <b/>
        <sz val="9"/>
        <color theme="1"/>
        <rFont val="Calibri"/>
        <family val="2"/>
        <scheme val="minor"/>
      </rPr>
      <t xml:space="preserve">SEGUNDO SEGUIMIENTO
</t>
    </r>
    <r>
      <rPr>
        <sz val="9"/>
        <color theme="1"/>
        <rFont val="Calibri"/>
        <family val="2"/>
        <scheme val="minor"/>
      </rPr>
      <t xml:space="preserve">La implementación depende de la aprobación por parte del Consejo Superior
</t>
    </r>
    <r>
      <rPr>
        <b/>
        <sz val="9"/>
        <color theme="1"/>
        <rFont val="Calibri"/>
        <family val="2"/>
        <scheme val="minor"/>
      </rPr>
      <t xml:space="preserve">TERCER SEGUIMIENTO
</t>
    </r>
    <r>
      <rPr>
        <sz val="9"/>
        <color theme="1"/>
        <rFont val="Calibri"/>
        <family val="2"/>
        <scheme val="minor"/>
      </rPr>
      <t xml:space="preserve">
Se le entregó y socializó lapropuesta a  Comisión del Consejo Superior  de MOP, estructura y planta de la UT</t>
    </r>
    <r>
      <rPr>
        <b/>
        <sz val="9"/>
        <color theme="1"/>
        <rFont val="Calibri"/>
        <family val="2"/>
        <scheme val="minor"/>
      </rPr>
      <t xml:space="preserve">
</t>
    </r>
  </si>
  <si>
    <r>
      <rPr>
        <b/>
        <sz val="9"/>
        <color theme="1"/>
        <rFont val="Calibri"/>
        <family val="2"/>
        <scheme val="minor"/>
      </rPr>
      <t>PRIMER  SEGUIMIENTO</t>
    </r>
    <r>
      <rPr>
        <sz val="9"/>
        <color theme="1"/>
        <rFont val="Calibri"/>
        <family val="2"/>
        <scheme val="minor"/>
      </rPr>
      <t xml:space="preserve">
Propuesta del Instituto de Prospectiva de la Universidad del Valle
</t>
    </r>
    <r>
      <rPr>
        <b/>
        <sz val="9"/>
        <color theme="1"/>
        <rFont val="Calibri"/>
        <family val="2"/>
        <scheme val="minor"/>
      </rPr>
      <t xml:space="preserve">
SEGUNDO SEGUIMIENTO
</t>
    </r>
    <r>
      <rPr>
        <sz val="9"/>
        <color theme="1"/>
        <rFont val="Calibri"/>
        <family val="2"/>
        <scheme val="minor"/>
      </rPr>
      <t xml:space="preserve">Propuesta al MEN de estadísticas
</t>
    </r>
    <r>
      <rPr>
        <sz val="9"/>
        <rFont val="Calibri"/>
        <family val="2"/>
        <scheme val="minor"/>
      </rPr>
      <t xml:space="preserve">
Acta de propuesta de estructura Univalle 
</t>
    </r>
    <r>
      <rPr>
        <b/>
        <sz val="9"/>
        <rFont val="Calibri"/>
        <family val="2"/>
        <scheme val="minor"/>
      </rPr>
      <t>TERCER SEGUIMIENTO</t>
    </r>
    <r>
      <rPr>
        <sz val="9"/>
        <color rgb="FFFF0000"/>
        <rFont val="Calibri"/>
        <family val="2"/>
        <scheme val="minor"/>
      </rPr>
      <t xml:space="preserve">
</t>
    </r>
    <r>
      <rPr>
        <sz val="9"/>
        <rFont val="Calibri"/>
        <family val="2"/>
        <scheme val="minor"/>
      </rPr>
      <t xml:space="preserve">
Sesión grabada y el acta del 23 de diciembre de 2020, reposa en la Secretaría General</t>
    </r>
  </si>
  <si>
    <r>
      <rPr>
        <b/>
        <sz val="9"/>
        <color theme="1"/>
        <rFont val="Calibri"/>
        <family val="2"/>
        <scheme val="minor"/>
      </rPr>
      <t>PRIMER SEGUIMIENTO</t>
    </r>
    <r>
      <rPr>
        <sz val="9"/>
        <color theme="1"/>
        <rFont val="Calibri"/>
        <family val="2"/>
        <scheme val="minor"/>
      </rPr>
      <t xml:space="preserve">
El documento se encuentra en revisión por parte de los Vicerrectores
SEGUNDO SEGUIMIENTO
Se ha venido desarrollando de manera articulada con los equipos de trabajo de las Vicerrectorías Académicas
TERCER SEGUIMIENTO
Queda excluido del Plan de Acción de esta vigencia, debido a que se toma la desición de dar inicio a la construcción del Plan de Desarrollo Institucional; sin embargo, el documento trabajado de manera colectiva se convierte en insumo base para la construcción estratégica a un horizonte de tiempo inicialmente superior a una década</t>
    </r>
  </si>
  <si>
    <r>
      <t xml:space="preserve">Se encuentra en ejecución
</t>
    </r>
    <r>
      <rPr>
        <b/>
        <sz val="9"/>
        <color theme="1"/>
        <rFont val="Calibri"/>
        <family val="2"/>
        <scheme val="minor"/>
      </rPr>
      <t xml:space="preserve">
SEGUNDO SEGUIMIENTO
</t>
    </r>
    <r>
      <rPr>
        <sz val="9"/>
        <color theme="1"/>
        <rFont val="Calibri"/>
        <family val="2"/>
        <scheme val="minor"/>
      </rPr>
      <t xml:space="preserve">
Actualmente se encuentra en seguimiento correspondiente al segundo semestre dela vigencia
</t>
    </r>
    <r>
      <rPr>
        <b/>
        <sz val="9"/>
        <color theme="1"/>
        <rFont val="Calibri"/>
        <family val="2"/>
        <scheme val="minor"/>
      </rPr>
      <t xml:space="preserve">TERCER SEGUIMIENTO
</t>
    </r>
    <r>
      <rPr>
        <sz val="9"/>
        <color theme="1"/>
        <rFont val="Calibri"/>
        <family val="2"/>
        <scheme val="minor"/>
      </rPr>
      <t>Se finaliza el proceso en el mes de enero</t>
    </r>
    <r>
      <rPr>
        <b/>
        <sz val="9"/>
        <color theme="1"/>
        <rFont val="Calibri"/>
        <family val="2"/>
        <scheme val="minor"/>
      </rPr>
      <t xml:space="preserve">
</t>
    </r>
  </si>
  <si>
    <r>
      <t xml:space="preserve">Documento elaborado y publicado
</t>
    </r>
    <r>
      <rPr>
        <b/>
        <sz val="9"/>
        <color theme="1"/>
        <rFont val="Calibri"/>
        <family val="2"/>
        <scheme val="minor"/>
      </rPr>
      <t xml:space="preserve">SEGUNDO SEGUIMIENTO
</t>
    </r>
    <r>
      <rPr>
        <sz val="9"/>
        <rFont val="Calibri"/>
        <family val="2"/>
        <scheme val="minor"/>
      </rPr>
      <t xml:space="preserve">
Se dio inicio al seguimiento  con el envío de los oficios 1,3-202 al 204 del 7 de octubre de 2020
</t>
    </r>
    <r>
      <rPr>
        <b/>
        <sz val="9"/>
        <rFont val="Calibri"/>
        <family val="2"/>
        <scheme val="minor"/>
      </rPr>
      <t>TERCER SEGUIMIENTO</t>
    </r>
  </si>
  <si>
    <r>
      <rPr>
        <b/>
        <sz val="9"/>
        <color theme="1"/>
        <rFont val="Calibri"/>
        <family val="2"/>
        <scheme val="minor"/>
      </rPr>
      <t>PRIMER SEGUIMIENTO</t>
    </r>
    <r>
      <rPr>
        <sz val="9"/>
        <color theme="1"/>
        <rFont val="Calibri"/>
        <family val="2"/>
        <scheme val="minor"/>
      </rPr>
      <t xml:space="preserve">
Codigo de Integridad: Se encuentra en ejecución. 
La Rendición de cuentas es permanentes
</t>
    </r>
    <r>
      <rPr>
        <b/>
        <sz val="9"/>
        <color theme="1"/>
        <rFont val="Calibri"/>
        <family val="2"/>
        <scheme val="minor"/>
      </rPr>
      <t xml:space="preserve">
SEGUNDO SEGUIMIENTO
</t>
    </r>
    <r>
      <rPr>
        <sz val="9"/>
        <color theme="1"/>
        <rFont val="Calibri"/>
        <family val="2"/>
        <scheme val="minor"/>
      </rPr>
      <t>Centrado en los diferentes servicios que presta el Archivo General (satisfacción de usuarios)
Se ha trabajado el Plan Antocorrupción y Atención al Ciudadano: con encuesta Hall Center, se han realizado seguimiento a los canales de PAAC, se realizó la Rendición de Cuentas, mecanismos para la atención al ciudadano con campañas publicitarias, se tiene punto de información de atención al ciudadano.
En cuanto a mecanismos y acceso a la información, se realizaron los informes, se cuenta con el apoyo de pasantes
TERCER SEGUIMIENTO</t>
    </r>
  </si>
  <si>
    <r>
      <rPr>
        <b/>
        <sz val="9"/>
        <color theme="1"/>
        <rFont val="Calibri"/>
        <family val="2"/>
        <scheme val="minor"/>
      </rPr>
      <t>PRIMER SEGUIMIENTO</t>
    </r>
    <r>
      <rPr>
        <sz val="9"/>
        <color theme="1"/>
        <rFont val="Calibri"/>
        <family val="2"/>
        <scheme val="minor"/>
      </rPr>
      <t xml:space="preserve">
Seguimiento al PAAC 1er cuatrimestre de 2020
Actualización mapa de Riesgos 
Código de Integridad aprobado
Rendición de cuentas realizada
</t>
    </r>
    <r>
      <rPr>
        <b/>
        <sz val="9"/>
        <color theme="1"/>
        <rFont val="Calibri"/>
        <family val="2"/>
        <scheme val="minor"/>
      </rPr>
      <t xml:space="preserve">SEGUNDO SEGUIMIENTO
</t>
    </r>
    <r>
      <rPr>
        <sz val="9"/>
        <rFont val="Calibri"/>
        <family val="2"/>
        <scheme val="minor"/>
      </rPr>
      <t xml:space="preserve">
https://drive.google.com/file/d/1fEKy5IV4qTa_OHHDjI6P8NyRoQQN6zwk/view?ts=5fb83c70
TERCER SEGUIMIENTO</t>
    </r>
  </si>
  <si>
    <r>
      <t>El CONFIS como órgano colegial o de asesoría , en las sesiones desarrolladas a la fecha, ha socializado y analizado temas de tipo financiero relacionados con el Plan de Desarrollo Rectoral, Plan Financiero, Plan operativo anual de inversiones y presupuesto , entre otros , buscando siempre la mejora  y optimización financiera y fiscal de la Universidad.
Estados Financieros
Tralados
Se realizo un estudio de escenarios financieros de matriculas (Descuentos de matriculas y gratuidad del PIN) que se presento ante el Consejo Academico y Superior
De igual forma se evaluao y definio la ejecución de los $3306 millones de pesos enviados por el Gobierno Nacional,
Finalmente el CONFIS se real
Pendiente Proyecto presupuesto 2021 
SEGUNDO SEGUIMIENTO
Se surtieron los espacios y fases interanas  para la presentación del Plan Financiero y el POAI</t>
    </r>
    <r>
      <rPr>
        <b/>
        <sz val="9"/>
        <color theme="1"/>
        <rFont val="Calibri"/>
        <family val="2"/>
        <scheme val="minor"/>
      </rPr>
      <t xml:space="preserve">
TERCER SEGUIMIENTO
</t>
    </r>
    <r>
      <rPr>
        <sz val="9"/>
        <color theme="1"/>
        <rFont val="Calibri"/>
        <family val="2"/>
        <scheme val="minor"/>
      </rPr>
      <t xml:space="preserve">Se realizaron entregas al Consejo Superior
</t>
    </r>
  </si>
  <si>
    <r>
      <t xml:space="preserve">Actas  ,estas reposan en la División Contable y Financiera, teniendo en cuenta que el Director de esa oficina es el secretario del CONFIS
</t>
    </r>
    <r>
      <rPr>
        <b/>
        <sz val="9"/>
        <color theme="1"/>
        <rFont val="Calibri"/>
        <family val="2"/>
        <scheme val="minor"/>
      </rPr>
      <t xml:space="preserve">SEGUNDO SEGUIMIENTO
</t>
    </r>
    <r>
      <rPr>
        <b/>
        <sz val="9"/>
        <rFont val="Calibri"/>
        <family val="2"/>
        <scheme val="minor"/>
      </rPr>
      <t xml:space="preserve">
</t>
    </r>
    <r>
      <rPr>
        <sz val="9"/>
        <rFont val="Calibri"/>
        <family val="2"/>
        <scheme val="minor"/>
      </rPr>
      <t xml:space="preserve">Documentos soportes suministrados por la División Contable y Financiera, suministrados al correo electrónico de estadisticasut@edu.co, el 18 de noviembre de 2020
</t>
    </r>
    <r>
      <rPr>
        <b/>
        <sz val="9"/>
        <rFont val="Calibri"/>
        <family val="2"/>
        <scheme val="minor"/>
      </rPr>
      <t xml:space="preserve">TERCER SEGUIMIENTO
</t>
    </r>
    <r>
      <rPr>
        <sz val="9"/>
        <rFont val="Calibri"/>
        <family val="2"/>
        <scheme val="minor"/>
      </rPr>
      <t xml:space="preserve">
Actas de sesiones del CONFIS y sesiones que reposan en la Secretaría de este mismo Comité</t>
    </r>
  </si>
  <si>
    <r>
      <t xml:space="preserve">
</t>
    </r>
    <r>
      <rPr>
        <b/>
        <sz val="9"/>
        <rFont val="Calibri"/>
        <family val="2"/>
        <scheme val="minor"/>
      </rPr>
      <t>SEGUNDO SEGUIMIENTO</t>
    </r>
    <r>
      <rPr>
        <sz val="9"/>
        <color rgb="FFFF0000"/>
        <rFont val="Calibri"/>
        <family val="2"/>
        <scheme val="minor"/>
      </rPr>
      <t xml:space="preserve">
</t>
    </r>
    <r>
      <rPr>
        <sz val="9"/>
        <rFont val="Calibri"/>
        <family val="2"/>
        <scheme val="minor"/>
      </rPr>
      <t xml:space="preserve">
Productos entregados  por el IPICG a la UT, en el primer semestre de la vigencia 2020, resposa en la Oficina de Relalciones Laborales 
TERCER SEGUIMIENTO</t>
    </r>
  </si>
  <si>
    <r>
      <t xml:space="preserve">Modernización: No hay aún productos implementados , se encuentran en fase de desarrollo y validación.
</t>
    </r>
    <r>
      <rPr>
        <b/>
        <sz val="9"/>
        <rFont val="Arial"/>
        <family val="2"/>
      </rPr>
      <t>SEGUNDO SEGUIMIENTO</t>
    </r>
    <r>
      <rPr>
        <sz val="9"/>
        <rFont val="Arial"/>
        <family val="2"/>
      </rPr>
      <t xml:space="preserve">
Los documentos fueron elaborados en el marco del convenio de Instituto de prospectiva de la Universidad del Valle, así:  modelo de operación por proceso, cargas laborales, planta de cargos, manual de funciones y competencias laborales, estructura organizacional y estudio de impacto fiscal.
TERCER SEGUIMIENTO
Está pendiente por la aprobación del Consejo Superior</t>
    </r>
  </si>
  <si>
    <r>
      <t xml:space="preserve">Construcción de un edificio de aulas ubicadas en el bloque 03 de la Sede Principal de la Universidad del Tolima” BPIN2019004730042, aprobado en el Órgano Colegiado de Administración y Decisión OCAD Región Centro Sur, por valor de $8.010.943.097,85, financiado con recursos del Fondo de Compensación Regional – FCR 60% del Sistema General de Regalías del departamento del Tolima.
</t>
    </r>
    <r>
      <rPr>
        <b/>
        <sz val="9"/>
        <rFont val="Arial"/>
        <family val="2"/>
      </rPr>
      <t xml:space="preserve">SEGUNDO SEGUIMIENTO
</t>
    </r>
    <r>
      <rPr>
        <sz val="9"/>
        <rFont val="Arial"/>
        <family val="2"/>
      </rPr>
      <t xml:space="preserve">El proyecta cuenta con la licencia y resolución de construcción, emitida por la Curaduría Urbana No. 1 de la Ciudad de Ibagué.
</t>
    </r>
    <r>
      <rPr>
        <b/>
        <sz val="9"/>
        <rFont val="Arial"/>
        <family val="2"/>
      </rPr>
      <t xml:space="preserve">TERCER SEGUIMIENTO
</t>
    </r>
    <r>
      <rPr>
        <sz val="9"/>
        <rFont val="Arial"/>
        <family val="2"/>
      </rPr>
      <t>En la Gobernación se encuentra en proceso precontractual</t>
    </r>
  </si>
  <si>
    <r>
      <t xml:space="preserve">Acta de aprobación del OCAT, que reposa en la Oficina de Investigaciones y Desarrollo Científico
</t>
    </r>
    <r>
      <rPr>
        <b/>
        <sz val="9"/>
        <rFont val="Calibri"/>
        <family val="2"/>
        <scheme val="minor"/>
      </rPr>
      <t xml:space="preserve">
SEGUNDO SEGUIMIENTO
</t>
    </r>
    <r>
      <rPr>
        <sz val="9"/>
        <rFont val="Calibri"/>
        <family val="2"/>
        <scheme val="minor"/>
      </rPr>
      <t xml:space="preserve">
Licencia fue emitida el 15 de octubre de 2020 y reposa la Oficina de Desarrollo Institucional
</t>
    </r>
    <r>
      <rPr>
        <b/>
        <sz val="9"/>
        <rFont val="Calibri"/>
        <family val="2"/>
        <scheme val="minor"/>
      </rPr>
      <t xml:space="preserve">TERCER SEGUIMIENTO
</t>
    </r>
    <r>
      <rPr>
        <sz val="9"/>
        <rFont val="Calibri"/>
        <family val="2"/>
        <scheme val="minor"/>
      </rPr>
      <t>Soportes que reposan en la Gobernación del Tolima y reposa en la Secretaría Departamental</t>
    </r>
  </si>
  <si>
    <r>
      <t xml:space="preserve">
SEGUNDO SEGUIMIENTO
</t>
    </r>
    <r>
      <rPr>
        <sz val="9"/>
        <color theme="1"/>
        <rFont val="Calibri"/>
        <family val="2"/>
        <scheme val="minor"/>
      </rPr>
      <t xml:space="preserve">
Actas de reunión de la Facutlad de Tecnologías del mes de septiembre 2020, informes de actividades de los meses de septiembre y octubre
</t>
    </r>
    <r>
      <rPr>
        <b/>
        <sz val="9"/>
        <color theme="1"/>
        <rFont val="Calibri"/>
        <family val="2"/>
        <scheme val="minor"/>
      </rPr>
      <t>TERCER SEGUIMIENTO</t>
    </r>
  </si>
  <si>
    <r>
      <t xml:space="preserve">Se encuentra en estudio en compañía de la Facultad de Tecnologías
</t>
    </r>
    <r>
      <rPr>
        <b/>
        <sz val="9"/>
        <color theme="1"/>
        <rFont val="Calibri"/>
        <family val="2"/>
        <scheme val="minor"/>
      </rPr>
      <t xml:space="preserve">
SEGUNDO SEGUIMIENTO</t>
    </r>
    <r>
      <rPr>
        <sz val="9"/>
        <color theme="1"/>
        <rFont val="Calibri"/>
        <family val="2"/>
        <scheme val="minor"/>
      </rPr>
      <t xml:space="preserve">
Se establecieron los lineamientos para el proyecto del plan maestro de desarrollo fisico del campus
TERCER SEGUIMIENTO
Se continua con los lineamientos y el trabajo articulado con la Facutlad de Tecnologías</t>
    </r>
  </si>
  <si>
    <r>
      <t xml:space="preserve">*Actas de asistencias a reuniones de socialización.
*Presentación
</t>
    </r>
    <r>
      <rPr>
        <b/>
        <sz val="9"/>
        <rFont val="Arial"/>
        <family val="2"/>
      </rPr>
      <t xml:space="preserve">SEGUNDO SEGUIMIENTO
</t>
    </r>
    <r>
      <rPr>
        <sz val="9"/>
        <rFont val="Arial"/>
        <family val="2"/>
      </rPr>
      <t xml:space="preserve">
Actas de Plan Financiero y POAI 
Actas de Sesición del 4 de julio de 2020, 30 septiembre y 9 de octubre de 2020, que resposan en la División Contable y Financiera
</t>
    </r>
    <r>
      <rPr>
        <b/>
        <sz val="9"/>
        <rFont val="Arial"/>
        <family val="2"/>
      </rPr>
      <t xml:space="preserve">TERCER SEGUIMIENTO
</t>
    </r>
    <r>
      <rPr>
        <sz val="9"/>
        <rFont val="Arial"/>
        <family val="2"/>
      </rPr>
      <t xml:space="preserve">
</t>
    </r>
  </si>
  <si>
    <r>
      <t xml:space="preserve">El Estatuto Orgánico Presupuestal EOP fue aprobado por medio del Acuerdo 049 de 2019; en lo corrido de la vigencia 2020 se ha venido implementando, a la fecha se ha socializado con la mayor parte de la comunidad Universitaria. 
EOP se encuentra publicado en la página Web de la Universidad : 
http://administrativos.ut.edu.co/vicerrectoria-administrativa/division-contable-y-financiera/estatuto-organico-presupuestal.html
Los informes reposan en los informes reposan en:
POAI (Consejo Superior)
PLan Financiero (ODI)
</t>
    </r>
    <r>
      <rPr>
        <b/>
        <sz val="9"/>
        <color rgb="FF000000"/>
        <rFont val="Arial"/>
        <family val="2"/>
      </rPr>
      <t>TERCER SEGUIMIENTO</t>
    </r>
    <r>
      <rPr>
        <sz val="9"/>
        <color rgb="FF000000"/>
        <rFont val="Arial"/>
        <family val="2"/>
      </rPr>
      <t xml:space="preserve">
</t>
    </r>
  </si>
  <si>
    <r>
      <t xml:space="preserve">Propuesta en construcción por parte de la OAA.
</t>
    </r>
    <r>
      <rPr>
        <b/>
        <sz val="10"/>
        <rFont val="Arial"/>
        <family val="2"/>
      </rPr>
      <t xml:space="preserve">SEGUNDO SEGUIMIENTO
</t>
    </r>
    <r>
      <rPr>
        <sz val="10"/>
        <rFont val="Arial"/>
        <family val="2"/>
      </rPr>
      <t>Documento en construcción, reposa en la Oficina de Autoevaluación y Acreditación.</t>
    </r>
    <r>
      <rPr>
        <b/>
        <sz val="10"/>
        <rFont val="Arial"/>
        <family val="2"/>
      </rPr>
      <t xml:space="preserve">
</t>
    </r>
    <r>
      <rPr>
        <b/>
        <sz val="10"/>
        <color rgb="FFFF0000"/>
        <rFont val="Arial"/>
        <family val="2"/>
      </rPr>
      <t xml:space="preserve">
</t>
    </r>
    <r>
      <rPr>
        <b/>
        <sz val="10"/>
        <rFont val="Arial"/>
        <family val="2"/>
      </rPr>
      <t xml:space="preserve">TERCER SEGUIMIENTO
</t>
    </r>
    <r>
      <rPr>
        <sz val="10"/>
        <rFont val="Arial"/>
        <family val="2"/>
      </rPr>
      <t>Documento finalizado y reposa en la Oficina de Autoevaluación y Acreditación</t>
    </r>
  </si>
  <si>
    <r>
      <t xml:space="preserve">SEGUNDO SEGUIMIENTO
</t>
    </r>
    <r>
      <rPr>
        <sz val="10"/>
        <rFont val="Arial"/>
        <family val="2"/>
      </rPr>
      <t>Resolucion del MEN de ampliación de cupos de 30 a 140  del programa de especialización en Gerencia de Proyectos y Administración Financiera
1. Administración Financiera  Res No.019594 del 20 de octubre de 2020
2. Esp en Gerencia de Proyectos. Res No 019595 del 20 de octubre de 2020
Res No.019594 del 20 de octubre de 2020
Administración Financiera (Ibagué, Bogotá y Apartado)
Especialización en Gerencia de Proyectos (Ibagué, Bogotá Tunal y Mocoa)
Ampliación de cobertura
019913 22 OCT 2020 
Licenciatura en Educación Artística (Cali, Pereira y Barranquilla)</t>
    </r>
  </si>
  <si>
    <t>Fecha de corte: 30 de diciembre de 2020</t>
  </si>
  <si>
    <t>ARTICULACIÓN CON LA ESCUELA UT PARA LOS NIÑOS</t>
  </si>
  <si>
    <r>
      <rPr>
        <b/>
        <sz val="11"/>
        <rFont val="Arial"/>
        <family val="2"/>
      </rPr>
      <t>PRIMER SEGUIMIENTO</t>
    </r>
    <r>
      <rPr>
        <sz val="11"/>
        <rFont val="Arial"/>
        <family val="2"/>
      </rPr>
      <t xml:space="preserve">
Rregistros atención que reposan en la Sección Asistencial
</t>
    </r>
    <r>
      <rPr>
        <b/>
        <sz val="11"/>
        <rFont val="Arial"/>
        <family val="2"/>
      </rPr>
      <t xml:space="preserve">SEGUNDO SEGUIMIENTO
</t>
    </r>
    <r>
      <rPr>
        <sz val="11"/>
        <rFont val="Arial"/>
        <family val="2"/>
      </rPr>
      <t>Registro Drive de tele orientación, registros virtuales de participantes en los diferentes talleres educativos, ecuestas de valoración factores de riesgo.
Listado de asistencia y evidencias fotográficas
Capacitación "Una mirada al autoreconocimiento emocional", orientado por la conferencita invitada Jhoana Agredo, desarrollado el 20 de agosto de 2020 - IDEAD
TERCER SEGUIMIENTO
Registro Drive de tele orientación, registros virtuales de participantes en los diferentes talleres educativos, encuestas de valoración factores de riesgo.
Listado de asistencia y evidencias fotográficas que reposan en la Vicerrectoría de Desarrollo Humano</t>
    </r>
  </si>
  <si>
    <r>
      <rPr>
        <b/>
        <sz val="11"/>
        <rFont val="Arial"/>
        <family val="2"/>
      </rPr>
      <t>PRIMER SEGUIMIENTO</t>
    </r>
    <r>
      <rPr>
        <sz val="11"/>
        <rFont val="Arial"/>
        <family val="2"/>
      </rPr>
      <t xml:space="preserve">
odontolgía 311
 medicina 236
 psicología 381, participación de 3817 integrantes de los CAT
 enfermería 118
 PyP registros en la PSS
</t>
    </r>
    <r>
      <rPr>
        <b/>
        <sz val="11"/>
        <rFont val="Arial"/>
        <family val="2"/>
      </rPr>
      <t xml:space="preserve">SEGUNDO SEGUIMIENTO
</t>
    </r>
    <r>
      <rPr>
        <sz val="11"/>
        <rFont val="Arial"/>
        <family val="2"/>
      </rPr>
      <t xml:space="preserve">odontolgía 425
 medicina 1928
 psicología 850
 enfermería 525
 PyP registros en la PSS 3835... tu radio 6840 reproducciones (no contabilizadas)
</t>
    </r>
    <r>
      <rPr>
        <b/>
        <sz val="11"/>
        <rFont val="Arial"/>
        <family val="2"/>
      </rPr>
      <t>TERCER SEGUIMIENTO</t>
    </r>
    <r>
      <rPr>
        <sz val="11"/>
        <rFont val="Arial"/>
        <family val="2"/>
      </rPr>
      <t xml:space="preserve">
odontolgía 31
 medicina 92
 psicología 96
 enfermería 25
 PyP registros en la PSS 1442</t>
    </r>
  </si>
  <si>
    <r>
      <rPr>
        <b/>
        <sz val="11"/>
        <rFont val="Arial"/>
        <family val="2"/>
      </rPr>
      <t xml:space="preserve">PRIMER SEGUIMIENTO
</t>
    </r>
    <r>
      <rPr>
        <sz val="11"/>
        <rFont val="Arial"/>
        <family val="2"/>
      </rPr>
      <t xml:space="preserve">
Las listas de asistentes se encuentran en la Universidad
 medios de comunicación institucionales
</t>
    </r>
    <r>
      <rPr>
        <sz val="11"/>
        <color rgb="FFFF0000"/>
        <rFont val="Arial"/>
        <family val="2"/>
      </rPr>
      <t xml:space="preserve">
</t>
    </r>
    <r>
      <rPr>
        <b/>
        <sz val="11"/>
        <rFont val="Arial"/>
        <family val="2"/>
      </rPr>
      <t xml:space="preserve">SEGUNDO SEGUIMIENTO
</t>
    </r>
    <r>
      <rPr>
        <sz val="11"/>
        <rFont val="Arial"/>
        <family val="2"/>
      </rPr>
      <t xml:space="preserve">Las listas de asistentes se encuentran en la Universidad
 medios de comunicación institucionales
</t>
    </r>
    <r>
      <rPr>
        <b/>
        <sz val="11"/>
        <rFont val="Arial"/>
        <family val="2"/>
      </rPr>
      <t xml:space="preserve">
TERCER SEGUIMIENTO</t>
    </r>
    <r>
      <rPr>
        <sz val="11"/>
        <rFont val="Arial"/>
        <family val="2"/>
      </rPr>
      <t xml:space="preserve">
Las listas de asistentes</t>
    </r>
    <r>
      <rPr>
        <b/>
        <sz val="11"/>
        <rFont val="Arial"/>
        <family val="2"/>
      </rPr>
      <t xml:space="preserve">
</t>
    </r>
  </si>
  <si>
    <r>
      <rPr>
        <b/>
        <sz val="11"/>
        <rFont val="Arial"/>
        <family val="2"/>
      </rPr>
      <t xml:space="preserve">PRIMER SEGUIMIENTO </t>
    </r>
    <r>
      <rPr>
        <sz val="11"/>
        <rFont val="Arial"/>
        <family val="2"/>
      </rPr>
      <t xml:space="preserve">
Día de la mujer
 1. Circuito de salud con énfasis en derechos sexuales y reproductivos y autoestima (las listas de asistentes se encuentran en la Universidad) 2. Campaña sobre los derechos de las mujeres, la cual fue difundida por todos los medios de comunicación institucionales 3. Muestra folclórica y cultural
 Día de la Secretaria
1. Se publicó tarjeta digital de reconocimiento de su labor 2. Se gestionaron con Comfenalco obsequios, están pendiente la relación de la D.R.L.P. para ser entregados
 Salud Mental
 1. Se han realizado campañas digitales:
 - Recomendaciones en salud mental para largos periodos en casa
 - Sesión de meditación para la disminución del estrés
 - Mensajes motivadores
 2. Apoyo Psicosocial: 30 administrativos y docentes
 Convivencia y clima laboral
 1. Capacitación a través de plataforma virtual Meet en " Gestión de las emociones para la atención al público" 9 participantes del área de monitores de aulas de la Div Servicios Administrativos
 2. Capacitación a través de plataforma virtual Meet en " Resolución de conflictos" 16 participantes administrativos y representantes estudiantiles de la Facultad de Ciencias Económicas y Administrativas
</t>
    </r>
    <r>
      <rPr>
        <b/>
        <sz val="11"/>
        <rFont val="Arial"/>
        <family val="2"/>
      </rPr>
      <t xml:space="preserve">SEGUNDO SEGUIMIENTO
Nota: </t>
    </r>
    <r>
      <rPr>
        <sz val="11"/>
        <rFont val="Arial"/>
        <family val="2"/>
      </rPr>
      <t>acumulado de enero al 30 de octubre de 2020
1. Circuito de salud con énfasis en derechos sexuales y reproductivos y autoestima (54 registrados en lista de asistentes). 2. Campaña sobre los derechos de las mujeres, la cual fue difundida por todos los medios de comunicación institucionales. 3. Muestra folclórica y cultural
Día de la Secretaria
 1. Se publicó tarjeta digital de reconocimiento de su labor. 2. Se gestionaron con Comfenalco obsequios, están pendiente para ser entregados
Salud Mental
 1. Se han realizado campaña</t>
    </r>
    <r>
      <rPr>
        <b/>
        <sz val="11"/>
        <rFont val="Arial"/>
        <family val="2"/>
      </rPr>
      <t xml:space="preserve">
TERCER SEGUIMIENTO - NOV-DIC
</t>
    </r>
    <r>
      <rPr>
        <sz val="11"/>
        <rFont val="Arial"/>
        <family val="2"/>
      </rPr>
      <t xml:space="preserve">Talleres Clima y convivencia laboral: 42
Salud Mental - Manejo de ansiedad: 47
</t>
    </r>
  </si>
  <si>
    <r>
      <rPr>
        <b/>
        <sz val="11"/>
        <rFont val="Arial"/>
        <family val="2"/>
      </rPr>
      <t>SEGUNDO SEGUIMIENTO</t>
    </r>
    <r>
      <rPr>
        <sz val="11"/>
        <rFont val="Arial"/>
        <family val="2"/>
      </rPr>
      <t xml:space="preserve">
Registros físicos de control durante los días de servicio y visita de inspección al restaurante del Bajo Calima
</t>
    </r>
  </si>
  <si>
    <r>
      <rPr>
        <b/>
        <sz val="11"/>
        <rFont val="Arial"/>
        <family val="2"/>
      </rPr>
      <t>SEGUNDO SEGUIMIENTO</t>
    </r>
    <r>
      <rPr>
        <sz val="11"/>
        <rFont val="Arial"/>
        <family val="2"/>
      </rPr>
      <t xml:space="preserve">
“Proyecto de acuerdo unificado residencias estudiantiles”
</t>
    </r>
    <r>
      <rPr>
        <b/>
        <sz val="11"/>
        <rFont val="Arial"/>
        <family val="2"/>
      </rPr>
      <t xml:space="preserve">
SEGUNDO SEGUIMIENTO 
TERCER SEGUIMIENTO 
</t>
    </r>
    <r>
      <rPr>
        <sz val="11"/>
        <rFont val="Arial"/>
        <family val="2"/>
      </rPr>
      <t>Documento de trabajo que resposa en la Vicerrectoría de Desarrollo Humano</t>
    </r>
  </si>
  <si>
    <r>
      <rPr>
        <b/>
        <sz val="11"/>
        <rFont val="Arial"/>
        <family val="2"/>
      </rPr>
      <t xml:space="preserve">PRIMER SEGUIMIENTO </t>
    </r>
    <r>
      <rPr>
        <sz val="11"/>
        <rFont val="Arial"/>
        <family val="2"/>
      </rPr>
      <t xml:space="preserve">
Las acciones previstas en éste subproyecto, no se han logrado llevar a cabo por el cierre de los servicios de restaurante a causa de la emergencia sanitaria ocasionada por COVID-19
</t>
    </r>
    <r>
      <rPr>
        <b/>
        <sz val="11"/>
        <rFont val="Arial"/>
        <family val="2"/>
      </rPr>
      <t xml:space="preserve">
SEGUNDO SEGUIMIENTO </t>
    </r>
    <r>
      <rPr>
        <sz val="11"/>
        <rFont val="Arial"/>
        <family val="2"/>
      </rPr>
      <t xml:space="preserve">
Contingencia por el COVID 19, No se presta el servicio, sin embargo el avance es sginificativo en el primer seguimiento</t>
    </r>
  </si>
  <si>
    <r>
      <rPr>
        <b/>
        <sz val="11"/>
        <rFont val="Arial"/>
        <family val="2"/>
      </rPr>
      <t xml:space="preserve">PRIMER SEGUIMIENTO </t>
    </r>
    <r>
      <rPr>
        <sz val="11"/>
        <rFont val="Arial"/>
        <family val="2"/>
      </rPr>
      <t xml:space="preserve">
Base de datos emitida por la Oficina de Gestión Tecnológica
</t>
    </r>
    <r>
      <rPr>
        <b/>
        <sz val="11"/>
        <rFont val="Arial"/>
        <family val="2"/>
      </rPr>
      <t xml:space="preserve">SEGUNDO SEGUIMIENTO </t>
    </r>
  </si>
  <si>
    <r>
      <t xml:space="preserve">Becas por calamidad resol. 0153 del 07 de febrero de 2020 resol. 0418 del 07 de abril del 2020 resol. 428 del 15 de abril del 2020, Resol 450 del 24 de abril del 2020
 Asistencias administrativas resolución 442 del 20 de abril del 2020, resolución 0346 del 13 de marzo de 2020
 Monitorias Res. 0407 de abril 01 de 2020, Res. 0425 de abril 14 de 2020,Res. 0429 de abril 16 de 2020
 Resolucion 453 del 27 de abril de 2020 del Fondo de Legados y Donaciones, pre listados que estan publicados en la pagina Institucional, solciitud de cdp enviados a la oficina Division Contable y Financiera, oficios.
</t>
    </r>
    <r>
      <rPr>
        <b/>
        <sz val="11"/>
        <rFont val="Arial"/>
        <family val="2"/>
      </rPr>
      <t>SEGUNDO SEGUIMIENTO</t>
    </r>
    <r>
      <rPr>
        <sz val="11"/>
        <rFont val="Arial"/>
        <family val="2"/>
      </rPr>
      <t xml:space="preserve">
Resoluciones de vinculación de monitorores, planillas de control de horas
Con un estado de avance de gestión del 50%
Resolución Matriculas de Honor 0817 del 24/09/2020. Resolución  0579 del 02/07/2020. Resolución  0810 del 21/09/2020. las evidencias de los benefici
os sindicales son las actas y resoluciones 0517 de 2013, Resolucion 1181 de 2001, Convención Colectiva de Trabajadores Oficiales, Acta de Negociación de ASPU, Actas de Negociación de los diferentes Sindicatos.
</t>
    </r>
    <r>
      <rPr>
        <b/>
        <sz val="11"/>
        <rFont val="Arial"/>
        <family val="2"/>
      </rPr>
      <t>TERCER SEGUIMIENTO</t>
    </r>
    <r>
      <rPr>
        <sz val="11"/>
        <rFont val="Arial"/>
        <family val="2"/>
      </rPr>
      <t xml:space="preserve">
Apoyos Económicos: CDP No. 1996 y RP No. 2194
CDP No. 2595 y RP No. 2956
CDP No. 2596 y RP No. 2957
CDP No. 2950 y RP No. 3311
CDP No. 1949 y RP No. 2136</t>
    </r>
  </si>
  <si>
    <r>
      <t xml:space="preserve">Oficio de suspensión de noviembre de 2019.
</t>
    </r>
    <r>
      <rPr>
        <b/>
        <sz val="11"/>
        <rFont val="Arial"/>
        <family val="2"/>
      </rPr>
      <t>SEGUNDO SEGUIMIENTO</t>
    </r>
    <r>
      <rPr>
        <sz val="11"/>
        <rFont val="Arial"/>
        <family val="2"/>
      </rPr>
      <t xml:space="preserve">
Informe supervisión 4-11-2020
</t>
    </r>
    <r>
      <rPr>
        <b/>
        <sz val="11"/>
        <rFont val="Arial"/>
        <family val="2"/>
      </rPr>
      <t xml:space="preserve">TERCER SEGUIMIENTO
</t>
    </r>
    <r>
      <rPr>
        <sz val="11"/>
        <rFont val="Arial"/>
        <family val="2"/>
      </rPr>
      <t>Se radico a la Oficina de Contrtaciòn Acta de Liquidaciòn anticipada del Contrato Nº184-19, informe final, soportes y anexos. Se tràmito el Acta de Satisfacciòn final ante la Divisiòn Contable y Financiera para la gestiòn pertinente del pago final.</t>
    </r>
  </si>
  <si>
    <r>
      <t xml:space="preserve">No se ha realizado un comité técnico con el ordenador del gasto y el contratista para aclarar dudas y definir la forma de continúar desde la virtualidad con la ejecucción, dado que las obligaciones que estan pendientes requieren de la presencialidad.
</t>
    </r>
    <r>
      <rPr>
        <b/>
        <sz val="11"/>
        <rFont val="Arial"/>
        <family val="2"/>
      </rPr>
      <t xml:space="preserve">
SEGUNDO SEGUIMIENTO</t>
    </r>
    <r>
      <rPr>
        <sz val="11"/>
        <rFont val="Arial"/>
        <family val="2"/>
      </rPr>
      <t xml:space="preserve">
Para el cumplimiento de las obligaciones del objeto del contrato N°184-19 “realizar acciones para la construcción de la política institucional de drogas para la Universidad del Tolima en la Vicerrectoría de Desarrollo Humano”, se vinculo un profesional con experiencia en el tema, el cuál en la actual vigencia no avanzado aludiendo dificultades por el confinamiento, la pandemia y la virtualidad.
</t>
    </r>
    <r>
      <rPr>
        <b/>
        <sz val="11"/>
        <rFont val="Arial"/>
        <family val="2"/>
      </rPr>
      <t xml:space="preserve">TERCER SEGUIMIENTO
</t>
    </r>
    <r>
      <rPr>
        <sz val="11"/>
        <rFont val="Arial"/>
        <family val="2"/>
      </rPr>
      <t xml:space="preserve">Durante los meses de noviembre y diciembre de 2020, se realizaron mesas de trabajo con el Vicerrector de Desarrollo Humano, el contratista y la supervisora para hacer seguimiento a las obligaciones contractuales. A mediados de diciembre se logro cumplir con las obligaciones y el objeto contractual por lo cual se definio culminar anticipadamente. A la fecha hay un documento de polìtica revisado y  socializado a la comunidad universitaria, se tienen identificados aportes y recomendaciones hechos por los participantes (estudiante, profesores y funcionarios) los cuales se estan incluyendo en el documento de trabajo. La proyecciòn del Vicerrector es conformar una mesa tècnica con profesores, funcionarios y representantes estudiantiles para ajustar, pulir, validar y socializar de nuevo el documento, para poder continuar con los tramites internos de revisiòn para viabilidades tecnica, financiera y juridica, revisiòn del Consejo Acadèmico y aprobaciòn del Consejo Superior.
</t>
    </r>
  </si>
  <si>
    <r>
      <t xml:space="preserve">La actividad realizada se basa en las TIC y comprende el mantenimiento de la actividad fisica desde casa con miras al mantenimiento de las cualidades fisicas basicas LAS ACTIVIDADES FISICAS DE REPRESENTACION ESTAN SUSPENDIDAS. Tenemos 25 disciplinas en este </t>
    </r>
    <r>
      <rPr>
        <b/>
        <sz val="11"/>
        <rFont val="Arial"/>
        <family val="2"/>
      </rPr>
      <t>proceso
SEGUNDO SEGUIMIENTO</t>
    </r>
    <r>
      <rPr>
        <sz val="11"/>
        <rFont val="Arial"/>
        <family val="2"/>
      </rPr>
      <t xml:space="preserve">
Eventos suspendidos hasta el momento en que los protocolos de bio seguridad permitan su realizacion por COVID 19
</t>
    </r>
    <r>
      <rPr>
        <b/>
        <sz val="11"/>
        <rFont val="Arial"/>
        <family val="2"/>
      </rPr>
      <t xml:space="preserve">TERCER SEGUIMIENTO  </t>
    </r>
    <r>
      <rPr>
        <sz val="11"/>
        <rFont val="Arial"/>
        <family val="2"/>
      </rPr>
      <t xml:space="preserve">
A dic 2020 Las condiciones de bioseguridad no permiten la realizacion de actividades deportivas quedando realizar una nueva programacion en el mes de febrero con dos plataformas de realizacion: de un lado ASCUNDAF que corresponde al deporte universitario ditigido por ASCUN la Asociacion Colombiana de Universidades y de otro lado la plataforma deportiva que maneja el SUE sistema Universitario Estatal. Mientras, de manera virtual, tratamos de mantener en forma nuestros deportistas.</t>
    </r>
  </si>
  <si>
    <r>
      <t xml:space="preserve">Mediante las TIC se trata de llegar a la comunidad universitaria con rutinas para ejecutar en el tiempo libre. Se coloca una rutina especial para la comunidad universitaria. Quedamos aplazados para la entrega del piso del gimnasio de estudiantes, al igual que las maquinas para este y el gimnasio de funcionarioos. se realizo la entrega de la solicitud para los elementos deportivos necesarios para la actividad.
</t>
    </r>
    <r>
      <rPr>
        <b/>
        <sz val="11"/>
        <rFont val="Arial"/>
        <family val="2"/>
      </rPr>
      <t xml:space="preserve">
SEGUNDO SEGUIMIENTO</t>
    </r>
    <r>
      <rPr>
        <sz val="11"/>
        <rFont val="Arial"/>
        <family val="2"/>
      </rPr>
      <t xml:space="preserve">
En virtud de la pandemia y Mediante las TIC se trata de llegar a la comunidad universitaria con rutinas para ejecutar en el tiempo libre. Se coloca 2 o 3 rutinas semanales para la comunidad universitaria. Se entrego e instalo el piso del gimnasio de estudiantes, se compraron ,maquinas para reemplazar las obsoletas de los gimnasios, en tramite se encuentra la compra de las elipticas y las bicicletas estaticas, se trabaja con los seleccionados de manera virtual generando aproximadamente 5.500 videos como evidencia del trabajo virtual.
</t>
    </r>
    <r>
      <rPr>
        <b/>
        <sz val="11"/>
        <rFont val="Arial"/>
        <family val="2"/>
      </rPr>
      <t xml:space="preserve">
TERCER SEGUIMIENTO </t>
    </r>
    <r>
      <rPr>
        <sz val="11"/>
        <rFont val="Arial"/>
        <family val="2"/>
      </rPr>
      <t xml:space="preserve">
Fue recibida la maquinaria nueva, elipticas y bicicletas estáticas quedando la instalacion para momentos pre de la iniciacion de semi o presencialidad. se realizan obras al interior y exterior del coliseo mayor se atendieron 543 usuarios en virtualidad.</t>
    </r>
  </si>
  <si>
    <r>
      <rPr>
        <b/>
        <sz val="11"/>
        <rFont val="Arial"/>
        <family val="2"/>
      </rPr>
      <t>PRIMER SEGUIMIENTO</t>
    </r>
    <r>
      <rPr>
        <sz val="11"/>
        <rFont val="Arial"/>
        <family val="2"/>
      </rPr>
      <t xml:space="preserve">
manejo de tics: correo electronico, google drive, one drive, zoom, go tomeeting, enlaces you tube, whatsap, videos demo
</t>
    </r>
    <r>
      <rPr>
        <b/>
        <sz val="11"/>
        <rFont val="Arial"/>
        <family val="2"/>
      </rPr>
      <t xml:space="preserve">
SEGUNDO SEGUIMIENTO
</t>
    </r>
    <r>
      <rPr>
        <sz val="11"/>
        <rFont val="Arial"/>
        <family val="2"/>
      </rPr>
      <t xml:space="preserve">
manejo de tics: correo electronico, google drive, one drive, zoom, go tomeeting, enlaces you tube, whatsap, videos demo
</t>
    </r>
    <r>
      <rPr>
        <b/>
        <sz val="11"/>
        <rFont val="Arial"/>
        <family val="2"/>
      </rPr>
      <t xml:space="preserve">TERCER SEGUIMIENTO 
</t>
    </r>
    <r>
      <rPr>
        <sz val="11"/>
        <rFont val="Arial"/>
        <family val="2"/>
      </rPr>
      <t>Programación de actividad, lista de asistencia y videos</t>
    </r>
  </si>
  <si>
    <r>
      <rPr>
        <b/>
        <sz val="11"/>
        <rFont val="Arial"/>
        <family val="2"/>
      </rPr>
      <t>PRIMER SEGUIMIENTO</t>
    </r>
    <r>
      <rPr>
        <sz val="11"/>
        <rFont val="Arial"/>
        <family val="2"/>
      </rPr>
      <t xml:space="preserve">
registros Drive CAT Ibagué
</t>
    </r>
    <r>
      <rPr>
        <b/>
        <sz val="11"/>
        <rFont val="Arial"/>
        <family val="2"/>
      </rPr>
      <t xml:space="preserve">SEGUNDO SEGUIMIENTO
</t>
    </r>
    <r>
      <rPr>
        <sz val="11"/>
        <rFont val="Arial"/>
        <family val="2"/>
      </rPr>
      <t xml:space="preserve">Listas de asistentes que resposa en la Vicerrectoría de Desarrollo Humano
</t>
    </r>
    <r>
      <rPr>
        <b/>
        <sz val="11"/>
        <rFont val="Arial"/>
        <family val="2"/>
      </rPr>
      <t xml:space="preserve">
TERCER SEGUIMIENTO
</t>
    </r>
    <r>
      <rPr>
        <sz val="11"/>
        <rFont val="Arial"/>
        <family val="2"/>
      </rPr>
      <t xml:space="preserve">
Listas de asistentes que resposa en la Vicerrectoría de Desarrollo Humano</t>
    </r>
  </si>
  <si>
    <r>
      <rPr>
        <b/>
        <sz val="9"/>
        <rFont val="Arial"/>
        <family val="2"/>
      </rPr>
      <t>PRIMER SEGUIMIENTO</t>
    </r>
    <r>
      <rPr>
        <sz val="9"/>
        <rFont val="Arial"/>
        <family val="2"/>
      </rPr>
      <t xml:space="preserve">
Se evalúa si los servicios ofrecidos actualmente a los graduados, con excepción de los descuentos de matricula en posgrado y acceso virtual a base de datos, entre otros contemplados en el Acuerdo 04 de 2015, continuan o no siendo pertinentes en el nuevo escenario de emergencia sanitaria y aislamiento obligatorio centrado en la virtualidad.
</t>
    </r>
    <r>
      <rPr>
        <b/>
        <sz val="9"/>
        <rFont val="Arial"/>
        <family val="2"/>
      </rPr>
      <t xml:space="preserve">
SEGUNDO SEGUIMIENTO
</t>
    </r>
    <r>
      <rPr>
        <sz val="9"/>
        <rFont val="Arial"/>
        <family val="2"/>
      </rPr>
      <t>Se tiene un documento de trabajo
Conexión UT
Se creeo un correo electrónico para dinamizar la comunicación con los graduados
Convenios que están desarrollando</t>
    </r>
  </si>
  <si>
    <r>
      <rPr>
        <b/>
        <sz val="9"/>
        <rFont val="Arial"/>
        <family val="2"/>
      </rPr>
      <t>PRIMER SEGUIMIENTO</t>
    </r>
    <r>
      <rPr>
        <sz val="9"/>
        <rFont val="Arial"/>
        <family val="2"/>
      </rPr>
      <t xml:space="preserve">
TRUEQUE PROYECCION SOCIAL " PAPEL SOLIDARIO", EVIDENCIA FOTOGRAFICA EN ARTICULACION CON INVESTIGACIONES Y LA ONG R-PLANETA.
</t>
    </r>
    <r>
      <rPr>
        <b/>
        <sz val="9"/>
        <rFont val="Arial"/>
        <family val="2"/>
      </rPr>
      <t xml:space="preserve">SEGUNDO SEGUIMIENTO
</t>
    </r>
    <r>
      <rPr>
        <sz val="9"/>
        <rFont val="Arial"/>
        <family val="2"/>
      </rPr>
      <t xml:space="preserve">BLOG DE CONSUMO RESPONSABLE.https://juntospodemosutops.blogspot.com/
</t>
    </r>
    <r>
      <rPr>
        <sz val="9"/>
        <color rgb="FFFF0000"/>
        <rFont val="Arial"/>
        <family val="2"/>
      </rPr>
      <t xml:space="preserve">
</t>
    </r>
    <r>
      <rPr>
        <sz val="9"/>
        <rFont val="Arial"/>
        <family val="2"/>
      </rPr>
      <t xml:space="preserve">Pieza publicitaria Campaña porta tu vaso, reposa en la CGEA
</t>
    </r>
    <r>
      <rPr>
        <b/>
        <sz val="9"/>
        <rFont val="Arial"/>
        <family val="2"/>
      </rPr>
      <t xml:space="preserve">
TERCER SEGUIMIENTO</t>
    </r>
    <r>
      <rPr>
        <sz val="9"/>
        <rFont val="Arial"/>
        <family val="2"/>
      </rPr>
      <t xml:space="preserve">
 Notas Pedagógicas Ambientales </t>
    </r>
  </si>
  <si>
    <r>
      <rPr>
        <b/>
        <sz val="9"/>
        <rFont val="Arial"/>
        <family val="2"/>
      </rPr>
      <t>PRIMER SEGUIMIENTO</t>
    </r>
    <r>
      <rPr>
        <sz val="9"/>
        <rFont val="Arial"/>
        <family val="2"/>
      </rPr>
      <t xml:space="preserve">
SE REALIZO EN EL MES DE ABRIL, POR EL SEMILLERO DE INVETIGACION SIEDAM
</t>
    </r>
    <r>
      <rPr>
        <b/>
        <sz val="9"/>
        <rFont val="Arial"/>
        <family val="2"/>
      </rPr>
      <t xml:space="preserve">
SEGUNDO SEGUIMIENTO</t>
    </r>
    <r>
      <rPr>
        <sz val="9"/>
        <rFont val="Arial"/>
        <family val="2"/>
      </rPr>
      <t xml:space="preserve">
2. PUBLICACION REVISTA PORTA TU VASO cultura ciudadana por el ambiente 
 3. ESTRATEGIA DE DIFUSION DE CONTENIDO A TRAVES DE CORREOS ELECTRONICOS DE LA COMUNIDAD UNIVERSITARIA.
 4. BLOG DE CONSUMO RESPONSABLE.https://juntospodemosutops.blogspot.com/
</t>
    </r>
    <r>
      <rPr>
        <b/>
        <sz val="9"/>
        <rFont val="Arial"/>
        <family val="2"/>
      </rPr>
      <t xml:space="preserve">
TERCER SEGUIMIENTO</t>
    </r>
    <r>
      <rPr>
        <sz val="9"/>
        <rFont val="Arial"/>
        <family val="2"/>
      </rPr>
      <t xml:space="preserve">
Seis (6) campañas sobre ahorro del agua y de la energía; reciclaje y nuevo código de colores para residuos; reciclaje de  aceites; prevención uso de la pólvora; video sobre el nuevo código de colores.</t>
    </r>
  </si>
  <si>
    <r>
      <t xml:space="preserve">SEGUNDO SEGUIMIENTO
</t>
    </r>
    <r>
      <rPr>
        <sz val="9"/>
        <rFont val="Calibri"/>
        <family val="2"/>
        <scheme val="minor"/>
      </rPr>
      <t xml:space="preserve">Correo electrónico enviado a la Secretaría General el 24 de agosto de 2020 con el respectivo documento de trabajo, reposa en Archivo Instituconal
</t>
    </r>
    <r>
      <rPr>
        <b/>
        <sz val="9"/>
        <rFont val="Calibri"/>
        <family val="2"/>
        <scheme val="minor"/>
      </rPr>
      <t xml:space="preserve">TERCER SEGUIMIENTO
</t>
    </r>
    <r>
      <rPr>
        <sz val="9"/>
        <rFont val="Calibri"/>
        <family val="2"/>
        <scheme val="minor"/>
      </rPr>
      <t>Documento que resposa en Archivo Institucional</t>
    </r>
  </si>
  <si>
    <r>
      <t xml:space="preserve">SEGUNDO SEGUIMIENTO
</t>
    </r>
    <r>
      <rPr>
        <sz val="9"/>
        <rFont val="Calibri"/>
        <family val="2"/>
        <scheme val="minor"/>
      </rPr>
      <t xml:space="preserve">
Se tiene el documento de trabajo, presentado al líder del proceso - Secretario General
</t>
    </r>
    <r>
      <rPr>
        <b/>
        <sz val="9"/>
        <rFont val="Calibri"/>
        <family val="2"/>
        <scheme val="minor"/>
      </rPr>
      <t xml:space="preserve">TERCER SEGUIMIENTO
</t>
    </r>
    <r>
      <rPr>
        <sz val="9"/>
        <rFont val="Calibri"/>
        <family val="2"/>
        <scheme val="minor"/>
      </rPr>
      <t xml:space="preserve">
Documento pendiente de aprobación</t>
    </r>
  </si>
  <si>
    <r>
      <t xml:space="preserve">En cuanto al  proceso de la actualización del Estatuto Estudiantil, la Vicerrectoría de Desarrollo Humano planteó la realización de tres
fases para la actualización del Reglamento Estudiantil. La primera
(enero-febrero 2018), será una etapa de documentación, la segunda, de
construcción del proyecto de acuerdo (marzo-abril 2018), y la tercera
de aprobación del proyecto por parte de los órganos de decisión.la fecha, la Oficina Jurídica ha asistido a 8 reuniones en el 2018. no ha sido citada  a más reuniones 
</t>
    </r>
    <r>
      <rPr>
        <b/>
        <sz val="9"/>
        <rFont val="Arial"/>
        <family val="2"/>
      </rPr>
      <t xml:space="preserve">
SEGUNDO SEGUIMIENTO</t>
    </r>
    <r>
      <rPr>
        <sz val="9"/>
        <rFont val="Arial"/>
        <family val="2"/>
        <charset val="1"/>
      </rPr>
      <t xml:space="preserve">
1,  Documento de trabajo que esta en revisión por los representantes estudiantiles
</t>
    </r>
    <r>
      <rPr>
        <b/>
        <sz val="9"/>
        <rFont val="Arial"/>
        <family val="2"/>
      </rPr>
      <t xml:space="preserve">
TERCER SEGUIMIENTO</t>
    </r>
    <r>
      <rPr>
        <sz val="9"/>
        <rFont val="Arial"/>
        <family val="2"/>
        <charset val="1"/>
      </rPr>
      <t xml:space="preserve">
La oficina juridica esta atenta para continuar con el acompañamiento al proceso de consttrucción  del Estatuto Estudiantil. y a  la revision del  proyecto de acuerdo y emisión de la viabilidad juridica.</t>
    </r>
  </si>
  <si>
    <r>
      <rPr>
        <b/>
        <sz val="9"/>
        <rFont val="Arial"/>
        <family val="2"/>
      </rPr>
      <t>PRIMER SEGUIMIENTO</t>
    </r>
    <r>
      <rPr>
        <sz val="9"/>
        <rFont val="Arial"/>
        <family val="2"/>
        <charset val="1"/>
      </rPr>
      <t xml:space="preserve">
La oficina  jurídica y los abogados externos  estan adelanttando la revisión del actual estatuto, para ello se realizo un coronograma ed trabajo 
SEGUNDO SEGUIMIENTO
Pendiente vice administrativa: Frente a este ítem la Vicerrectoría Administrativa se encuentra realizando el acopio documental de los Estatutos Administrativos de las Universidades Estatales para revisar los capítulos de todo lo concerniente a la administración de personal (carrera administrativa, régimen disciplinario, provisión de los empleos, forma de provisión de los empleos, traslados, revisión de la posesión de los empleos, de los permisos, de las licencias, de los encargos, declaración de insubsistencia, entre otros), así mismo se debe realizar una consulta del marco legal que establece la función pública  con base en el entregable que realizó el Instituto de Prospectiva de la Universidad del Valle 
TERCER SEGUIMIENTO
La Oficina Juridica, esta en la etapa de análisis, revisión  y ajustes  de aspectos a regular para el personal  administrativo de la Universidad.</t>
    </r>
  </si>
  <si>
    <r>
      <rPr>
        <b/>
        <sz val="9"/>
        <rFont val="Arial"/>
        <family val="2"/>
      </rPr>
      <t>PRIMER SEGUIMIENTO</t>
    </r>
    <r>
      <rPr>
        <sz val="9"/>
        <rFont val="Arial"/>
        <family val="2"/>
        <charset val="1"/>
      </rPr>
      <t xml:space="preserve">
Correo electronico 
</t>
    </r>
    <r>
      <rPr>
        <b/>
        <sz val="9"/>
        <rFont val="Arial"/>
        <family val="2"/>
      </rPr>
      <t xml:space="preserve">
SEGUNDO SEGUIMIENTO
TERCER SEGUIMIENTO
</t>
    </r>
    <r>
      <rPr>
        <sz val="9"/>
        <rFont val="Arial"/>
        <family val="2"/>
      </rPr>
      <t xml:space="preserve">
Correo electronico , Cronograma de actividades y comparativo otras universidades</t>
    </r>
    <r>
      <rPr>
        <sz val="9"/>
        <color rgb="FFFF0000"/>
        <rFont val="Arial"/>
        <family val="2"/>
      </rPr>
      <t xml:space="preserve">
</t>
    </r>
  </si>
  <si>
    <r>
      <rPr>
        <b/>
        <sz val="9"/>
        <color theme="1"/>
        <rFont val="Calibri"/>
        <family val="2"/>
        <scheme val="minor"/>
      </rPr>
      <t>PRIMER SEGUIMIENTO</t>
    </r>
    <r>
      <rPr>
        <sz val="9"/>
        <color theme="1"/>
        <rFont val="Calibri"/>
        <family val="2"/>
        <scheme val="minor"/>
      </rPr>
      <t xml:space="preserve">
Documento de trabajo de reorienteción del Plan de Desarrollo Institucional.
Estatuto Orgánico Presupuestal EOP aprobado
Audiencias públicas permanentes de Rendición de cuentas.
</t>
    </r>
    <r>
      <rPr>
        <b/>
        <sz val="9"/>
        <color theme="1"/>
        <rFont val="Calibri"/>
        <family val="2"/>
        <scheme val="minor"/>
      </rPr>
      <t>SEGUNDO SEGUIMIENTO</t>
    </r>
    <r>
      <rPr>
        <sz val="9"/>
        <color theme="1"/>
        <rFont val="Calibri"/>
        <family val="2"/>
        <scheme val="minor"/>
      </rPr>
      <t xml:space="preserve">
Acta del Consejo Superior de 21 de septiembre de 2020
</t>
    </r>
    <r>
      <rPr>
        <b/>
        <sz val="9"/>
        <color theme="1"/>
        <rFont val="Calibri"/>
        <family val="2"/>
        <scheme val="minor"/>
      </rPr>
      <t>TERCER SEGUIMIENTO</t>
    </r>
    <r>
      <rPr>
        <sz val="9"/>
        <color theme="1"/>
        <rFont val="Calibri"/>
        <family val="2"/>
        <scheme val="minor"/>
      </rPr>
      <t xml:space="preserve">
Código de integridad aprobado</t>
    </r>
  </si>
  <si>
    <r>
      <rPr>
        <b/>
        <sz val="10"/>
        <rFont val="Arial"/>
        <family val="2"/>
      </rPr>
      <t xml:space="preserve">PRIMER SEGUIMIENTO
</t>
    </r>
    <r>
      <rPr>
        <sz val="10"/>
        <rFont val="Arial"/>
        <family val="2"/>
      </rPr>
      <t xml:space="preserve">
A la fecha, se encuentran radicados en la plataforma SACES: 
9 Programas en solicitud de Renovación de RC y 
5 Programas en Solicitud de RC.          En la Plataforma SACES - CNA, se encuntran en proceso de solicitud de Renovación de Acreditación 4 programas y en proceso de solicitud de Acreditación 2 Programas Académicos .
</t>
    </r>
    <r>
      <rPr>
        <b/>
        <sz val="10"/>
        <rFont val="Arial"/>
        <family val="2"/>
      </rPr>
      <t xml:space="preserve">SEGUNDO SEGUIMIENTO
</t>
    </r>
    <r>
      <rPr>
        <sz val="10"/>
        <rFont val="Arial"/>
        <family val="2"/>
      </rPr>
      <t xml:space="preserve">
Registro en plataforma de Sistema de Aseguramiento de la Calidad de Educación Superior - SACES y en la Comisión Nacional d de Acreditación - CNA
</t>
    </r>
    <r>
      <rPr>
        <b/>
        <sz val="10"/>
        <rFont val="Arial"/>
        <family val="2"/>
      </rPr>
      <t xml:space="preserve">
Renovación registro calificado:</t>
    </r>
    <r>
      <rPr>
        <sz val="10"/>
        <rFont val="Arial"/>
        <family val="2"/>
      </rPr>
      <t xml:space="preserve"> 
Enfermería 
Ingeniería de Sistemas
Negocios Internacionales 
Medicina 
 Dirección de Organizaciones 
Gerencia en Mercadeo 
Gerencia del Talento Humano
Educación
</t>
    </r>
    <r>
      <rPr>
        <b/>
        <sz val="10"/>
        <rFont val="Arial"/>
        <family val="2"/>
      </rPr>
      <t>Acreditación</t>
    </r>
    <r>
      <rPr>
        <sz val="10"/>
        <rFont val="Arial"/>
        <family val="2"/>
      </rPr>
      <t xml:space="preserve">
Lic en Ciencias Sociales 
Lic en Literatura y Lengua Castellana - Presencial 
Administración de Empresas
</t>
    </r>
    <r>
      <rPr>
        <b/>
        <sz val="10"/>
        <rFont val="Arial"/>
        <family val="2"/>
      </rPr>
      <t>Solicitud programas nuevos</t>
    </r>
    <r>
      <rPr>
        <sz val="10"/>
        <rFont val="Arial"/>
        <family val="2"/>
      </rPr>
      <t xml:space="preserve">
Química 
Urbanismo 
Derechos Humanos y Ciudadanía 
Ecología Política 
Medicina Crítica y Cuidado Intensivo</t>
    </r>
  </si>
  <si>
    <r>
      <t xml:space="preserve">SEGUNDO SEGUIMIENTO
</t>
    </r>
    <r>
      <rPr>
        <sz val="10"/>
        <rFont val="Arial"/>
        <family val="2"/>
      </rPr>
      <t xml:space="preserve">
Creados en la nueva plataforma denomianda Plataforma Virtual "Tu Aula (mediada)" y Tu Aula (virtual - IDEAD)</t>
    </r>
  </si>
  <si>
    <r>
      <t xml:space="preserve">Se han realizado 3 talleres: 
 1. Bases de Datos 
 2. Herramienta de Investigacion Scopus 
 3. Pautas para la presentacion de trabajos escritos
</t>
    </r>
    <r>
      <rPr>
        <b/>
        <sz val="8"/>
        <color rgb="FF000000"/>
        <rFont val="Calibri"/>
        <family val="2"/>
      </rPr>
      <t xml:space="preserve">SEGUNDO SEGUIMIENTO
</t>
    </r>
    <r>
      <rPr>
        <sz val="8"/>
        <color rgb="FF000000"/>
        <rFont val="Calibri"/>
        <family val="2"/>
      </rPr>
      <t xml:space="preserve">Se han realizado 5 talleres:   
1. Bases de Datos                    
2. Herramienta de Investigacion Scopus                                     
3. Pautas para la presentacion de trabajos escritos 
4. Seminario taller Coaching: 2020: Executive Coach en tiempos del Covid-19, empleando herramientas de la base de datos Gestión Humana. </t>
    </r>
  </si>
  <si>
    <r>
      <t xml:space="preserve">El Sistema de Autoevaluación se encuentra en la fase de revisón y reformulación.
</t>
    </r>
    <r>
      <rPr>
        <b/>
        <sz val="11"/>
        <rFont val="Arial"/>
        <family val="2"/>
      </rPr>
      <t xml:space="preserve">SEGUNDO SEGUIMIENTO
</t>
    </r>
    <r>
      <rPr>
        <sz val="11"/>
        <rFont val="Arial"/>
        <family val="2"/>
      </rPr>
      <t>Propuesta en construcción por parte de la OAA, Actualización de los instrumentos y procedimientos en la aplicación del Modelo de Autoevaluación</t>
    </r>
    <r>
      <rPr>
        <b/>
        <sz val="11"/>
        <rFont val="Arial"/>
        <family val="2"/>
      </rPr>
      <t xml:space="preserve"> 
</t>
    </r>
    <r>
      <rPr>
        <sz val="11"/>
        <rFont val="Arial"/>
        <family val="2"/>
      </rPr>
      <t xml:space="preserve">
El Sistema de Autoevaluación se encuentra en la fase de revisón y reformulación, los Instrumentos ya se encuentran en prueba piloto de validación.
</t>
    </r>
    <r>
      <rPr>
        <b/>
        <sz val="11"/>
        <rFont val="Arial"/>
        <family val="2"/>
      </rPr>
      <t xml:space="preserve">
TERCER SEGUIMIENTO</t>
    </r>
    <r>
      <rPr>
        <sz val="11"/>
        <rFont val="Arial"/>
        <family val="2"/>
      </rPr>
      <t xml:space="preserve">
Propuesta de documento del sistema de autoevalucion el cual será enviado para revisión al Comite Central de Autoevaluación
</t>
    </r>
  </si>
  <si>
    <r>
      <rPr>
        <b/>
        <sz val="11"/>
        <rFont val="Arial"/>
        <family val="2"/>
      </rPr>
      <t xml:space="preserve">PRIMER SEGUIMIENTO </t>
    </r>
    <r>
      <rPr>
        <sz val="11"/>
        <rFont val="Arial"/>
        <family val="2"/>
      </rPr>
      <t xml:space="preserve">
</t>
    </r>
    <r>
      <rPr>
        <b/>
        <sz val="11"/>
        <rFont val="Arial"/>
        <family val="2"/>
      </rPr>
      <t xml:space="preserve">
Se realizó revisión documento propuesta
SEGUNDO SEGUIMIENTO</t>
    </r>
    <r>
      <rPr>
        <sz val="11"/>
        <rFont val="Arial"/>
        <family val="2"/>
      </rPr>
      <t xml:space="preserve">
Documento propuesto en revisión por integrantes del comité de residencias
</t>
    </r>
    <r>
      <rPr>
        <b/>
        <sz val="11"/>
        <rFont val="Arial"/>
        <family val="2"/>
      </rPr>
      <t>TERCER SEGUIMIENTO</t>
    </r>
    <r>
      <rPr>
        <sz val="11"/>
        <rFont val="Arial"/>
        <family val="2"/>
      </rPr>
      <t xml:space="preserve"> 
Documento revisado por integrantes del Comité y con ajustes a observaciones de jurídica, pendiente VoBo Vicerrector VDH</t>
    </r>
  </si>
  <si>
    <r>
      <rPr>
        <b/>
        <sz val="11"/>
        <rFont val="Arial"/>
        <family val="2"/>
      </rPr>
      <t>SEGUNDO SEGUIMIENTO</t>
    </r>
    <r>
      <rPr>
        <sz val="11"/>
        <color rgb="FFFF0000"/>
        <rFont val="Arial"/>
        <family val="2"/>
      </rPr>
      <t xml:space="preserve">
</t>
    </r>
    <r>
      <rPr>
        <sz val="11"/>
        <rFont val="Arial"/>
        <family val="2"/>
      </rPr>
      <t xml:space="preserve">
El documento fue revisado por el Ministerio de Puertos y Transportes, las observaciones se encuentran en implementación.  
</t>
    </r>
  </si>
  <si>
    <r>
      <rPr>
        <b/>
        <sz val="11"/>
        <rFont val="Arial"/>
        <family val="2"/>
      </rPr>
      <t>PRIMER SEGUIMIENTO</t>
    </r>
    <r>
      <rPr>
        <sz val="11"/>
        <rFont val="Arial"/>
        <family val="2"/>
      </rPr>
      <t xml:space="preserve">
36 sta teresa
 35 niño jesus
 65 comfatolima
 103 sede central
</t>
    </r>
    <r>
      <rPr>
        <b/>
        <sz val="11"/>
        <rFont val="Arial"/>
        <family val="2"/>
      </rPr>
      <t xml:space="preserve">SEGUNDO SEGUIMIENTO
</t>
    </r>
    <r>
      <rPr>
        <sz val="11"/>
        <rFont val="Arial"/>
        <family val="2"/>
      </rPr>
      <t xml:space="preserve">
Nota: Acumulado de enero a 30 de octubre de 2020</t>
    </r>
    <r>
      <rPr>
        <b/>
        <sz val="11"/>
        <rFont val="Arial"/>
        <family val="2"/>
      </rPr>
      <t xml:space="preserve">
</t>
    </r>
    <r>
      <rPr>
        <sz val="11"/>
        <rFont val="Arial"/>
        <family val="2"/>
      </rPr>
      <t xml:space="preserve">79  Inducciónn
122 habilidades xa la vida
99 planeando mi futuro
87 convivencia
35 Atención de casos
54 Reliquidaciones
28 orientación apoyos
</t>
    </r>
    <r>
      <rPr>
        <b/>
        <sz val="11"/>
        <rFont val="Arial"/>
        <family val="2"/>
      </rPr>
      <t>TERCER SEGUIMIENTO</t>
    </r>
    <r>
      <rPr>
        <sz val="11"/>
        <rFont val="Arial"/>
        <family val="2"/>
      </rPr>
      <t xml:space="preserve">
666 habilidades xa la vida
76   convivencia
3 Orientación apoyos
</t>
    </r>
  </si>
  <si>
    <r>
      <rPr>
        <b/>
        <sz val="9"/>
        <rFont val="Arial"/>
        <family val="2"/>
      </rPr>
      <t>PRIMER SEGUIMIENTO</t>
    </r>
    <r>
      <rPr>
        <sz val="9"/>
        <rFont val="Arial"/>
        <family val="2"/>
      </rPr>
      <t xml:space="preserve">
Desde el semestre pasado se envió oficio a todos los programas de la unversidad por parte de la VAC, solo respondieron 15 programas. Para este semestre no ha llegado ninguna información al respecto. Solo se tiene el soporte de los programas que la vienen matriculando, pero no hay información completa de los programas que la han incorporado al banco de electivas. Debe hacerse de nuevo solicitud de esta información a las unidades cadémicas
</t>
    </r>
    <r>
      <rPr>
        <b/>
        <sz val="9"/>
        <rFont val="Arial"/>
        <family val="2"/>
      </rPr>
      <t>SEGUNDO SEGUIMIENTO</t>
    </r>
    <r>
      <rPr>
        <sz val="9"/>
        <rFont val="Arial"/>
        <family val="2"/>
      </rPr>
      <t xml:space="preserve">
El reporte corresponde del 1 de junio al 30 de agosto.
A-2020 = 13 programas. SEGURIDAD Y SALUD EN EL TRABAJO, HISTORIA, SOCIOLOGÍA, DERECHO, LIC EN: CIENCIAS SOCIALES, INGLES, CIENCIAS NATURALES Y EDUCACIÓN AMBIENTAL,; DERECHO, ECONOMÍA, ADMON EMPRESAS, ING.: AGROINDUSTRIAL,AGRONOMÍA, FORESTAL
</t>
    </r>
    <r>
      <rPr>
        <b/>
        <sz val="9"/>
        <rFont val="Arial"/>
        <family val="2"/>
      </rPr>
      <t xml:space="preserve">TERCER SEGUIMIENTO
</t>
    </r>
    <r>
      <rPr>
        <sz val="9"/>
        <rFont val="Arial"/>
        <family val="2"/>
      </rPr>
      <t xml:space="preserve">B-2020 = 12 programas:
INGENIERIA AGROINDUSTRIAL
COMUNICACION SOCIAL Y PERIODISMO
CIENCIA POLITICA
</t>
    </r>
  </si>
  <si>
    <r>
      <rPr>
        <b/>
        <sz val="9"/>
        <rFont val="Arial"/>
        <family val="2"/>
      </rPr>
      <t>PRIMER SEGUIMIENTO</t>
    </r>
    <r>
      <rPr>
        <sz val="9"/>
        <rFont val="Arial"/>
        <family val="2"/>
      </rPr>
      <t xml:space="preserve">
EN EJECUCIÓN - Fecha ACTA DE INICIO 24 DE ABRIL 2019- Venció 16 de enero de 2020. Prorroga de 4 meses y 15 dias. Adicional de $ 15 millones CDP No 27 y RP No.21
 En tramite nuevo solicitud de contratación - Revisado por ODI y Contratación- Solicitud por $50 millones amparado $30 millones a dic /2020 Solicitud vigencia futura por $20 millones aprobado por el CONFIS en espera del acto administrativo del Consejo Superior Actualización de planos unidades generadoras : PSS -Bloque 33 - rutas de evacuación de residuos- Capacitación realizada por mediaciones tecnologicas a la PSS el 23 de abril.
</t>
    </r>
    <r>
      <rPr>
        <b/>
        <sz val="9"/>
        <rFont val="Arial"/>
        <family val="2"/>
      </rPr>
      <t xml:space="preserve">
SEGUNDO SEGUIMIENTO
</t>
    </r>
    <r>
      <rPr>
        <sz val="9"/>
        <rFont val="Arial"/>
        <family val="2"/>
      </rPr>
      <t xml:space="preserve">Se Realiza actualización PEGIRS ,  pero se debe retomar revisión y ajustarlo a la nueva normatividad se elabora la señalización de la nueva infraestructura de la P.S.S. teniendo en cuenta los lineamientos para COVID – 19 están pendientes por ajustar la señalización in.terna de algunas áreas debido a que estas se realizan con el acompañamiento de la sección seguridad y salud en el trabajo
</t>
    </r>
    <r>
      <rPr>
        <b/>
        <sz val="9"/>
        <rFont val="Arial"/>
        <family val="2"/>
      </rPr>
      <t xml:space="preserve">TERCER SEGUIMIENTO
</t>
    </r>
    <r>
      <rPr>
        <sz val="9"/>
        <rFont val="Arial"/>
        <family val="2"/>
      </rPr>
      <t>Dos PEGIRS actualizados: Servicios de Salud Prestadora de Servicios de Saludo y química</t>
    </r>
  </si>
  <si>
    <r>
      <rPr>
        <b/>
        <sz val="9"/>
        <rFont val="Arial"/>
        <family val="2"/>
      </rPr>
      <t xml:space="preserve">SEGUNDO SEGUIMIENTO
</t>
    </r>
    <r>
      <rPr>
        <sz val="9"/>
        <rFont val="Arial"/>
        <family val="2"/>
      </rPr>
      <t xml:space="preserve">Documento en construcción de la política, reposa en la Unidad de Gestión Ambiental
</t>
    </r>
    <r>
      <rPr>
        <b/>
        <sz val="9"/>
        <rFont val="Arial"/>
        <family val="2"/>
      </rPr>
      <t xml:space="preserve">
</t>
    </r>
  </si>
  <si>
    <r>
      <rPr>
        <b/>
        <sz val="9"/>
        <rFont val="Arial"/>
        <family val="2"/>
      </rPr>
      <t>SEGUNDO SEGUIMIENTO</t>
    </r>
    <r>
      <rPr>
        <sz val="9"/>
        <rFont val="Arial"/>
        <family val="2"/>
      </rPr>
      <t xml:space="preserve">
Acta  y documento de concepto técnico
</t>
    </r>
    <r>
      <rPr>
        <b/>
        <sz val="9"/>
        <rFont val="Arial"/>
        <family val="2"/>
      </rPr>
      <t xml:space="preserve">
TERCER SEGUIMIENTO </t>
    </r>
    <r>
      <rPr>
        <sz val="9"/>
        <rFont val="Arial"/>
        <family val="2"/>
      </rPr>
      <t xml:space="preserve">
Actas de reuniones: CIDEA, MESA QUÍMICA, PGIRS - resposan en la Vicerrectoría de Desarrollo Humano
Invitación enviada por CORTOLIMA, reposa en la Coordinación de Gestión y Educación Ambiental
</t>
    </r>
  </si>
  <si>
    <r>
      <t xml:space="preserve">SEGUNDO SEGUIMIENTO
Participación de CIDEA: Comité Interistitucional departamental de Educación Ambiental
concepto técnico sobre el eje Ambiental del Plan de Desarrollo Departamental
</t>
    </r>
    <r>
      <rPr>
        <b/>
        <sz val="9"/>
        <rFont val="Arial"/>
        <family val="2"/>
      </rPr>
      <t xml:space="preserve">
TERCER SEGUIMIENTO </t>
    </r>
    <r>
      <rPr>
        <sz val="9"/>
        <rFont val="Arial"/>
        <family val="2"/>
      </rPr>
      <t xml:space="preserve">
Participación en CIDEA, PGIRS y Mesa Química. Las actas reposan en la Coordinación de Gestión y Educación Ambiental
Participación en el RAE con CORTOLIMA, Plan de Gestión Amtiental - CORTOLIMA
</t>
    </r>
  </si>
  <si>
    <r>
      <rPr>
        <b/>
        <sz val="11"/>
        <rFont val="Arial"/>
        <family val="2"/>
      </rPr>
      <t>PRIMER SEGUIMIENTO</t>
    </r>
    <r>
      <rPr>
        <sz val="11"/>
        <rFont val="Arial"/>
        <family val="2"/>
      </rPr>
      <t xml:space="preserve">
1581 estudiantes con apoyo de los monitores
 jornada de inducción 
 670 IDEAD
 1062 Presencial
 Es de anotar que éstos no fueron posible desarrollarlos teniendo en cuenta que mediante Resolución Nº 385 del 12 de marzo de 2020, el Ministerio de Salud y Protección Social, declaró la emergencia sanitaria en todo el territorio nacional. Y según lo establecido en el Acuerdo del Consejo Académico el desarrollo de los cursos estaba previstos del 16 al 27 de marzo de 2020.
</t>
    </r>
    <r>
      <rPr>
        <b/>
        <sz val="11"/>
        <rFont val="Arial"/>
        <family val="2"/>
      </rPr>
      <t>SEGUNDO SEGUIMIENTO</t>
    </r>
    <r>
      <rPr>
        <sz val="11"/>
        <rFont val="Arial"/>
        <family val="2"/>
      </rPr>
      <t xml:space="preserve">
4035 estudiantes con apoyo de los monitores corte 31 de octubre
 jornada de inducción 
 2670 IDEAD semestres A y B
1861 Presencial semestres A y B
494 estudiantes curso nivelatorio TIC sem B-2020
</t>
    </r>
    <r>
      <rPr>
        <b/>
        <sz val="11"/>
        <rFont val="Arial"/>
        <family val="2"/>
      </rPr>
      <t xml:space="preserve">TERCER SEGUIMIENTO (CONSOLIDADO A Y B 2020)
</t>
    </r>
    <r>
      <rPr>
        <sz val="11"/>
        <rFont val="Arial"/>
        <family val="2"/>
      </rPr>
      <t xml:space="preserve">4304 estudiantes con apoyo de monitores
Jornada de inducción :
 2670 IDEAD semestres A y B
1861 Presencial semestres A y B
494 estudiantes curso nivelatorio
</t>
    </r>
  </si>
  <si>
    <r>
      <t xml:space="preserve">357 Becas por calamidad
 34 asist
 119 MONIT
 Se hizo publicacion de pre listado de becas modalidad distancia con 342 estudiantes 
 45 Fondo de Legados y Donaciones
 36+57+55Convencion Colectiva y Acuerdos Colectivos de la siguiente manera: 36 apoyos lentes y monturas, 1 apoyo para lentes esposo trabajadora oficial y 2 apoyos medicos para nucleo familiar de oficiales, se otorgo 45 cursos de idiomas extranjeros a fucnionarios y su nucleo familiar, 3 seminarios de profundizacion como opción de grado, 6 exoneraciones de derechos de grado, 27 apoyos para estudios fuera de la Institución a funcionarios carrera, oficiales y provisionales, 2 exoneraciones de pago del 50% del valor de matricula a docentes, 9 pregrados y 7 posgrados de programas con los que cuenta la Institución.
 Exoneración Pago Dchos Grado 63
</t>
    </r>
    <r>
      <rPr>
        <b/>
        <sz val="11"/>
        <rFont val="Arial"/>
        <family val="2"/>
      </rPr>
      <t xml:space="preserve">SEGUNDO SEGUIMIENTO
</t>
    </r>
    <r>
      <rPr>
        <sz val="11"/>
        <rFont val="Arial"/>
        <family val="2"/>
      </rPr>
      <t xml:space="preserve">422Becas por calamidad
 126 asistentes administrativos
 276 monitores académicos a corte 31 de octubre
 Se hizo publicacion de pre listado de becas modalidad distancia con 342 estudiantes 
Apoyos Económicos Estudiantes: 5
Apoyos Económicos Estudiantes: 10 Diciembre 24 de 2020 
45 Fondo de Legados y Donaciones
 36+57+55Convencion Colectiva y Acuerdos Colectivos de la siguiente manera: 36 apoyos lentes y monturas, 1 apoyo para lentes esposo trabajadora oficial y 2 apoyos medicos para nucleo familiar de oficiales, se otorgo 45 cursos de idiomas extranj
</t>
    </r>
    <r>
      <rPr>
        <sz val="11"/>
        <color rgb="FFFF0000"/>
        <rFont val="Arial"/>
        <family val="2"/>
      </rPr>
      <t xml:space="preserve">
</t>
    </r>
    <r>
      <rPr>
        <b/>
        <sz val="11"/>
        <color rgb="FFFF0000"/>
        <rFont val="Arial"/>
        <family val="2"/>
      </rPr>
      <t xml:space="preserve">TERCER SEGUIMIENTO (CONSOLIDADO SEMESTRE A Y B 2020)
</t>
    </r>
    <r>
      <rPr>
        <b/>
        <sz val="11"/>
        <rFont val="Arial"/>
        <family val="2"/>
      </rPr>
      <t xml:space="preserve">
</t>
    </r>
    <r>
      <rPr>
        <sz val="11"/>
        <rFont val="Arial"/>
        <family val="2"/>
      </rPr>
      <t>TERCER SEGUIMIENTO CONSOLIDADO SEMESTRES A Y B
Monitores académicos semestre A: 156
Monitores académicos semestre B: 149</t>
    </r>
    <r>
      <rPr>
        <b/>
        <sz val="11"/>
        <rFont val="Arial"/>
        <family val="2"/>
      </rPr>
      <t>Total monitores académicos sem A y B: 305</t>
    </r>
    <r>
      <rPr>
        <sz val="11"/>
        <rFont val="Arial"/>
        <family val="2"/>
      </rPr>
      <t xml:space="preserve">
Apoyos dispositivo tecnológico (tablet) semestre A: 777 tabletas
Apoyos dispositivo tecnológico (tablet) semestre B: 616 tabletas
</t>
    </r>
    <r>
      <rPr>
        <b/>
        <sz val="11"/>
        <rFont val="Arial"/>
        <family val="2"/>
      </rPr>
      <t>Total Apoyos dispositivo tecnológico (tablet) semestre A y B: 2170 tabletas</t>
    </r>
    <r>
      <rPr>
        <sz val="11"/>
        <rFont val="Arial"/>
        <family val="2"/>
      </rPr>
      <t xml:space="preserve">
Apoyos conectividad (Sim card) semestre A: 1576
Apoyos conectividad (Sim card) semestre B: 1144
</t>
    </r>
    <r>
      <rPr>
        <b/>
        <sz val="11"/>
        <rFont val="Arial"/>
        <family val="2"/>
      </rPr>
      <t xml:space="preserve">Total Apoyos conectividad (Sim card) semestre A y B: 2720
</t>
    </r>
  </si>
  <si>
    <t>Número de estudiantes vinculados en P.U</t>
  </si>
  <si>
    <r>
      <rPr>
        <b/>
        <sz val="9"/>
        <color theme="1"/>
        <rFont val="Calibri"/>
        <family val="2"/>
        <scheme val="minor"/>
      </rPr>
      <t>PRIMER SEGUIMIENTO</t>
    </r>
    <r>
      <rPr>
        <sz val="9"/>
        <color theme="1"/>
        <rFont val="Calibri"/>
        <family val="2"/>
        <scheme val="minor"/>
      </rPr>
      <t xml:space="preserve">
Teniendo en cuenta el trabajo en casa, se relaciona:
1.Alianza con la Comisiòn Regional de Competitividad
2.Alianza con la Red de Emprendimiento del Tolima
3. Alianza con la Agencia de Desarrollo Rural en el grupo Agropecuarios
4. Alianza con la Agencia de Renovaciòn Territorial desde la mesa de REACTIVACIÒN ECONOMICA en el proyecto Ecosistema de Emprendimiento Sur del Tolima MESA DE EDUCACION Y PAZ
5. Alianza con la Red Constructores de Paz para apoyar desde el Emprendimiemto a las Instituciones Educativas con Educapaz
6. convenio con la Corporación Creer en la paz
7. Alianza con el DPS para Jovenes en Acciòn 2020
8. Alianza con ARN para temas de articulaciòn y PAZ propuesta de pre- Icfes
9 Alianza con la Universidad de Quilmes-Argentina
10 Alianza con el SENA-Formacion de docentes
11. Alianza con la Universidad Pedagogica de Bolivar-Curso Innovacion.
</t>
    </r>
    <r>
      <rPr>
        <b/>
        <sz val="9"/>
        <color theme="1"/>
        <rFont val="Calibri"/>
        <family val="2"/>
        <scheme val="minor"/>
      </rPr>
      <t>SEGUNDO SEGUIMIENTO</t>
    </r>
    <r>
      <rPr>
        <sz val="9"/>
        <color theme="1"/>
        <rFont val="Calibri"/>
        <family val="2"/>
        <scheme val="minor"/>
      </rPr>
      <t xml:space="preserve">
Teniendo en cuenta el trabajo en casa, se relaciona:
1.Alianza con la Comisiòn Regional de Competitividad
2.Alianza con la Red de Emprendimiento del Tolima
3. Alianza con la Agencia de Desarrollo Rural en el grupo Agropecuarios
4. Alianza con la Agencia de Renovaciòn Territorial desde la mesa de REACTIVACIÒN ECONOMICA en el proyecto Ecosistema de Emprendimiento Sur del Tolima MESA DE EDUCACION Y PAZ
5. Alianza con la Red Constructores de Paz para apoyar desde el Emprendimiemto a las Instituciones Educativas con Educapaz
6. convenio con la Corporación Creer en la paz
7. Alianza con el DPS para Jovenes en Acciòn 2020
8. Alianza con ARN para temas de articulaciòn y PAZ propuesta de pre- Icfes
9 Alianza con la Universidad de Quilmes-Argentina
10 Alianza con el SENA-Formacion de docentes
11. Alianza con la Universidad Pedagogica de Bolivar-Curso Innovacion.
12. Convenio con la Fundacion para la Conservacion de la vida Silvestre en Colombia
13 Mesa tecnica Nodo de Negocios Verdes Cortolima, Gobernación del Tolima, Programa FACEA y el programa de Biolgia de la Facultad de Ciencias.
14. Convenio con ADR.
15. Convenio Alcaldia de Murillo. Proyecto Idearios Colectivos. Memoria Histórica.
16. Tramite Acuerdo de Voluntades para el Centro de Transformacion Digital
</t>
    </r>
    <r>
      <rPr>
        <b/>
        <sz val="9"/>
        <color theme="1"/>
        <rFont val="Calibri"/>
        <family val="2"/>
        <scheme val="minor"/>
      </rPr>
      <t xml:space="preserve">TERCER SEGUIMIENTO
</t>
    </r>
    <r>
      <rPr>
        <sz val="9"/>
        <color theme="1"/>
        <rFont val="Calibri"/>
        <family val="2"/>
        <scheme val="minor"/>
      </rPr>
      <t>A través de los proyectos: Proyectos Ambientales Escolares de las Instituciones Educativas de la Ciudad de Ibagué y el Proyecto Estratégias para mitigar el consumo de plásticos de la UT, a través se vincularon 5 pasantes</t>
    </r>
  </si>
  <si>
    <r>
      <rPr>
        <b/>
        <sz val="11"/>
        <rFont val="Arial"/>
        <family val="2"/>
      </rPr>
      <t>PRIMER SEGUIMIENTO</t>
    </r>
    <r>
      <rPr>
        <sz val="11"/>
        <rFont val="Arial"/>
        <family val="2"/>
      </rPr>
      <t xml:space="preserve">
Reuniones y formaciòn virtual
Convenio Corporaciòn Yo creo en la Paz
</t>
    </r>
    <r>
      <rPr>
        <b/>
        <sz val="11"/>
        <rFont val="Arial"/>
        <family val="2"/>
      </rPr>
      <t xml:space="preserve">
SEGUNDO SEGUIMIENTO</t>
    </r>
    <r>
      <rPr>
        <sz val="11"/>
        <rFont val="Arial"/>
        <family val="2"/>
      </rPr>
      <t xml:space="preserve">
convenios:
https://docs.google.com/spreadsheets/d/1aWsHY5XPeVfZpH0h0ZLPXZqqputzDB2REs45gkvA6xc/edit#gid=61127924
cartas de intencion, actas de reunion
</t>
    </r>
    <r>
      <rPr>
        <b/>
        <sz val="11"/>
        <rFont val="Arial"/>
        <family val="2"/>
      </rPr>
      <t xml:space="preserve">TERCER SEGUIMIENTO
</t>
    </r>
    <r>
      <rPr>
        <sz val="11"/>
        <rFont val="Arial"/>
        <family val="2"/>
      </rPr>
      <t xml:space="preserve">
Los proyectos se encuentran registrados en el Banco de Proyecto de la UT que reposa en la Oficina de Desarrollo Insituticional</t>
    </r>
  </si>
  <si>
    <r>
      <t xml:space="preserve">Se presentò propuesta de Practicas Academicas en el Sector Rural a la Gobernciòn del Tolima, sin embargo el Acuerdo 045 Consejo Academico restringe la movilizacion a trabajo de campo y autorriza el desarrollo de sus actividades a TELETRABAJO (Comitè Tècnico suspendio actividades)
SE adelantò reunion con la ADR- para fortalecer el tema asociativo empresarial a traves de pasantes
Se adelata vinculacion de estudiante Sociologia-Comunicacion Social
</t>
    </r>
    <r>
      <rPr>
        <b/>
        <sz val="9"/>
        <rFont val="Arial"/>
        <family val="2"/>
      </rPr>
      <t xml:space="preserve">
SEGUNDO SEGUIMIENTO
</t>
    </r>
    <r>
      <rPr>
        <sz val="9"/>
        <rFont val="Arial"/>
        <family val="2"/>
      </rPr>
      <t xml:space="preserve">Se presentò propuesta de Practicas Academicas en el Sector Rural a la Gobernciòn del Tolima, sin embargo el Acuerdo 045 Consejo Academico restringe la movilizacion a trabajo de campo y autorriza el desarrollo de sus actividades a TELETRABAJO (Comitè Tècnico suspendio actividades)
SE adelantò reunion con la ADR- para fortalecer el tema asociativo empresarial a traves de pasantes
en marco del proyecto de praticas universitarias Se han vinculado 12 pasantes( 3 Negocios Internacionales, 1 Administracion de Empresas, 1Ingeniera de Sistemas, 1 sociologia y 1 comunicacion social)  y esta en proceso de vincular 2 pasantes( Agronomia y Agroindustria )
En proceso de vinculacion de dos estudiantes Ingenieria de Sistemas (laboratorio de Software UT)
Proceso de vinculación de 3 pasantes a la Comisión de la Verdad
Proces vinculacion de tres pasantes ( 2 SST y 1 admon de empresas) en el proyecto Innova cluster.
Lina Katerian  Morales Medina. Programa Licenciatura en Ciencias Sociales. Caracterizacion de documentos de Politica Ambiental en municipios del Tolima.
</t>
    </r>
    <r>
      <rPr>
        <b/>
        <sz val="9"/>
        <rFont val="Arial"/>
        <family val="2"/>
      </rPr>
      <t>TERCER SEGUIMIENTO</t>
    </r>
    <r>
      <rPr>
        <sz val="9"/>
        <rFont val="Arial"/>
        <family val="2"/>
      </rPr>
      <t xml:space="preserve">
Por Consejo Académico se genera el Acuerdo 045 de 2020, mediante el cual los estudiantes no pueden hacer la prácticas preseneciales
</t>
    </r>
  </si>
  <si>
    <r>
      <t xml:space="preserve">Propuesta Gobernaciòn y Actas de reuniones virtuales
</t>
    </r>
    <r>
      <rPr>
        <b/>
        <sz val="11"/>
        <rFont val="Arial"/>
        <family val="2"/>
      </rPr>
      <t>SEGUNDO SEGUIMIENTO</t>
    </r>
    <r>
      <rPr>
        <sz val="11"/>
        <rFont val="Arial"/>
        <family val="2"/>
      </rPr>
      <t xml:space="preserve">
Documento de trabajo propuesta, reposa en Proyección Social
</t>
    </r>
    <r>
      <rPr>
        <b/>
        <sz val="11"/>
        <rFont val="Arial"/>
        <family val="2"/>
      </rPr>
      <t xml:space="preserve">TERCER SEGUIMIENTO
</t>
    </r>
    <r>
      <rPr>
        <sz val="11"/>
        <rFont val="Arial"/>
        <family val="2"/>
      </rPr>
      <t>Resolución No. 1006 de 2020, mediante la cual se vincula una pasante vinculada para el programa "Hacia un Tolima sustentable" del eje Compromiso Ambiental, reposa en la Oficina de Proyección Social</t>
    </r>
  </si>
  <si>
    <r>
      <t xml:space="preserve">
</t>
    </r>
    <r>
      <rPr>
        <b/>
        <sz val="9"/>
        <color theme="1"/>
        <rFont val="Calibri"/>
        <family val="2"/>
        <scheme val="minor"/>
      </rPr>
      <t>PRIMER SEGUIMIENTO</t>
    </r>
    <r>
      <rPr>
        <sz val="9"/>
        <color theme="1"/>
        <rFont val="Calibri"/>
        <family val="2"/>
        <scheme val="minor"/>
      </rPr>
      <t xml:space="preserve">
En el trancurso del año hasta el momento se han realizado tres reuniones del comite de paz 29 de enero, 13 de febrero y 29 de abril donde se han discutido las actividades a relizar y la propuesta de publicacion del libro “Reflexiones y aportes a la construcción de paz desde la Universidad del Tolima” y se ha solicitado a las facultades información de los proyectos e iniciativas de paz con el fin de fortalecer dichas iniciativas
</t>
    </r>
    <r>
      <rPr>
        <b/>
        <sz val="9"/>
        <color theme="1"/>
        <rFont val="Calibri"/>
        <family val="2"/>
        <scheme val="minor"/>
      </rPr>
      <t xml:space="preserve">
SEGUNDO SEGUIMIENTO
</t>
    </r>
    <r>
      <rPr>
        <sz val="9"/>
        <color theme="1"/>
        <rFont val="Calibri"/>
        <family val="2"/>
        <scheme val="minor"/>
      </rPr>
      <t xml:space="preserve">
</t>
    </r>
  </si>
  <si>
    <r>
      <t xml:space="preserve">
</t>
    </r>
    <r>
      <rPr>
        <b/>
        <sz val="11"/>
        <rFont val="Arial"/>
        <family val="2"/>
      </rPr>
      <t>PRIMER SEGUIMIENTO</t>
    </r>
    <r>
      <rPr>
        <sz val="11"/>
        <rFont val="Arial"/>
        <family val="2"/>
      </rPr>
      <t xml:space="preserve">
actas de Reunion
</t>
    </r>
    <r>
      <rPr>
        <b/>
        <sz val="11"/>
        <rFont val="Arial"/>
        <family val="2"/>
      </rPr>
      <t xml:space="preserve">
SEGUNDO SEGUIMIENTO</t>
    </r>
    <r>
      <rPr>
        <sz val="11"/>
        <rFont val="Arial"/>
        <family val="2"/>
      </rPr>
      <t xml:space="preserve">
Aprobado medianta acta 25 de junio el comite de paz aprobo el plan operativo 
https://docs.google.com/spreadsheets/d/1sMD34igV3b88t8jTW3qjaM4cFArnHK17/edit?dls=true#gid=1141035522
</t>
    </r>
    <r>
      <rPr>
        <sz val="11"/>
        <rFont val="Arial"/>
        <family val="2"/>
      </rPr>
      <t xml:space="preserve">
</t>
    </r>
  </si>
  <si>
    <r>
      <rPr>
        <b/>
        <sz val="9"/>
        <rFont val="Arial"/>
        <family val="2"/>
      </rPr>
      <t>PRIMER SEGUIMIENTO</t>
    </r>
    <r>
      <rPr>
        <sz val="9"/>
        <rFont val="Arial"/>
        <family val="2"/>
      </rPr>
      <t xml:space="preserve">
Proyecto en proceso de formulación
Trabajo focalizado a una poblaciòn en:
1. MURILLO
2. PLANADAS Y RIOBLANCO - Queda pendiente por las condiciones del Covid-19
</t>
    </r>
    <r>
      <rPr>
        <b/>
        <sz val="9"/>
        <rFont val="Arial"/>
        <family val="2"/>
      </rPr>
      <t>SEGUNDO SEGUIMIENTO
TERCER SEGUIMIENTO
1</t>
    </r>
    <r>
      <rPr>
        <sz val="9"/>
        <rFont val="Arial"/>
        <family val="2"/>
      </rPr>
      <t>. Facultad Ingenieria Forestal. Capacitación en emprendimientoy empresarismo en la comunidad de mujeres Afrodescendientes del Bajo Calima - Buenaventura, Colombia. BPUT 041. En proceso de ejecucion.
2. Facultad de Salud Atencion Integral a Personas Mayores Ibagué-subgrupo familiar y social durante la pandemia por Covid-19 BPUT 022-2020.
3. Informe de Reclutamiento de niños y niñas en el departamento del Tolima.</t>
    </r>
  </si>
  <si>
    <r>
      <rPr>
        <b/>
        <sz val="11"/>
        <rFont val="Arial"/>
        <family val="2"/>
      </rPr>
      <t>PRIMER SEGUIMIENTO</t>
    </r>
    <r>
      <rPr>
        <sz val="11"/>
        <rFont val="Arial"/>
        <family val="2"/>
      </rPr>
      <t xml:space="preserve">
Formato de proyecto formulado
</t>
    </r>
    <r>
      <rPr>
        <b/>
        <sz val="11"/>
        <rFont val="Arial"/>
        <family val="2"/>
      </rPr>
      <t>SEGUNDO SEGUIMIENTO</t>
    </r>
    <r>
      <rPr>
        <sz val="11"/>
        <rFont val="Arial"/>
        <family val="2"/>
      </rPr>
      <t xml:space="preserve">
Aprociencia
1333 MEN
Agrosabia
CORTOLIMA
</t>
    </r>
    <r>
      <rPr>
        <b/>
        <sz val="11"/>
        <rFont val="Arial"/>
        <family val="2"/>
      </rPr>
      <t>TERCER SEGUIMIENTO</t>
    </r>
    <r>
      <rPr>
        <sz val="11"/>
        <rFont val="Arial"/>
        <family val="2"/>
      </rPr>
      <t xml:space="preserve">
BPUT 041
BPUT 022-2020.
Informe de Reclutamiento de niños y niñas en el departamento del Tolima.
Documentos que reposan en la Oficina de Proyección Social</t>
    </r>
  </si>
  <si>
    <r>
      <rPr>
        <b/>
        <sz val="9"/>
        <rFont val="Arial"/>
        <family val="2"/>
      </rPr>
      <t>PRIMER SEGUIMIENTO</t>
    </r>
    <r>
      <rPr>
        <sz val="9"/>
        <rFont val="Arial"/>
        <family val="2"/>
      </rPr>
      <t xml:space="preserve">
Se ha mantenido comunicación con la Oficina de Marketin y Mercadeo  asi como con las Facultades para mantener la publicidad y envío de información a los graduados a través de redes sociales en lo que respecta  a la Oferta de postgrados y maestrías.             Base en Excel depurada para los año 1 y 5 después del grado, y PDF con la generalidad del proceso a desarrollar a partir de los semestres A y B de 2020.                            Se han firmado dos convenios de servicos para los graduados con Colmedica y con Ecostar Hotel 
</t>
    </r>
    <r>
      <rPr>
        <b/>
        <sz val="9"/>
        <rFont val="Arial"/>
        <family val="2"/>
      </rPr>
      <t xml:space="preserve">SEGUNDO SEGUIMIENTO
</t>
    </r>
    <r>
      <rPr>
        <sz val="9"/>
        <rFont val="Arial"/>
        <family val="2"/>
      </rPr>
      <t xml:space="preserve">
Contempla las rutas de innovación para los graduados
</t>
    </r>
    <r>
      <rPr>
        <b/>
        <sz val="9"/>
        <rFont val="Arial"/>
        <family val="2"/>
      </rPr>
      <t xml:space="preserve">TERCER SEGUIMIENTO
</t>
    </r>
    <r>
      <rPr>
        <sz val="9"/>
        <rFont val="Arial"/>
        <family val="2"/>
      </rPr>
      <t xml:space="preserve">
Se continua con las comunicaciones a los graduados a través de correo electrónico y facebook</t>
    </r>
  </si>
  <si>
    <r>
      <t xml:space="preserve">documentos digitales a correos electronicos
</t>
    </r>
    <r>
      <rPr>
        <b/>
        <sz val="11"/>
        <rFont val="Arial"/>
        <family val="2"/>
      </rPr>
      <t xml:space="preserve">
SEGUNDO SEGUIMIENTO
</t>
    </r>
    <r>
      <rPr>
        <sz val="11"/>
        <rFont val="Arial"/>
        <family val="2"/>
      </rPr>
      <t xml:space="preserve">
1,Propuesta Secretaria de la Mujer Gobernación del Tolima presentada el 8 de julio de 2020, reposa en la Oficina de Proyección Social
</t>
    </r>
    <r>
      <rPr>
        <b/>
        <sz val="11"/>
        <rFont val="Arial"/>
        <family val="2"/>
      </rPr>
      <t xml:space="preserve">TERCER SEGUIMIENTO
</t>
    </r>
    <r>
      <rPr>
        <sz val="11"/>
        <rFont val="Arial"/>
        <family val="2"/>
      </rPr>
      <t>Nota publicitario d</t>
    </r>
    <r>
      <rPr>
        <b/>
        <sz val="11"/>
        <rFont val="Arial"/>
        <family val="2"/>
      </rPr>
      <t xml:space="preserve">e </t>
    </r>
    <r>
      <rPr>
        <sz val="11"/>
        <rFont val="Arial"/>
        <family val="2"/>
      </rPr>
      <t xml:space="preserve">Medio UT
http://medios.ut.edu.co/2021/01/18/cere-gano-convocatoria-de-subvenciones-del-instituto-catalan-internacional-por-la-paz/?fbclid=IwAR24UgDqUGgk7TVRwOe3gRWlgdM1NwQP8H9vxRojDIG50YeVCe1CpOffWyY
Propuestas que se encuentran en la Secretaria de la Mujeres y el CERE de la UT
</t>
    </r>
  </si>
  <si>
    <r>
      <t xml:space="preserve">1. Propuesta a la Gobernacion del Tolima-Educacion Superior
2. Propuesta a la Gobernacion del Tolima-Secretaria de la Mujer
3. Propuesta a ARN Tema Formaciòn Superior
</t>
    </r>
    <r>
      <rPr>
        <b/>
        <sz val="9"/>
        <rFont val="Arial"/>
        <family val="2"/>
      </rPr>
      <t xml:space="preserve">SEGUNDO SEGUIMIENTO
</t>
    </r>
    <r>
      <rPr>
        <sz val="9"/>
        <rFont val="Arial"/>
        <family val="2"/>
      </rPr>
      <t xml:space="preserve">
1. Propuesta a la Gobernacion del Tolima-Secretaria de la Mujer- PROPUESTA DE FORMACIÓN EN EMPRENDIMIENTO Y PRODUCTIVIDAD PARA 500 MUJERES EMPRENDEDORAS RURALES Y URBANAS EN EL DEPARTAMENTO DEL TOLIMA, EN MODELOS DE NEGOCIOS INNOVADORES Y SUSTENTABLES
2. Se presentó  la Propuesta de formulación de estrategias para fortalecer conocimientos y habilidades en jóvenes desvinculados del conflicto armado frente a las pruebas saber 11 a la Agencia para la Reincorporación y la Normalización (ARN)
</t>
    </r>
    <r>
      <rPr>
        <b/>
        <sz val="9"/>
        <rFont val="Arial"/>
        <family val="2"/>
      </rPr>
      <t xml:space="preserve">TERCER SEGUIMIENTO
</t>
    </r>
    <r>
      <rPr>
        <sz val="9"/>
        <rFont val="Arial"/>
        <family val="2"/>
      </rPr>
      <t xml:space="preserve">Convocatoria de subvenciones ICIP (Instituto Catalán Internacional por la Paz) 
Se encuentra en proceso los proyectos:
Convocatoria del FNDH (Fondo Noruego para los Derechos Humanos) Línea: “Construcción de paz, lucha contra la impunidad y acceso a la justicia para las víctimas de violaciones de derechos humanos e infracciones al DIH”.
Proyecto de intervención, Escuela de Mujeres para la Gobernanza Territorial, formar 2000 mujeres - Gobernanción del Tolima
Formar 20  Semilleros para la formación política: semilleros de empoderamiento de niñas y mujeres jóvenes para la participación política y social
Convenio: Capacitación Escuela de formación para la planeación participativa: 
Aunar esfuerzos entre la alcaldía municipal de Ibagué-secretaria de planeación y la universidad del Tolima para desarrollar el proceso de capacitación y formación práctica dirigida a líderes comunales y corregimentales del municipio de Ibagué
</t>
    </r>
    <r>
      <rPr>
        <b/>
        <sz val="9"/>
        <rFont val="Arial"/>
        <family val="2"/>
      </rPr>
      <t xml:space="preserve">
</t>
    </r>
  </si>
  <si>
    <r>
      <rPr>
        <b/>
        <sz val="10"/>
        <rFont val="Arial"/>
        <family val="2"/>
      </rPr>
      <t>PRIMER SEGUIMIENTO</t>
    </r>
    <r>
      <rPr>
        <sz val="10"/>
        <rFont val="Arial"/>
        <family val="2"/>
        <charset val="1"/>
      </rPr>
      <t xml:space="preserve">
El taller desarrollado hace parte de una de las estrategias de formación en los temas de pedagogía, didáctica, evaluación, microcurriculos y TIC
</t>
    </r>
    <r>
      <rPr>
        <b/>
        <sz val="10"/>
        <rFont val="Arial"/>
        <family val="2"/>
      </rPr>
      <t xml:space="preserve">SEGUNDO SEGUIMIENTO
</t>
    </r>
    <r>
      <rPr>
        <sz val="10"/>
        <rFont val="Arial"/>
        <family val="2"/>
      </rPr>
      <t>Con la participación de 1040 catedráticos</t>
    </r>
    <r>
      <rPr>
        <b/>
        <sz val="10"/>
        <rFont val="Arial"/>
        <family val="2"/>
      </rPr>
      <t xml:space="preserve">
</t>
    </r>
    <r>
      <rPr>
        <sz val="10"/>
        <rFont val="Arial"/>
        <family val="2"/>
      </rPr>
      <t xml:space="preserve">Taller de portafolios a TU Aula Virtual
Taller de introducción a TU Aula Virtual
</t>
    </r>
    <r>
      <rPr>
        <b/>
        <sz val="10"/>
        <rFont val="Arial"/>
        <family val="2"/>
      </rPr>
      <t>TERCER SEGUIMIENTO</t>
    </r>
    <r>
      <rPr>
        <sz val="10"/>
        <rFont val="Arial"/>
        <family val="2"/>
      </rPr>
      <t xml:space="preserve">
Taller de migración de portafolios a tu aula virtual realizado el 4 y 11 de agosto  
Taller de introducción a tu aula virtual - del 10  al 14  de el de agosto 2020</t>
    </r>
  </si>
  <si>
    <r>
      <rPr>
        <b/>
        <sz val="10"/>
        <color indexed="8"/>
        <rFont val="Arial"/>
        <family val="2"/>
      </rPr>
      <t>PRIMER SEGUIMIENTO</t>
    </r>
    <r>
      <rPr>
        <sz val="10"/>
        <color indexed="8"/>
        <rFont val="Arial"/>
        <family val="2"/>
        <charset val="1"/>
      </rPr>
      <t xml:space="preserve">
Listado de evaluación de la II cohorte del taller virtual de actualización docente, que reposa en la Secretaría Académica del IDEAD y plataforma TU AULA
</t>
    </r>
    <r>
      <rPr>
        <b/>
        <sz val="10"/>
        <color indexed="8"/>
        <rFont val="Arial"/>
        <family val="2"/>
      </rPr>
      <t xml:space="preserve">SEGUNDO SEGUIMIENTO
</t>
    </r>
    <r>
      <rPr>
        <sz val="10"/>
        <color indexed="8"/>
        <rFont val="Arial"/>
        <family val="2"/>
      </rPr>
      <t xml:space="preserve">Asistencias de la participación de los catedrtáticos del IDEAD, realizados del 4 al 14 de agosto de 2020, reposan en la Coordinación de la Oficina de Mediaciones Tecnológicas
</t>
    </r>
    <r>
      <rPr>
        <b/>
        <sz val="10"/>
        <color indexed="8"/>
        <rFont val="Arial"/>
        <family val="2"/>
      </rPr>
      <t>TERCER SEGUIMIENTO</t>
    </r>
    <r>
      <rPr>
        <sz val="10"/>
        <color indexed="8"/>
        <rFont val="Arial"/>
        <family val="2"/>
      </rPr>
      <t xml:space="preserve">
Gravaciones en meet  se cuentra Unidad de Mediaciones tecnológicas  
Taller de introducción a tu aula virtual 1020 (incio 10 de gosto)
Listado de asistencia</t>
    </r>
  </si>
  <si>
    <r>
      <rPr>
        <b/>
        <sz val="10"/>
        <rFont val="Arial"/>
        <family val="2"/>
      </rPr>
      <t>PRIMER SEGUIMIENTO</t>
    </r>
    <r>
      <rPr>
        <sz val="10"/>
        <rFont val="Arial"/>
        <family val="2"/>
      </rPr>
      <t xml:space="preserve">
En los archivos del Comité de Desarrollo de la Docencia VAC
</t>
    </r>
    <r>
      <rPr>
        <b/>
        <sz val="10"/>
        <rFont val="Arial"/>
        <family val="2"/>
      </rPr>
      <t xml:space="preserve">
SEGUNDO SEGUIMIENTO 
</t>
    </r>
    <r>
      <rPr>
        <sz val="10"/>
        <rFont val="Arial"/>
        <family val="2"/>
      </rPr>
      <t>8. MARÍA NUR BONILLA MURCIA
Acuerdo No. 0101 del 26 de agosto de 2020
9. OSCAR JAVIER AYALA SERRANO
Acuerdo No. 0102 del 26 de agosto de 2020</t>
    </r>
    <r>
      <rPr>
        <b/>
        <sz val="10"/>
        <rFont val="Arial"/>
        <family val="2"/>
      </rPr>
      <t xml:space="preserve">
TERCER SEGUIMIENTO 
</t>
    </r>
    <r>
      <rPr>
        <sz val="10"/>
        <rFont val="Arial"/>
        <family val="2"/>
      </rPr>
      <t xml:space="preserve">10. JUAN FERNANDO VELEZ GARCIA
Acuerdo No. 0152 del 30 de noviembre de 2020
EVIDENCIA REPOSA CONSEJO ACADEMICO </t>
    </r>
  </si>
  <si>
    <r>
      <rPr>
        <b/>
        <sz val="10"/>
        <rFont val="Arial"/>
        <family val="2"/>
      </rPr>
      <t>PRIMER SEGUIMIENTO</t>
    </r>
    <r>
      <rPr>
        <sz val="10"/>
        <rFont val="Arial"/>
        <family val="2"/>
      </rPr>
      <t xml:space="preserve">
Los programas están en el proceso de actualización de los microcurríículos y con lo sucedido en pandemia esto fue necesario, se esta en contrucción de un documento de Criterios para los ambientes mediados que servirá de insumo para reajuste
</t>
    </r>
    <r>
      <rPr>
        <b/>
        <sz val="10"/>
        <rFont val="Arial"/>
        <family val="2"/>
      </rPr>
      <t xml:space="preserve">SEGUNDO SEGUIMIENTO
TERCER SEGUIMIENTO
</t>
    </r>
    <r>
      <rPr>
        <sz val="10"/>
        <rFont val="Arial"/>
        <family val="2"/>
      </rPr>
      <t>No se ha tenido avances significativos del documento.</t>
    </r>
    <r>
      <rPr>
        <b/>
        <sz val="10"/>
        <rFont val="Arial"/>
        <family val="2"/>
      </rPr>
      <t xml:space="preserve">
</t>
    </r>
  </si>
  <si>
    <r>
      <rPr>
        <b/>
        <sz val="10"/>
        <rFont val="Arial"/>
        <family val="2"/>
      </rPr>
      <t>SEGUNDO SEGUIMIENTO</t>
    </r>
    <r>
      <rPr>
        <sz val="10"/>
        <rFont val="Arial"/>
        <family val="2"/>
      </rPr>
      <t xml:space="preserve">
Documento de trabajo elaborado, con esbozo y política, reposa en la Vicerrectoría de Desarrollo Humano
</t>
    </r>
    <r>
      <rPr>
        <b/>
        <sz val="10"/>
        <rFont val="Arial"/>
        <family val="2"/>
      </rPr>
      <t xml:space="preserve">
TERCER SEGUIMIENTO </t>
    </r>
    <r>
      <rPr>
        <sz val="10"/>
        <rFont val="Arial"/>
        <family val="2"/>
      </rPr>
      <t xml:space="preserve">
Se cuenta con el acuero 191 del 12 sep de 2014 "Por medio de la cual se unifican criterios para el proceso de admisiones en la modalidad presencial y adistancia" 
Mediante acta del 1 de octubre de 2020 se presento al Comite de Admisiones,  la solicitud de la Directora de proyección social el tema de creacion de admisión para excombatientes de la guerrilla. la cual busca políticas de admisión para la población vulnerable,  el cual  el Comité evaluara la posibilidad   de crear una admisión especial para las personas desmovilizadas que son excombatientes y que están registradas en el programa de reincorporación y reintegración de la agencia de la reincorporación de la ARN
</t>
    </r>
  </si>
  <si>
    <r>
      <t xml:space="preserve">SEGUNDO SEGUIMIENTO
</t>
    </r>
    <r>
      <rPr>
        <sz val="11"/>
        <rFont val="Arial"/>
        <family val="2"/>
      </rPr>
      <t xml:space="preserve">Posteriormente, se artículará la política con el documento de admisiones 
</t>
    </r>
    <r>
      <rPr>
        <b/>
        <sz val="11"/>
        <rFont val="Arial"/>
        <family val="2"/>
      </rPr>
      <t xml:space="preserve">TERCER SEGUIMIENTO  </t>
    </r>
    <r>
      <rPr>
        <sz val="11"/>
        <rFont val="Arial"/>
        <family val="2"/>
      </rPr>
      <t xml:space="preserve">
El acuerdo y el acta reposan en los archivos del comité de admisione en la VAC.</t>
    </r>
  </si>
  <si>
    <r>
      <t xml:space="preserve">SEGUNDO SEGUIMIENTO
</t>
    </r>
    <r>
      <rPr>
        <sz val="10"/>
        <rFont val="Arial"/>
        <family val="2"/>
      </rPr>
      <t xml:space="preserve">Se está trabajando en el programa de pregrado Contaduría, especialización en ecología política y Ambientes y Recursos Digitales para la Educación, los programas han pasado en el Comité Curricular y en la Oficina de Atuoevaluación y Acreditación
</t>
    </r>
    <r>
      <rPr>
        <b/>
        <sz val="10"/>
        <rFont val="Arial"/>
        <family val="2"/>
      </rPr>
      <t xml:space="preserve">
TERCER SEGUIMIENTO </t>
    </r>
    <r>
      <rPr>
        <sz val="10"/>
        <rFont val="Arial"/>
        <family val="2"/>
      </rPr>
      <t xml:space="preserve">
Se está trabajando en el programa de pregrado Contaduría, especialización en ecología política y Ambientes y Recursos Digitales para la Educación, los programas han pasado en el Comité Curricular y en la Oficina de Atuoevaluación y Acreditación</t>
    </r>
    <r>
      <rPr>
        <b/>
        <sz val="10"/>
        <rFont val="Arial"/>
        <family val="2"/>
      </rPr>
      <t xml:space="preserve">
</t>
    </r>
  </si>
  <si>
    <r>
      <rPr>
        <b/>
        <sz val="10"/>
        <rFont val="Arial"/>
        <family val="2"/>
      </rPr>
      <t xml:space="preserve">PRIMER SEGUIMIENTO </t>
    </r>
    <r>
      <rPr>
        <sz val="10"/>
        <rFont val="Arial"/>
        <family val="2"/>
      </rPr>
      <t xml:space="preserve">
Ingreso reposan en el archivo del Museo Antropológico.
</t>
    </r>
    <r>
      <rPr>
        <b/>
        <sz val="10"/>
        <rFont val="Arial"/>
        <family val="2"/>
      </rPr>
      <t xml:space="preserve">SEGUNDO SEGUIMIENTO
TERCER SEGUIMIENTO 
</t>
    </r>
    <r>
      <rPr>
        <sz val="10"/>
        <rFont val="Arial"/>
        <family val="2"/>
      </rPr>
      <t xml:space="preserve">
1,   Tolima  milenario un viaje por ladiversidad, al cual ingresaron 4482 personas 
2. memorias indigenas colectivas del pasado al  presente, al cual ingresaron 6.671 personas
3, video clip. Contextualizando la importancia de esta comida típica (tamal) de nuestra región desde el período
prehispánico hasta nuestros días, al cual ingresaron 1,382 persona
4. video con voces de los
funcionarios resaltando la labor del Museo Antropológico, y las diferentes actividades que
se han realizado durante décadas, al cual ingresaron 9.184 persona
5.  Mensajes de proytección y bioseguridad a traves de piezas arequeologicas animadas con tapabocas, , al cual ingresaron 1,222 personas
6. Video de reservas del museo visita tu casa, al cual ingresaron 2,639 personas
También se realizó la propuesta a diferentes Instituciones 
Educativas para realizar talleres virtuales con la población estudiantil.
1. Augusto E. Medina Comfenalco
2. Colegio Liceo Colombia
3. Colegio Técnico Carlos J. Huelgos
4, Liceo Musical Shalom
5, Liceo Dios Niño
6. Colegio Santander Ibagé.
EVIDENCIAS ENCUENTRAN EL MUSEO ANTROPOLOGICO ADEMAS DE LOS LISTADOS DE INGROSO DE LOS ASISTENTES REPOSAN EN LOS ARCHIVOS MAGNETICOS DEL MUSEO</t>
    </r>
  </si>
  <si>
    <r>
      <t xml:space="preserve">No se pudo llevar a cabo por la Emergencia Sanitaria a casua del COVID-19, 
 Sin embargo  a las instalaciones del Museo Antropológico en la sala de exposición permanente y temporal ingresaron 156 visitantes. Las evidencias de ingreso reposan en el archivo del Museo Antropológico.
Institución Educativa German Pardo
</t>
    </r>
    <r>
      <rPr>
        <b/>
        <sz val="10"/>
        <rFont val="Arial"/>
        <family val="2"/>
      </rPr>
      <t xml:space="preserve">
SEGUNDO SEGUIMIENTO
</t>
    </r>
    <r>
      <rPr>
        <sz val="10"/>
        <rFont val="Arial"/>
        <family val="2"/>
      </rPr>
      <t xml:space="preserve">No se avanza por la contingencia del COVID - 19
</t>
    </r>
    <r>
      <rPr>
        <b/>
        <sz val="10"/>
        <rFont val="Arial"/>
        <family val="2"/>
      </rPr>
      <t xml:space="preserve">TERCER SEGUIMIENTO </t>
    </r>
    <r>
      <rPr>
        <sz val="10"/>
        <rFont val="Arial"/>
        <family val="2"/>
      </rPr>
      <t xml:space="preserve">
Este proyecto no se pudo llevar a acabo de forma presencial por la pandemia, por lo tanto se publicó  la exposición en redes sociales (Facebook) por temas y períodos culturales y de esta forma porder visualizar el museo,como se refleja en las evidencias
Talleres aplicados a 902 estudiantes
EVIDENCIAS FOTOGRACIAS Y CARTAS DE INSTITUCIONE EDUCATIVAS QUE REPOSAN EN LOS ARCHIVOS DIGITALES DEL MUSEO.</t>
    </r>
  </si>
  <si>
    <r>
      <rPr>
        <b/>
        <sz val="10"/>
        <rFont val="Arial"/>
        <family val="2"/>
      </rPr>
      <t>TERCER SEGUIMIENTO</t>
    </r>
    <r>
      <rPr>
        <sz val="10"/>
        <rFont val="Arial"/>
        <family val="2"/>
      </rPr>
      <t xml:space="preserve">
Evidencias fotográficas que resposan en el Museo</t>
    </r>
  </si>
  <si>
    <r>
      <rPr>
        <b/>
        <sz val="10"/>
        <rFont val="Arial"/>
        <family val="2"/>
      </rPr>
      <t>TERCER SEGUIMIENTO</t>
    </r>
    <r>
      <rPr>
        <sz val="10"/>
        <rFont val="Arial"/>
        <family val="2"/>
      </rPr>
      <t xml:space="preserve">
Adecuación de espacio en el laboratorio de arqueologia para urnas funerarias 
</t>
    </r>
  </si>
  <si>
    <t xml:space="preserve">SEGUNDO SEGUIMIENTO
TERCER SEGUIMIENTO 
</t>
  </si>
  <si>
    <r>
      <rPr>
        <b/>
        <sz val="10"/>
        <rFont val="Arial"/>
        <family val="2"/>
      </rPr>
      <t>PRIMER SEGUIMIENTO</t>
    </r>
    <r>
      <rPr>
        <sz val="10"/>
        <rFont val="Arial"/>
        <family val="2"/>
      </rPr>
      <t xml:space="preserve">
</t>
    </r>
    <r>
      <rPr>
        <b/>
        <sz val="10"/>
        <rFont val="Arial"/>
        <family val="2"/>
      </rPr>
      <t>TERCER SEGUIMIENTO</t>
    </r>
    <r>
      <rPr>
        <sz val="10"/>
        <rFont val="Arial"/>
        <family val="2"/>
      </rPr>
      <t xml:space="preserve"> 
Grupo de Investigación GRAPA desde el año 2000</t>
    </r>
  </si>
  <si>
    <r>
      <rPr>
        <b/>
        <sz val="10"/>
        <rFont val="Arial"/>
        <family val="2"/>
      </rPr>
      <t xml:space="preserve">PRIMER SEGUIMIENTO
1. </t>
    </r>
    <r>
      <rPr>
        <sz val="10"/>
        <rFont val="Arial"/>
        <family val="2"/>
      </rPr>
      <t xml:space="preserve">Resolución No. 002611 del 21 Febrero  de 2020 del MEN, mediante la cual se resuelve la solicitud del Registro Calificado por 7 años del Programa de Maestría en Pedagogía de la Literatura, adscrito al Instituto de Educación a Distancia.                                                                                 
</t>
    </r>
    <r>
      <rPr>
        <b/>
        <sz val="10"/>
        <rFont val="Arial"/>
        <family val="2"/>
      </rPr>
      <t>2.</t>
    </r>
    <r>
      <rPr>
        <sz val="10"/>
        <rFont val="Arial"/>
        <family val="2"/>
      </rPr>
      <t xml:space="preserve"> Una En solicitud ante el MEN a través de la plataforma SACES de la solicitud RC para la Maestría Derechos y Ciudadanía
</t>
    </r>
    <r>
      <rPr>
        <b/>
        <sz val="10"/>
        <rFont val="Arial"/>
        <family val="2"/>
      </rPr>
      <t xml:space="preserve">SEGUNDO SEGUIMIENTO
</t>
    </r>
    <r>
      <rPr>
        <sz val="10"/>
        <rFont val="Arial"/>
        <family val="2"/>
      </rPr>
      <t xml:space="preserve">
Documentos de trabajo, reposan en la Oficina de Autoevaluación y Acreditación e IDEAD
</t>
    </r>
    <r>
      <rPr>
        <b/>
        <sz val="10"/>
        <rFont val="Arial"/>
        <family val="2"/>
      </rPr>
      <t>TERCER SEGUIMIENTO</t>
    </r>
    <r>
      <rPr>
        <sz val="10"/>
        <rFont val="Arial"/>
        <family val="2"/>
      </rPr>
      <t xml:space="preserve">
Maestría en pedagogía de la literatura 
Res. 002611 del 21 febrero de 2020
Maestría en Urbanismo
Res. 0018724 del 05 octubre de 2020
Maestría en derechos humanos y ciudadanía 
Res. o16442 del 04 de septiembre de 2020</t>
    </r>
  </si>
  <si>
    <r>
      <rPr>
        <b/>
        <sz val="10"/>
        <rFont val="Arial"/>
        <family val="2"/>
      </rPr>
      <t>PRIMER SEGUIMIENTO</t>
    </r>
    <r>
      <rPr>
        <sz val="10"/>
        <rFont val="Arial"/>
        <family val="2"/>
      </rPr>
      <t xml:space="preserve">
Se recibirá visita de pares académicos para la Maestría en Derechos Humanos y Ciudadanía los días 18, 19 y 20 de junio de 2020.
</t>
    </r>
    <r>
      <rPr>
        <b/>
        <sz val="10"/>
        <rFont val="Arial"/>
        <family val="2"/>
      </rPr>
      <t xml:space="preserve">SEGUNDO SEGUIMIENTO
</t>
    </r>
    <r>
      <rPr>
        <sz val="10"/>
        <rFont val="Arial"/>
        <family val="2"/>
      </rPr>
      <t xml:space="preserve">
Se encuentra en trámite de las instancias correpondientes, la especialización en ecología política y Ambietes y Recursos Digitales para la Educación, los programas han pasado en el Comité Curricular y en la Oficina de Atuoevaluación y Acreditación
TERCER SEGUIMIENTO
logro alcanzado con las 3 maetrias </t>
    </r>
  </si>
  <si>
    <r>
      <rPr>
        <b/>
        <sz val="10"/>
        <rFont val="Arial"/>
        <family val="2"/>
      </rPr>
      <t>TERCER SEGUIMIENTO</t>
    </r>
    <r>
      <rPr>
        <sz val="10"/>
        <rFont val="Arial"/>
        <family val="2"/>
      </rPr>
      <t xml:space="preserve">
1. FAC. CIENCIAS DE LA SALUD -
Elizabeth Fajardo 
Universidad Católica Santo Toribio de Mongrovejo en la ciudad de Chiclayo - Perú. Ponencia: * Gerencia de los cuidados al adulto mayor.
* Participación como moderadora de la mesa "envejecimiento y calidad de vida" fecha 07 de febrero de 2020
2.CIENCIAS ECONÓMICAS Y ADMINISTRATIVAS
ALBERTO DELGADO CORTÉS
Salinas - Ecuador. - Virtual, ponencia "Carreteras para la competitividad. Diagnóstico de la infraestructura vial del centro y oriente del Tolima". fecha 21 de febrero de 2020
3, Juan Fernando Reinoso Lastra
Universidad Nacional Experimental del Sur del Lago de Maracaibo Jesús María Semprum
y el Centro de Investigaciones Internacionales
ponencia “Identificación de la cultura organizacional en el Sector Cooperativo de la Ciudad de Ibagué - Tolima - Colombia”
4. CIENCIAS HUMANAS Y ARTES
LIZANDRO ANGULO RINCÓN
España - Virtual ponencia: 
"Transformación de la televisión comunitaria en cuatro periodos presidenciales de Colombia: el caso de ASUCAP San Jorge de Ocaña y COOVISIÓN de Cajamarca." fecha 23 de octubre de 2020
</t>
    </r>
  </si>
  <si>
    <r>
      <rPr>
        <b/>
        <sz val="10"/>
        <rFont val="Arial"/>
        <family val="2"/>
      </rPr>
      <t>PRIMER SEGUIMIENTO</t>
    </r>
    <r>
      <rPr>
        <sz val="10"/>
        <rFont val="Arial"/>
        <family val="2"/>
      </rPr>
      <t xml:space="preserve">
No se ha avanzado
</t>
    </r>
    <r>
      <rPr>
        <b/>
        <sz val="10"/>
        <rFont val="Arial"/>
        <family val="2"/>
      </rPr>
      <t>TERCER SEGUIMIENTO</t>
    </r>
    <r>
      <rPr>
        <sz val="10"/>
        <rFont val="Arial"/>
        <family val="2"/>
      </rPr>
      <t xml:space="preserve">
En la vivencia 2020 se aprobaron 11 salidas a eventos internacionales pero 8 de ellas furen canceladas por la Emergencia Sanitaria a casua del COVID-19.
Evidenicas que reposan en la Vicerrectoría Académica y en la Unidades que se mencionanan en las evidencias
</t>
    </r>
  </si>
  <si>
    <r>
      <rPr>
        <b/>
        <sz val="10"/>
        <rFont val="Arial"/>
        <family val="2"/>
      </rPr>
      <t xml:space="preserve">SEGUNDO SEGUIMIENTO
</t>
    </r>
    <r>
      <rPr>
        <sz val="10"/>
        <rFont val="Arial"/>
        <family val="2"/>
      </rPr>
      <t xml:space="preserve">Red Colombiana para la Internacionalización de la Educación Superior
</t>
    </r>
    <r>
      <rPr>
        <b/>
        <sz val="10"/>
        <rFont val="Arial"/>
        <family val="2"/>
      </rPr>
      <t xml:space="preserve">
TERCER SEGUIMIENTO</t>
    </r>
    <r>
      <rPr>
        <sz val="10"/>
        <rFont val="Arial"/>
        <family val="2"/>
      </rPr>
      <t xml:space="preserve">
Estudiantes de la Especialización en Gerencia del Talento Humano y Desarrollo Organizaciona de FACEA
Aura Manuela Puentes Hoyos
Emily Daniela del Pilar Quiñones Cruz
Yenzy Carolina Yara Trilleras,
Universidad Nacional Experimental del Sur del Lago de Maracaibo Jesús María Semprum y el Centro de Investigaciones Internacionales
ponencia “Cultura organizacional deseada y la congruencia con la plataforma estratégica, de una empresa del sector logístico de Ibagué – Tolima - Colombia”
La Circular 001 Medidas Preventivas COVID-19 en donde se evidencia la suspensión de las movilidades internacionales.
La Circular 001 Medidas Preventivas COVID-19 en donde se evidencia la suspensión de las movilidades internacionales.</t>
    </r>
  </si>
  <si>
    <r>
      <rPr>
        <b/>
        <sz val="10"/>
        <rFont val="Arial"/>
        <family val="2"/>
      </rPr>
      <t>PRIMER SEGUIMIENTO</t>
    </r>
    <r>
      <rPr>
        <sz val="10"/>
        <rFont val="Arial"/>
        <family val="2"/>
      </rPr>
      <t xml:space="preserve">
</t>
    </r>
    <r>
      <rPr>
        <b/>
        <sz val="10"/>
        <rFont val="Arial"/>
        <family val="2"/>
      </rPr>
      <t xml:space="preserve">TERCER AVANCE </t>
    </r>
    <r>
      <rPr>
        <sz val="10"/>
        <rFont val="Arial"/>
        <family val="2"/>
      </rPr>
      <t xml:space="preserve">
En las Unidades Académicas que se mencionanan, se encuentran las evidencias
</t>
    </r>
  </si>
  <si>
    <r>
      <rPr>
        <b/>
        <sz val="10"/>
        <rFont val="Arial"/>
        <family val="2"/>
      </rPr>
      <t>SEGUNDO SEGUIMIENTO</t>
    </r>
    <r>
      <rPr>
        <sz val="10"/>
        <rFont val="Arial"/>
        <family val="2"/>
      </rPr>
      <t xml:space="preserve">
Red Colombiana para la Internacionalización de la Educación Superior
</t>
    </r>
    <r>
      <rPr>
        <b/>
        <sz val="10"/>
        <rFont val="Arial"/>
        <family val="2"/>
      </rPr>
      <t xml:space="preserve">
TERCER SEGUIMIENTO
</t>
    </r>
    <r>
      <rPr>
        <sz val="10"/>
        <rFont val="Arial"/>
        <family val="2"/>
      </rPr>
      <t xml:space="preserve">
Durante el año 2020 se realizó la gestión y suscripción de los siguientes convenios:
Universidad de Lleida
Universidad de Sinaloa
Universidad Autónoma de Madrid
Universidad Austral de Chile
Universidad de Quilmes
Universidad Surcolombiana
Convenio Aditivo de Becas Universidad Federal de Viçosa
Temuco UniverCiudad
Universidad Agrícola del Sur de China
</t>
    </r>
  </si>
  <si>
    <r>
      <t xml:space="preserve">No se ha avanzado
</t>
    </r>
    <r>
      <rPr>
        <b/>
        <sz val="10"/>
        <rFont val="Arial"/>
        <family val="2"/>
      </rPr>
      <t>SEGUNDO SEGUIMIENTO</t>
    </r>
    <r>
      <rPr>
        <sz val="10"/>
        <rFont val="Arial"/>
        <family val="2"/>
      </rPr>
      <t xml:space="preserve">
La Oficina Internacionales en el exterior cerraron debido a la pandemia
</t>
    </r>
    <r>
      <rPr>
        <b/>
        <sz val="10"/>
        <rFont val="Arial"/>
        <family val="2"/>
      </rPr>
      <t xml:space="preserve">
TERCER SEGUIMIENTO</t>
    </r>
    <r>
      <rPr>
        <sz val="10"/>
        <rFont val="Arial"/>
        <family val="2"/>
      </rPr>
      <t xml:space="preserve">
La evidencias se encuentran en los archivos de ORI
Además tienen un convenio listo a firmar con Temuco Univerciudad incluye el establecimiento de relaciones academicas con las siguientes universidades en Chile:
Universidad de La Frontera
Universidad Catolica de Temuco
Universidad Autonoma de Chile
Universidad Santo Tomas 
Corpoaraucania</t>
    </r>
  </si>
  <si>
    <r>
      <t xml:space="preserve">SEGUNDO SEGUIMIENTO
</t>
    </r>
    <r>
      <rPr>
        <sz val="10"/>
        <rFont val="Arial"/>
        <family val="2"/>
      </rPr>
      <t xml:space="preserve">No se ha avanzado
</t>
    </r>
    <r>
      <rPr>
        <b/>
        <sz val="10"/>
        <rFont val="Arial"/>
        <family val="2"/>
      </rPr>
      <t xml:space="preserve">TERCER AVANCE </t>
    </r>
    <r>
      <rPr>
        <sz val="10"/>
        <rFont val="Arial"/>
        <family val="2"/>
      </rPr>
      <t xml:space="preserve">
No se ha avanzado</t>
    </r>
  </si>
  <si>
    <t>Política de segunda lengua aprobada</t>
  </si>
  <si>
    <r>
      <rPr>
        <b/>
        <sz val="10"/>
        <rFont val="Arial"/>
        <family val="2"/>
      </rPr>
      <t>PRIMER SEGUIMIENTO</t>
    </r>
    <r>
      <rPr>
        <sz val="10"/>
        <rFont val="Arial"/>
        <family val="2"/>
      </rPr>
      <t xml:space="preserve">
Documento presentado a la Asesoría Jurídica
</t>
    </r>
    <r>
      <rPr>
        <b/>
        <sz val="10"/>
        <rFont val="Arial"/>
        <family val="2"/>
      </rPr>
      <t xml:space="preserve">
SEGUNDO SEGUIMIENTO</t>
    </r>
    <r>
      <rPr>
        <sz val="10"/>
        <rFont val="Arial"/>
        <family val="2"/>
      </rPr>
      <t xml:space="preserve">
El documento fue socializado con las unidades académicas el día 21 de junio de 2019
</t>
    </r>
    <r>
      <rPr>
        <b/>
        <sz val="10"/>
        <rFont val="Arial"/>
        <family val="2"/>
      </rPr>
      <t>TERCER SEGUIMIENTO</t>
    </r>
    <r>
      <rPr>
        <sz val="10"/>
        <rFont val="Arial"/>
        <family val="2"/>
      </rPr>
      <t xml:space="preserve">
El documento  final reposa en la Facultad de Educación en el Departamente de Español e Inglis y Secretaria de Unidad Académica </t>
    </r>
  </si>
  <si>
    <r>
      <rPr>
        <b/>
        <sz val="10"/>
        <rFont val="Arial"/>
        <family val="2"/>
      </rPr>
      <t>PRIMER SEGUIMIENTO</t>
    </r>
    <r>
      <rPr>
        <sz val="10"/>
        <rFont val="Arial"/>
        <family val="2"/>
      </rPr>
      <t xml:space="preserve">
Pendiente de aprobación
</t>
    </r>
    <r>
      <rPr>
        <b/>
        <sz val="10"/>
        <rFont val="Arial"/>
        <family val="2"/>
      </rPr>
      <t xml:space="preserve">
SEGUNDO SEGUIMIENTO</t>
    </r>
    <r>
      <rPr>
        <sz val="10"/>
        <rFont val="Arial"/>
        <family val="2"/>
      </rPr>
      <t xml:space="preserve">
La Vicerrectoría de Desarrollo Humano conformó una mesa de trabajo con profesores de la Facultad de Ciencias de la Educación.
TERCER SEGUIMIENTO
El documento fue socializado con las dependencia de IDEAD, Comité Central  de Investigaciones y Oficina de Relaciones Internacionales; esta pendiente enviarla a la División Financiera para  viabilidad respectiva, para su posterior envío al Comite Central de Curriculo y Consejo Acadico
</t>
    </r>
  </si>
  <si>
    <r>
      <rPr>
        <b/>
        <sz val="10"/>
        <rFont val="Arial"/>
        <family val="2"/>
      </rPr>
      <t>PRIMER SEGUIMIENTO</t>
    </r>
    <r>
      <rPr>
        <sz val="10"/>
        <rFont val="Arial"/>
        <family val="2"/>
      </rPr>
      <t xml:space="preserve">
42 Cursos desarrollados envidencia que reposa en el Centro de idiomas (correo enviado por el Coordinador Académico del Centro de Idimas
</t>
    </r>
    <r>
      <rPr>
        <b/>
        <sz val="10"/>
        <rFont val="Arial"/>
        <family val="2"/>
      </rPr>
      <t>SEGUNDO SEGUIMIENTO</t>
    </r>
    <r>
      <rPr>
        <sz val="10"/>
        <rFont val="Arial"/>
        <family val="2"/>
      </rPr>
      <t xml:space="preserve">
Diplomando en inglés con fecha de iniciación 7 de octubre y fecha de finalización 29 de noviembre de 2020
</t>
    </r>
    <r>
      <rPr>
        <b/>
        <sz val="10"/>
        <rFont val="Arial"/>
        <family val="2"/>
      </rPr>
      <t>TERCER SEGUIMIENTO</t>
    </r>
    <r>
      <rPr>
        <sz val="10"/>
        <rFont val="Arial"/>
        <family val="2"/>
      </rPr>
      <t xml:space="preserve">
Semetre A 2020    5 cursos
Semetre B-2020  24 cursos 
Las evidencia reposan en el archivo Centro de Idiomas
</t>
    </r>
  </si>
  <si>
    <r>
      <rPr>
        <b/>
        <sz val="9"/>
        <rFont val="Calibri"/>
        <family val="2"/>
        <scheme val="minor"/>
      </rPr>
      <t>PRIMER SEGUIMIENTO</t>
    </r>
    <r>
      <rPr>
        <sz val="9"/>
        <rFont val="Calibri"/>
        <family val="2"/>
        <scheme val="minor"/>
      </rPr>
      <t xml:space="preserve">
Documento de trabajo 
</t>
    </r>
    <r>
      <rPr>
        <b/>
        <sz val="9"/>
        <rFont val="Calibri"/>
        <family val="2"/>
        <scheme val="minor"/>
      </rPr>
      <t xml:space="preserve">SEGUNDO SEGUIMIENTO
</t>
    </r>
    <r>
      <rPr>
        <sz val="9"/>
        <rFont val="Calibri"/>
        <family val="2"/>
        <scheme val="minor"/>
      </rPr>
      <t xml:space="preserve">Documento de trabajo con fecha de última modificación del 18 de septiembre de 2020
</t>
    </r>
    <r>
      <rPr>
        <b/>
        <sz val="9"/>
        <rFont val="Calibri"/>
        <family val="2"/>
        <scheme val="minor"/>
      </rPr>
      <t>TERCER SEGUIMIENTO</t>
    </r>
    <r>
      <rPr>
        <sz val="9"/>
        <rFont val="Calibri"/>
        <family val="2"/>
        <scheme val="minor"/>
      </rPr>
      <t xml:space="preserve">
Acta del Jefe de la Oficina de Desarrollo Institucional, con visto bueno del Rector de la UT del mes diciembre de 2020 </t>
    </r>
  </si>
  <si>
    <r>
      <rPr>
        <b/>
        <sz val="9"/>
        <rFont val="Calibri"/>
        <family val="2"/>
        <scheme val="minor"/>
      </rPr>
      <t>SEGUNDO SEGUIMIENTO</t>
    </r>
    <r>
      <rPr>
        <sz val="9"/>
        <color rgb="FFFF0000"/>
        <rFont val="Calibri"/>
        <family val="2"/>
        <scheme val="minor"/>
      </rPr>
      <t xml:space="preserve">
</t>
    </r>
    <r>
      <rPr>
        <sz val="9"/>
        <rFont val="Calibri"/>
        <family val="2"/>
        <scheme val="minor"/>
      </rPr>
      <t>Actas de reunión que reposan en la Vicerrectoría Académica
Documento de trabajo elaborado,. Reposa en  Vicerrectoría Académica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</si>
</sst>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 #,##0_-;\-&quot;$&quot;\ * #,##0_-;_-&quot;$&quot;\ * &quot;-&quot;_-;_-@_-"/>
    <numFmt numFmtId="41" formatCode="_-* #,##0_-;\-* #,##0_-;_-* &quot;-&quot;_-;_-@_-"/>
    <numFmt numFmtId="43" formatCode="_-* #,##0.00_-;\-* #,##0.00_-;_-* &quot;-&quot;??_-;_-@_-"/>
    <numFmt numFmtId="164" formatCode="_(* #,##0_);_(* \(#,##0\);_(* &quot;-&quot;_);_(@_)"/>
    <numFmt numFmtId="165" formatCode="_(&quot;$&quot;\ * #,##0.00_);_(&quot;$&quot;\ * \(#,##0.00\);_(&quot;$&quot;\ * &quot;-&quot;??_);_(@_)"/>
    <numFmt numFmtId="166" formatCode="_(* #,##0.00_);_(* \(#,##0.00\);_(* &quot;-&quot;??_);_(@_)"/>
    <numFmt numFmtId="167" formatCode="_(&quot;$&quot;\ * #,##0_);_(&quot;$&quot;\ * \(#,##0\);_(&quot;$&quot;\ * &quot;-&quot;??_);_(@_)"/>
    <numFmt numFmtId="168" formatCode="_(* #,##0_);_(* \(#,##0\);_(* &quot;-&quot;??_);_(@_)"/>
    <numFmt numFmtId="169" formatCode="d/m/yyyy"/>
  </numFmts>
  <fonts count="90">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4"/>
      <color indexed="17"/>
      <name val="Arial"/>
      <family val="2"/>
    </font>
    <font>
      <sz val="11"/>
      <color indexed="8"/>
      <name val="Helvetica Neue"/>
      <charset val="1"/>
    </font>
    <font>
      <sz val="12"/>
      <name val="Arial"/>
      <family val="2"/>
      <charset val="1"/>
    </font>
    <font>
      <b/>
      <sz val="12"/>
      <color indexed="10"/>
      <name val="Arial"/>
      <family val="2"/>
    </font>
    <font>
      <sz val="10"/>
      <name val="Calibri"/>
      <family val="2"/>
      <scheme val="minor"/>
    </font>
    <font>
      <b/>
      <sz val="10"/>
      <name val="Arial"/>
      <family val="2"/>
      <charset val="1"/>
    </font>
    <font>
      <b/>
      <sz val="12"/>
      <name val="Arial"/>
      <family val="2"/>
    </font>
    <font>
      <sz val="10"/>
      <color theme="1"/>
      <name val="Calibri"/>
      <family val="2"/>
      <scheme val="minor"/>
    </font>
    <font>
      <b/>
      <sz val="11"/>
      <name val="Arial"/>
      <family val="2"/>
    </font>
    <font>
      <sz val="48"/>
      <name val="Arial"/>
      <family val="2"/>
    </font>
    <font>
      <b/>
      <sz val="16"/>
      <name val="Arial"/>
      <family val="2"/>
    </font>
    <font>
      <b/>
      <sz val="10"/>
      <name val="Arial"/>
      <family val="2"/>
    </font>
    <font>
      <b/>
      <sz val="11"/>
      <name val="Arial"/>
      <family val="2"/>
      <charset val="1"/>
    </font>
    <font>
      <sz val="10"/>
      <color rgb="FFFF0000"/>
      <name val="Arial"/>
      <family val="2"/>
    </font>
    <font>
      <sz val="11"/>
      <name val="Arial"/>
      <family val="2"/>
    </font>
    <font>
      <b/>
      <sz val="20"/>
      <name val="Arial"/>
      <family val="2"/>
    </font>
    <font>
      <sz val="10"/>
      <color indexed="8"/>
      <name val="Arial"/>
      <family val="2"/>
      <charset val="1"/>
    </font>
    <font>
      <b/>
      <sz val="10"/>
      <color indexed="8"/>
      <name val="Arial"/>
      <family val="2"/>
    </font>
    <font>
      <b/>
      <sz val="10"/>
      <color indexed="8"/>
      <name val="Arial"/>
      <family val="2"/>
      <charset val="1"/>
    </font>
    <font>
      <sz val="10"/>
      <name val="Arial"/>
      <family val="2"/>
      <charset val="1"/>
    </font>
    <font>
      <sz val="11"/>
      <color indexed="8"/>
      <name val="Arial"/>
      <family val="2"/>
      <charset val="1"/>
    </font>
    <font>
      <b/>
      <sz val="24"/>
      <name val="Arial"/>
      <family val="2"/>
      <charset val="1"/>
    </font>
    <font>
      <b/>
      <sz val="16"/>
      <name val="Arial"/>
      <family val="2"/>
      <charset val="1"/>
    </font>
    <font>
      <sz val="11"/>
      <name val="Arial"/>
      <family val="2"/>
      <charset val="1"/>
    </font>
    <font>
      <b/>
      <sz val="12"/>
      <name val="Arial"/>
      <family val="2"/>
      <charset val="1"/>
    </font>
    <font>
      <b/>
      <sz val="11"/>
      <color indexed="8"/>
      <name val="Arial"/>
      <family val="2"/>
      <charset val="1"/>
    </font>
    <font>
      <b/>
      <sz val="11"/>
      <color indexed="8"/>
      <name val="Arial"/>
      <family val="2"/>
    </font>
    <font>
      <sz val="10"/>
      <color rgb="FFFFFF00"/>
      <name val="Arial"/>
      <family val="2"/>
    </font>
    <font>
      <b/>
      <sz val="36"/>
      <name val="Arial"/>
      <family val="2"/>
      <charset val="1"/>
    </font>
    <font>
      <b/>
      <sz val="20"/>
      <name val="Arial"/>
      <family val="2"/>
      <charset val="1"/>
    </font>
    <font>
      <sz val="9"/>
      <color theme="1"/>
      <name val="Calibri"/>
      <family val="2"/>
      <scheme val="minor"/>
    </font>
    <font>
      <sz val="10"/>
      <color theme="1"/>
      <name val="Arial"/>
      <family val="2"/>
    </font>
    <font>
      <sz val="9"/>
      <name val="Arial"/>
      <family val="2"/>
    </font>
    <font>
      <sz val="8"/>
      <name val="Arial"/>
      <family val="2"/>
    </font>
    <font>
      <b/>
      <sz val="11"/>
      <color theme="0"/>
      <name val="Arial"/>
      <family val="2"/>
    </font>
    <font>
      <sz val="11"/>
      <name val="Calibri"/>
      <family val="2"/>
      <scheme val="minor"/>
    </font>
    <font>
      <b/>
      <sz val="12"/>
      <color rgb="FFFF0000"/>
      <name val="Arial"/>
      <family val="2"/>
    </font>
    <font>
      <b/>
      <sz val="18"/>
      <name val="Arial"/>
      <family val="2"/>
    </font>
    <font>
      <b/>
      <sz val="20"/>
      <color indexed="8"/>
      <name val="Arial"/>
      <family val="2"/>
    </font>
    <font>
      <sz val="18"/>
      <color indexed="8"/>
      <name val="Arial"/>
      <family val="2"/>
    </font>
    <font>
      <sz val="11"/>
      <color indexed="8"/>
      <name val="Arial"/>
      <family val="2"/>
    </font>
    <font>
      <b/>
      <sz val="11"/>
      <color theme="0"/>
      <name val="Calibri"/>
      <family val="2"/>
      <scheme val="minor"/>
    </font>
    <font>
      <sz val="16"/>
      <name val="Arial"/>
      <family val="2"/>
    </font>
    <font>
      <sz val="9"/>
      <color indexed="81"/>
      <name val="Tahoma"/>
      <family val="2"/>
    </font>
    <font>
      <b/>
      <sz val="9"/>
      <color indexed="81"/>
      <name val="Tahoma"/>
      <family val="2"/>
    </font>
    <font>
      <sz val="11"/>
      <color theme="1"/>
      <name val="Arial"/>
      <family val="2"/>
    </font>
    <font>
      <sz val="10"/>
      <color theme="0"/>
      <name val="Arial"/>
      <family val="2"/>
    </font>
    <font>
      <b/>
      <sz val="10"/>
      <name val="Calibri"/>
      <family val="2"/>
      <scheme val="minor"/>
    </font>
    <font>
      <b/>
      <sz val="9"/>
      <color theme="1"/>
      <name val="Calibri"/>
      <family val="2"/>
      <scheme val="minor"/>
    </font>
    <font>
      <sz val="10"/>
      <color rgb="FF000000"/>
      <name val="Arial"/>
      <family val="2"/>
    </font>
    <font>
      <b/>
      <sz val="11"/>
      <color theme="0"/>
      <name val="Calibri"/>
      <family val="2"/>
    </font>
    <font>
      <sz val="11"/>
      <color rgb="FFFF0000"/>
      <name val="Arial"/>
      <family val="2"/>
    </font>
    <font>
      <b/>
      <sz val="11"/>
      <color rgb="FFFF0000"/>
      <name val="Arial"/>
      <family val="2"/>
    </font>
    <font>
      <b/>
      <sz val="11"/>
      <color theme="1"/>
      <name val="Arial"/>
      <family val="2"/>
    </font>
    <font>
      <b/>
      <sz val="11"/>
      <name val="Arial"/>
      <family val="2"/>
    </font>
    <font>
      <sz val="9"/>
      <color rgb="FFFF0000"/>
      <name val="Arial"/>
      <family val="2"/>
    </font>
    <font>
      <u/>
      <sz val="9"/>
      <color rgb="FF0000FF"/>
      <name val="Arial"/>
      <family val="2"/>
    </font>
    <font>
      <b/>
      <sz val="9"/>
      <name val="Arial"/>
      <family val="2"/>
    </font>
    <font>
      <sz val="9"/>
      <color rgb="FF000000"/>
      <name val="Arial"/>
      <family val="2"/>
    </font>
    <font>
      <u/>
      <sz val="9"/>
      <color rgb="FF1155CC"/>
      <name val="Arial"/>
      <family val="2"/>
    </font>
    <font>
      <sz val="9"/>
      <name val="Arial"/>
      <family val="2"/>
      <charset val="1"/>
    </font>
    <font>
      <sz val="9"/>
      <color theme="1"/>
      <name val="Arial"/>
      <family val="2"/>
    </font>
    <font>
      <sz val="9"/>
      <color indexed="8"/>
      <name val="Arial"/>
      <family val="2"/>
    </font>
    <font>
      <sz val="9"/>
      <color theme="1"/>
      <name val="Calibri"/>
      <family val="2"/>
    </font>
    <font>
      <b/>
      <sz val="20"/>
      <color theme="1"/>
      <name val="Arial"/>
      <family val="2"/>
    </font>
    <font>
      <b/>
      <sz val="10"/>
      <color theme="1"/>
      <name val="Arial"/>
      <family val="2"/>
    </font>
    <font>
      <sz val="11"/>
      <color rgb="FF000000"/>
      <name val="Arial"/>
      <family val="2"/>
    </font>
    <font>
      <sz val="8"/>
      <color rgb="FF000000"/>
      <name val="Arial"/>
      <family val="2"/>
    </font>
    <font>
      <u/>
      <sz val="8"/>
      <color rgb="FF0563C1"/>
      <name val="Calibri"/>
      <family val="2"/>
    </font>
    <font>
      <sz val="8"/>
      <color rgb="FF000000"/>
      <name val="Calibri"/>
      <family val="2"/>
    </font>
    <font>
      <b/>
      <sz val="12"/>
      <color theme="1"/>
      <name val="Arial"/>
      <family val="2"/>
    </font>
    <font>
      <b/>
      <sz val="9"/>
      <color theme="1"/>
      <name val="Arial"/>
      <family val="2"/>
    </font>
    <font>
      <sz val="9"/>
      <color rgb="FFFF0000"/>
      <name val="Calibri"/>
      <family val="2"/>
      <scheme val="minor"/>
    </font>
    <font>
      <sz val="9"/>
      <name val="Calibri"/>
      <family val="2"/>
      <scheme val="minor"/>
    </font>
    <font>
      <sz val="12"/>
      <color rgb="FF222222"/>
      <name val="Arial"/>
      <family val="2"/>
    </font>
    <font>
      <b/>
      <sz val="10"/>
      <color rgb="FFFF0000"/>
      <name val="Arial"/>
      <family val="2"/>
    </font>
    <font>
      <b/>
      <sz val="9"/>
      <name val="Calibri"/>
      <family val="2"/>
      <scheme val="minor"/>
    </font>
    <font>
      <sz val="10"/>
      <color indexed="8"/>
      <name val="Arial"/>
      <family val="2"/>
    </font>
    <font>
      <b/>
      <sz val="8"/>
      <color rgb="FF000000"/>
      <name val="Arial"/>
      <family val="2"/>
    </font>
    <font>
      <b/>
      <sz val="9"/>
      <color rgb="FF000000"/>
      <name val="Arial"/>
      <family val="2"/>
    </font>
    <font>
      <sz val="8"/>
      <name val="Calibri"/>
      <family val="2"/>
    </font>
    <font>
      <b/>
      <sz val="8"/>
      <name val="Calibri"/>
      <family val="2"/>
    </font>
    <font>
      <b/>
      <sz val="8"/>
      <color rgb="FF000000"/>
      <name val="Calibri"/>
      <family val="2"/>
    </font>
    <font>
      <b/>
      <sz val="12"/>
      <color rgb="FF222222"/>
      <name val="Arial"/>
      <family val="2"/>
    </font>
    <font>
      <b/>
      <sz val="9"/>
      <color indexed="8"/>
      <name val="Arial"/>
      <family val="2"/>
    </font>
    <font>
      <sz val="11"/>
      <color rgb="FFFF0000"/>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499984740745262"/>
        <bgColor indexed="64"/>
      </patternFill>
    </fill>
    <fill>
      <patternFill patternType="solid">
        <fgColor rgb="FFFF0000"/>
        <bgColor indexed="64"/>
      </patternFill>
    </fill>
    <fill>
      <patternFill patternType="solid">
        <fgColor rgb="FF006600"/>
        <bgColor indexed="64"/>
      </patternFill>
    </fill>
    <fill>
      <patternFill patternType="solid">
        <fgColor theme="0"/>
        <bgColor indexed="64"/>
      </patternFill>
    </fill>
    <fill>
      <patternFill patternType="solid">
        <fgColor theme="0"/>
        <bgColor rgb="FFFFF2CC"/>
      </patternFill>
    </fill>
    <fill>
      <patternFill patternType="solid">
        <fgColor theme="0"/>
        <bgColor rgb="FFF9CB9C"/>
      </patternFill>
    </fill>
    <fill>
      <patternFill patternType="solid">
        <fgColor theme="0"/>
        <bgColor rgb="FFD0E0E3"/>
      </patternFill>
    </fill>
    <fill>
      <patternFill patternType="solid">
        <fgColor theme="0"/>
        <bgColor rgb="FFB4A7D6"/>
      </patternFill>
    </fill>
    <fill>
      <patternFill patternType="solid">
        <fgColor rgb="FFFFFFFF"/>
        <bgColor rgb="FFFFFFFF"/>
      </patternFill>
    </fill>
    <fill>
      <patternFill patternType="solid">
        <fgColor theme="0"/>
        <bgColor rgb="FFFFFF00"/>
      </patternFill>
    </fill>
    <fill>
      <patternFill patternType="solid">
        <fgColor theme="0"/>
        <bgColor theme="0"/>
      </patternFill>
    </fill>
    <fill>
      <patternFill patternType="solid">
        <fgColor theme="2"/>
        <bgColor indexed="64"/>
      </patternFill>
    </fill>
    <fill>
      <patternFill patternType="solid">
        <fgColor theme="7" tint="0.39997558519241921"/>
        <bgColor indexed="64"/>
      </patternFill>
    </fill>
    <fill>
      <patternFill patternType="solid">
        <fgColor theme="7" tint="0.39997558519241921"/>
        <bgColor theme="0"/>
      </patternFill>
    </fill>
    <fill>
      <patternFill patternType="solid">
        <fgColor rgb="FF00FF00"/>
        <bgColor indexed="64"/>
      </patternFill>
    </fill>
    <fill>
      <patternFill patternType="solid">
        <fgColor theme="5" tint="0.59999389629810485"/>
        <bgColor indexed="64"/>
      </patternFill>
    </fill>
  </fills>
  <borders count="40">
    <border>
      <left/>
      <right/>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rgb="FF000000"/>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thin">
        <color indexed="64"/>
      </top>
      <bottom style="thin">
        <color indexed="64"/>
      </bottom>
      <diagonal/>
    </border>
    <border>
      <left style="medium">
        <color indexed="64"/>
      </left>
      <right/>
      <top style="thin">
        <color rgb="FF000000"/>
      </top>
      <bottom style="thin">
        <color rgb="FF000000"/>
      </bottom>
      <diagonal/>
    </border>
    <border>
      <left/>
      <right/>
      <top/>
      <bottom style="thin">
        <color rgb="FF000000"/>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indexed="64"/>
      </left>
      <right/>
      <top style="thin">
        <color indexed="64"/>
      </top>
      <bottom/>
      <diagonal/>
    </border>
    <border>
      <left style="thin">
        <color indexed="64"/>
      </left>
      <right/>
      <top/>
      <bottom style="thin">
        <color indexed="64"/>
      </bottom>
      <diagonal/>
    </border>
  </borders>
  <cellStyleXfs count="14">
    <xf numFmtId="0" fontId="0" fillId="0" borderId="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3" fillId="0" borderId="0"/>
    <xf numFmtId="0" fontId="5" fillId="0" borderId="0">
      <alignment vertical="top"/>
    </xf>
    <xf numFmtId="9" fontId="3" fillId="0" borderId="0" applyFont="0" applyFill="0" applyBorder="0" applyAlignment="0" applyProtection="0"/>
    <xf numFmtId="0" fontId="3" fillId="0" borderId="0"/>
    <xf numFmtId="0" fontId="50" fillId="6" borderId="16" applyFont="0">
      <alignment horizontal="center" vertical="center" wrapText="1"/>
    </xf>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cellStyleXfs>
  <cellXfs count="404">
    <xf numFmtId="0" fontId="0" fillId="0" borderId="0" xfId="0"/>
    <xf numFmtId="0" fontId="11" fillId="0" borderId="0" xfId="0" applyFont="1"/>
    <xf numFmtId="0" fontId="8" fillId="0" borderId="7" xfId="0" applyFont="1" applyBorder="1" applyAlignment="1">
      <alignment horizontal="center" vertical="center"/>
    </xf>
    <xf numFmtId="14" fontId="3" fillId="0" borderId="11" xfId="6" applyNumberFormat="1" applyFont="1" applyFill="1" applyBorder="1" applyAlignment="1">
      <alignment vertical="center" wrapText="1"/>
    </xf>
    <xf numFmtId="0" fontId="15" fillId="0" borderId="11" xfId="6" applyNumberFormat="1" applyFont="1" applyFill="1" applyBorder="1" applyAlignment="1">
      <alignment vertical="center" wrapText="1"/>
    </xf>
    <xf numFmtId="0" fontId="17" fillId="0" borderId="11" xfId="0" applyFont="1" applyFill="1" applyBorder="1" applyAlignment="1">
      <alignment horizontal="center" vertical="center" wrapText="1"/>
    </xf>
    <xf numFmtId="168" fontId="11" fillId="0" borderId="0" xfId="0" applyNumberFormat="1" applyFont="1"/>
    <xf numFmtId="0" fontId="20" fillId="0" borderId="0" xfId="6" applyNumberFormat="1" applyFont="1" applyFill="1" applyAlignment="1"/>
    <xf numFmtId="0" fontId="21" fillId="0" borderId="0" xfId="6" applyNumberFormat="1" applyFont="1" applyFill="1" applyAlignment="1">
      <alignment horizontal="center" vertical="center"/>
    </xf>
    <xf numFmtId="0" fontId="22" fillId="0" borderId="0" xfId="6" applyNumberFormat="1" applyFont="1" applyFill="1" applyAlignment="1">
      <alignment horizontal="center" vertical="center"/>
    </xf>
    <xf numFmtId="0" fontId="20" fillId="0" borderId="0" xfId="6" applyNumberFormat="1" applyFont="1" applyFill="1" applyAlignment="1">
      <alignment horizontal="center" vertical="center"/>
    </xf>
    <xf numFmtId="0" fontId="3" fillId="0" borderId="0" xfId="6" applyNumberFormat="1" applyFont="1" applyFill="1" applyBorder="1" applyAlignment="1">
      <alignment vertical="center" wrapText="1"/>
    </xf>
    <xf numFmtId="0" fontId="20" fillId="0" borderId="0" xfId="6" applyNumberFormat="1" applyFont="1" applyFill="1" applyBorder="1" applyAlignment="1">
      <alignment horizontal="center" vertical="center"/>
    </xf>
    <xf numFmtId="0" fontId="20" fillId="0" borderId="0" xfId="6" applyNumberFormat="1" applyFont="1" applyFill="1" applyBorder="1" applyAlignment="1"/>
    <xf numFmtId="0" fontId="22" fillId="0" borderId="0" xfId="6" applyNumberFormat="1" applyFont="1" applyFill="1" applyAlignment="1">
      <alignment horizontal="left" vertical="center"/>
    </xf>
    <xf numFmtId="0" fontId="23" fillId="0" borderId="0" xfId="6" applyNumberFormat="1" applyFont="1" applyFill="1" applyAlignment="1"/>
    <xf numFmtId="0" fontId="24" fillId="0" borderId="0" xfId="6" applyNumberFormat="1" applyFont="1" applyFill="1" applyAlignment="1"/>
    <xf numFmtId="0" fontId="27" fillId="0" borderId="11" xfId="6" applyNumberFormat="1" applyFont="1" applyFill="1" applyBorder="1" applyAlignment="1">
      <alignment vertical="center" wrapText="1"/>
    </xf>
    <xf numFmtId="14" fontId="23" fillId="0" borderId="11" xfId="6" applyNumberFormat="1" applyFont="1" applyFill="1" applyBorder="1" applyAlignment="1">
      <alignment vertical="center" wrapText="1"/>
    </xf>
    <xf numFmtId="167" fontId="16" fillId="0" borderId="11" xfId="3" applyNumberFormat="1" applyFont="1" applyFill="1" applyBorder="1" applyAlignment="1">
      <alignment vertical="center" wrapText="1"/>
    </xf>
    <xf numFmtId="0" fontId="16" fillId="0" borderId="11" xfId="6" applyNumberFormat="1" applyFont="1" applyFill="1" applyBorder="1" applyAlignment="1">
      <alignment vertical="center" wrapText="1"/>
    </xf>
    <xf numFmtId="0" fontId="23" fillId="0" borderId="11" xfId="6" applyNumberFormat="1" applyFont="1" applyFill="1" applyBorder="1" applyAlignment="1">
      <alignment horizontal="center" vertical="center" wrapText="1"/>
    </xf>
    <xf numFmtId="0" fontId="29" fillId="0" borderId="0" xfId="6" applyNumberFormat="1" applyFont="1" applyFill="1" applyAlignment="1">
      <alignment horizontal="center" vertical="center"/>
    </xf>
    <xf numFmtId="0" fontId="24" fillId="0" borderId="0" xfId="6" applyNumberFormat="1" applyFont="1" applyFill="1" applyAlignment="1">
      <alignment horizontal="center" vertical="center"/>
    </xf>
    <xf numFmtId="0" fontId="24" fillId="0" borderId="0" xfId="6" applyNumberFormat="1" applyFont="1" applyFill="1" applyBorder="1" applyAlignment="1">
      <alignment horizontal="center" vertical="center"/>
    </xf>
    <xf numFmtId="167" fontId="24" fillId="0" borderId="0" xfId="3" applyNumberFormat="1" applyFont="1" applyFill="1" applyAlignment="1"/>
    <xf numFmtId="0" fontId="30" fillId="0" borderId="0" xfId="6" applyNumberFormat="1" applyFont="1" applyFill="1" applyAlignment="1">
      <alignment horizontal="center"/>
    </xf>
    <xf numFmtId="0" fontId="29" fillId="0" borderId="0" xfId="6" applyNumberFormat="1" applyFont="1" applyFill="1" applyAlignment="1">
      <alignment horizontal="left" vertical="center"/>
    </xf>
    <xf numFmtId="0" fontId="27" fillId="0" borderId="0" xfId="6" applyNumberFormat="1" applyFont="1" applyFill="1" applyAlignment="1"/>
    <xf numFmtId="0" fontId="0" fillId="0" borderId="15" xfId="0" applyBorder="1" applyAlignment="1">
      <alignment horizontal="center" vertical="center"/>
    </xf>
    <xf numFmtId="0" fontId="23" fillId="0" borderId="11" xfId="6" applyFont="1" applyFill="1" applyBorder="1" applyAlignment="1">
      <alignment horizontal="center" vertical="center" wrapText="1"/>
    </xf>
    <xf numFmtId="168" fontId="27" fillId="0" borderId="11" xfId="1" applyNumberFormat="1" applyFont="1" applyFill="1" applyBorder="1" applyAlignment="1">
      <alignment horizontal="center" vertical="center" wrapText="1"/>
    </xf>
    <xf numFmtId="0" fontId="27" fillId="0" borderId="11" xfId="6" applyNumberFormat="1" applyFont="1" applyFill="1" applyBorder="1" applyAlignment="1">
      <alignment horizontal="center" wrapText="1"/>
    </xf>
    <xf numFmtId="0" fontId="2" fillId="0" borderId="0" xfId="0" applyFont="1"/>
    <xf numFmtId="0" fontId="0" fillId="0" borderId="11" xfId="0" applyBorder="1"/>
    <xf numFmtId="0" fontId="0" fillId="0" borderId="0" xfId="0" applyFill="1" applyBorder="1" applyAlignment="1">
      <alignment horizontal="center"/>
    </xf>
    <xf numFmtId="0" fontId="0" fillId="0" borderId="0" xfId="0" applyFill="1" applyAlignment="1">
      <alignment horizontal="center" vertical="center"/>
    </xf>
    <xf numFmtId="0" fontId="11" fillId="0" borderId="0" xfId="0" applyFont="1" applyFill="1"/>
    <xf numFmtId="0" fontId="11" fillId="0" borderId="0" xfId="0" applyFont="1" applyFill="1" applyAlignment="1">
      <alignment horizontal="center" vertical="center"/>
    </xf>
    <xf numFmtId="0" fontId="11" fillId="0" borderId="13" xfId="0" applyFont="1" applyFill="1" applyBorder="1" applyAlignment="1">
      <alignment wrapText="1"/>
    </xf>
    <xf numFmtId="0" fontId="3" fillId="0" borderId="11" xfId="5" applyBorder="1" applyAlignment="1">
      <alignment horizontal="center"/>
    </xf>
    <xf numFmtId="0" fontId="3" fillId="0" borderId="0" xfId="5"/>
    <xf numFmtId="0" fontId="3" fillId="0" borderId="11" xfId="5" applyBorder="1"/>
    <xf numFmtId="9" fontId="3" fillId="0" borderId="11" xfId="5" applyNumberFormat="1" applyBorder="1" applyAlignment="1">
      <alignment horizontal="center"/>
    </xf>
    <xf numFmtId="9" fontId="0" fillId="0" borderId="11" xfId="7" applyFont="1" applyBorder="1" applyAlignment="1">
      <alignment horizontal="center"/>
    </xf>
    <xf numFmtId="0" fontId="3" fillId="0" borderId="0" xfId="5" applyBorder="1"/>
    <xf numFmtId="0" fontId="15" fillId="0" borderId="11" xfId="5" applyFont="1" applyBorder="1" applyAlignment="1">
      <alignment horizontal="center"/>
    </xf>
    <xf numFmtId="9" fontId="15" fillId="0" borderId="11" xfId="5" applyNumberFormat="1" applyFont="1" applyBorder="1" applyAlignment="1">
      <alignment horizontal="center"/>
    </xf>
    <xf numFmtId="0" fontId="37" fillId="0" borderId="13" xfId="5" applyFont="1" applyFill="1" applyBorder="1"/>
    <xf numFmtId="9" fontId="3" fillId="0" borderId="0" xfId="5" applyNumberFormat="1"/>
    <xf numFmtId="0" fontId="36" fillId="0" borderId="0" xfId="5" applyFont="1"/>
    <xf numFmtId="0" fontId="38" fillId="4" borderId="11" xfId="6" applyNumberFormat="1" applyFont="1" applyFill="1" applyBorder="1" applyAlignment="1">
      <alignment horizontal="center" vertical="center" wrapText="1"/>
    </xf>
    <xf numFmtId="0" fontId="38" fillId="4" borderId="11" xfId="6" applyNumberFormat="1" applyFont="1" applyFill="1" applyBorder="1" applyAlignment="1">
      <alignment horizontal="center"/>
    </xf>
    <xf numFmtId="0" fontId="14" fillId="0" borderId="11" xfId="6" applyNumberFormat="1" applyFont="1" applyFill="1" applyBorder="1" applyAlignment="1">
      <alignment horizontal="center" vertical="center" wrapText="1"/>
    </xf>
    <xf numFmtId="0" fontId="41" fillId="0" borderId="11" xfId="6" applyNumberFormat="1" applyFont="1" applyFill="1" applyBorder="1" applyAlignment="1">
      <alignment horizontal="center" vertical="center" wrapText="1"/>
    </xf>
    <xf numFmtId="3" fontId="12" fillId="0" borderId="0" xfId="6" applyNumberFormat="1" applyFont="1" applyFill="1" applyBorder="1" applyAlignment="1"/>
    <xf numFmtId="168" fontId="18" fillId="0" borderId="11" xfId="1" applyNumberFormat="1" applyFont="1" applyFill="1" applyBorder="1" applyAlignment="1">
      <alignment horizontal="center" vertical="center" wrapText="1"/>
    </xf>
    <xf numFmtId="3" fontId="44" fillId="0" borderId="0" xfId="6" applyNumberFormat="1" applyFont="1" applyFill="1" applyAlignment="1"/>
    <xf numFmtId="0" fontId="44" fillId="0" borderId="0" xfId="6" applyNumberFormat="1" applyFont="1" applyFill="1" applyAlignment="1"/>
    <xf numFmtId="9" fontId="16" fillId="0" borderId="11" xfId="4" applyFont="1" applyFill="1" applyBorder="1" applyAlignment="1">
      <alignment horizontal="center" vertical="center" wrapText="1"/>
    </xf>
    <xf numFmtId="164" fontId="15" fillId="0" borderId="11" xfId="2" applyFont="1" applyFill="1" applyBorder="1" applyAlignment="1">
      <alignment horizontal="center" vertical="center" wrapText="1"/>
    </xf>
    <xf numFmtId="0" fontId="0" fillId="0" borderId="11" xfId="0" applyFill="1" applyBorder="1" applyAlignment="1">
      <alignment horizontal="center" vertical="center" wrapText="1"/>
    </xf>
    <xf numFmtId="0" fontId="39" fillId="0" borderId="11" xfId="0" applyFont="1" applyFill="1" applyBorder="1" applyAlignment="1">
      <alignment horizontal="center" vertical="center" wrapText="1"/>
    </xf>
    <xf numFmtId="167" fontId="16" fillId="0" borderId="11" xfId="3" applyNumberFormat="1" applyFont="1" applyFill="1" applyBorder="1" applyAlignment="1">
      <alignment horizontal="center" vertical="center" wrapText="1"/>
    </xf>
    <xf numFmtId="167" fontId="27" fillId="0" borderId="11" xfId="3" applyNumberFormat="1" applyFont="1" applyFill="1" applyBorder="1" applyAlignment="1"/>
    <xf numFmtId="0" fontId="0" fillId="0" borderId="11" xfId="0" applyFill="1" applyBorder="1" applyAlignment="1">
      <alignment horizontal="center" vertical="center"/>
    </xf>
    <xf numFmtId="0" fontId="45" fillId="4" borderId="11" xfId="0" applyFont="1" applyFill="1" applyBorder="1" applyAlignment="1">
      <alignment horizontal="center" vertical="center" wrapText="1"/>
    </xf>
    <xf numFmtId="0" fontId="45" fillId="4" borderId="11" xfId="0" applyFont="1" applyFill="1" applyBorder="1" applyAlignment="1">
      <alignment horizontal="center" vertical="center"/>
    </xf>
    <xf numFmtId="0" fontId="0" fillId="5" borderId="0" xfId="0" applyFill="1"/>
    <xf numFmtId="0" fontId="0" fillId="0" borderId="0" xfId="0" applyFill="1" applyBorder="1" applyAlignment="1">
      <alignment horizontal="center" vertical="center"/>
    </xf>
    <xf numFmtId="0" fontId="0" fillId="3" borderId="0" xfId="0" applyFill="1" applyBorder="1" applyAlignment="1">
      <alignment horizontal="center"/>
    </xf>
    <xf numFmtId="0" fontId="0" fillId="0" borderId="20" xfId="0" applyFill="1" applyBorder="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applyBorder="1" applyAlignment="1">
      <alignment vertical="center"/>
    </xf>
    <xf numFmtId="0" fontId="27" fillId="0" borderId="11" xfId="6" applyNumberFormat="1" applyFont="1" applyFill="1" applyBorder="1" applyAlignment="1">
      <alignment horizontal="left" vertical="center" wrapText="1"/>
    </xf>
    <xf numFmtId="0" fontId="3" fillId="0" borderId="11" xfId="0" applyFont="1" applyFill="1" applyBorder="1" applyAlignment="1">
      <alignment vertical="center" wrapText="1"/>
    </xf>
    <xf numFmtId="0" fontId="8" fillId="0" borderId="11" xfId="0" applyFont="1" applyFill="1" applyBorder="1" applyAlignment="1">
      <alignment horizontal="center" vertical="center"/>
    </xf>
    <xf numFmtId="3" fontId="16" fillId="0" borderId="11" xfId="6" applyNumberFormat="1" applyFont="1" applyFill="1" applyBorder="1" applyAlignment="1">
      <alignment horizontal="center" vertical="center" wrapText="1"/>
    </xf>
    <xf numFmtId="9" fontId="27" fillId="0" borderId="11" xfId="6" applyNumberFormat="1" applyFont="1" applyFill="1" applyBorder="1" applyAlignment="1">
      <alignment vertical="center" wrapText="1"/>
    </xf>
    <xf numFmtId="0" fontId="27" fillId="0" borderId="11" xfId="6" applyNumberFormat="1" applyFont="1" applyFill="1" applyBorder="1" applyAlignment="1"/>
    <xf numFmtId="9" fontId="0" fillId="0" borderId="15" xfId="4" applyFont="1" applyFill="1" applyBorder="1" applyAlignment="1">
      <alignment horizontal="center" vertical="center"/>
    </xf>
    <xf numFmtId="9" fontId="45" fillId="4" borderId="15" xfId="0" applyNumberFormat="1" applyFont="1" applyFill="1" applyBorder="1" applyAlignment="1">
      <alignment horizontal="center" vertical="center"/>
    </xf>
    <xf numFmtId="0" fontId="2" fillId="0" borderId="16" xfId="0" applyFont="1" applyBorder="1" applyAlignment="1">
      <alignment horizontal="center" vertical="center" wrapText="1"/>
    </xf>
    <xf numFmtId="0" fontId="0" fillId="0" borderId="18" xfId="0" applyBorder="1" applyAlignment="1">
      <alignment horizontal="center" vertical="center"/>
    </xf>
    <xf numFmtId="0" fontId="34" fillId="0" borderId="18" xfId="0" applyFont="1" applyBorder="1" applyAlignment="1">
      <alignment horizontal="center" vertical="center" wrapText="1"/>
    </xf>
    <xf numFmtId="0" fontId="0" fillId="0" borderId="18" xfId="0" applyBorder="1" applyAlignment="1">
      <alignment horizontal="center" vertical="center" wrapText="1"/>
    </xf>
    <xf numFmtId="0" fontId="2" fillId="0" borderId="16" xfId="0" applyFont="1" applyBorder="1" applyAlignment="1">
      <alignment horizontal="center" vertical="center"/>
    </xf>
    <xf numFmtId="14" fontId="23" fillId="0" borderId="11" xfId="0" applyNumberFormat="1" applyFont="1" applyFill="1" applyBorder="1" applyAlignment="1">
      <alignment horizontal="center" vertical="center" wrapText="1"/>
    </xf>
    <xf numFmtId="0" fontId="27" fillId="0" borderId="11" xfId="0" applyFont="1" applyFill="1" applyBorder="1" applyAlignment="1">
      <alignment horizontal="center" vertical="center" wrapText="1"/>
    </xf>
    <xf numFmtId="9" fontId="27" fillId="0" borderId="11" xfId="6" applyNumberFormat="1" applyFont="1" applyFill="1" applyBorder="1" applyAlignment="1">
      <alignment horizontal="center" vertical="center" wrapText="1"/>
    </xf>
    <xf numFmtId="0" fontId="9" fillId="0" borderId="11" xfId="6" applyNumberFormat="1" applyFont="1" applyFill="1" applyBorder="1" applyAlignment="1">
      <alignment horizontal="center" vertical="center" wrapText="1"/>
    </xf>
    <xf numFmtId="0" fontId="27" fillId="0" borderId="11" xfId="6" applyNumberFormat="1" applyFont="1" applyFill="1" applyBorder="1" applyAlignment="1">
      <alignment horizontal="center" vertical="center" wrapText="1"/>
    </xf>
    <xf numFmtId="0" fontId="16" fillId="0" borderId="11" xfId="6" applyNumberFormat="1" applyFont="1" applyFill="1" applyBorder="1" applyAlignment="1">
      <alignment horizontal="center" vertical="center" wrapText="1"/>
    </xf>
    <xf numFmtId="0" fontId="18" fillId="0" borderId="11" xfId="6" applyNumberFormat="1" applyFont="1" applyFill="1" applyBorder="1" applyAlignment="1">
      <alignment horizontal="left" vertical="center" wrapText="1"/>
    </xf>
    <xf numFmtId="0" fontId="18" fillId="0" borderId="11" xfId="6" applyNumberFormat="1" applyFont="1" applyFill="1" applyBorder="1" applyAlignment="1">
      <alignment horizontal="center" vertical="center" wrapText="1"/>
    </xf>
    <xf numFmtId="0" fontId="18" fillId="0" borderId="11" xfId="6" applyNumberFormat="1" applyFont="1" applyFill="1" applyBorder="1" applyAlignment="1">
      <alignment vertical="center" wrapText="1"/>
    </xf>
    <xf numFmtId="0" fontId="12" fillId="0" borderId="11" xfId="6" applyNumberFormat="1" applyFont="1" applyFill="1" applyBorder="1" applyAlignment="1">
      <alignment horizontal="center" vertical="center" wrapText="1"/>
    </xf>
    <xf numFmtId="0" fontId="16" fillId="0" borderId="11" xfId="6" applyNumberFormat="1" applyFont="1" applyFill="1" applyBorder="1" applyAlignment="1">
      <alignment horizontal="center" vertical="center" wrapText="1"/>
    </xf>
    <xf numFmtId="0" fontId="27" fillId="0" borderId="11" xfId="6" applyNumberFormat="1" applyFont="1" applyFill="1" applyBorder="1" applyAlignment="1">
      <alignment horizontal="center" vertical="center" wrapText="1"/>
    </xf>
    <xf numFmtId="0" fontId="10" fillId="0" borderId="11" xfId="6" applyNumberFormat="1" applyFont="1" applyFill="1" applyBorder="1" applyAlignment="1">
      <alignment horizontal="center" vertical="center" wrapText="1"/>
    </xf>
    <xf numFmtId="0" fontId="16" fillId="0" borderId="11" xfId="6" applyFont="1" applyFill="1" applyBorder="1" applyAlignment="1">
      <alignment horizontal="center" vertical="center" wrapText="1"/>
    </xf>
    <xf numFmtId="0" fontId="18" fillId="0" borderId="11" xfId="6" applyNumberFormat="1" applyFont="1" applyFill="1" applyBorder="1" applyAlignment="1">
      <alignment horizontal="center" vertical="center" wrapText="1"/>
    </xf>
    <xf numFmtId="0" fontId="10" fillId="0" borderId="0" xfId="6" applyNumberFormat="1" applyFont="1" applyFill="1" applyBorder="1" applyAlignment="1">
      <alignment horizontal="center" vertical="center" textRotation="90" wrapText="1"/>
    </xf>
    <xf numFmtId="0" fontId="16" fillId="0" borderId="0" xfId="6" applyFont="1" applyFill="1" applyBorder="1" applyAlignment="1">
      <alignment horizontal="center" vertical="center" wrapText="1"/>
    </xf>
    <xf numFmtId="0" fontId="16" fillId="0" borderId="0" xfId="6" applyFont="1" applyBorder="1" applyAlignment="1">
      <alignment horizontal="center" vertical="center" wrapText="1"/>
    </xf>
    <xf numFmtId="0" fontId="44" fillId="0" borderId="0" xfId="6" applyNumberFormat="1" applyFont="1" applyFill="1" applyBorder="1" applyAlignment="1">
      <alignment horizontal="center" vertical="center" wrapText="1"/>
    </xf>
    <xf numFmtId="0" fontId="27" fillId="0" borderId="0" xfId="6" applyFont="1" applyFill="1" applyBorder="1" applyAlignment="1">
      <alignment horizontal="center" vertical="center" wrapText="1"/>
    </xf>
    <xf numFmtId="0" fontId="24" fillId="0" borderId="0" xfId="6" applyNumberFormat="1" applyFont="1" applyFill="1" applyBorder="1" applyAlignment="1">
      <alignment horizontal="center" vertical="center" wrapText="1"/>
    </xf>
    <xf numFmtId="0" fontId="49" fillId="0" borderId="0" xfId="0" applyFont="1" applyBorder="1" applyAlignment="1">
      <alignment horizontal="center" vertical="center" wrapText="1"/>
    </xf>
    <xf numFmtId="0" fontId="18" fillId="0" borderId="0" xfId="6" applyNumberFormat="1" applyFont="1" applyFill="1" applyBorder="1" applyAlignment="1">
      <alignment horizontal="center" vertical="center" wrapText="1"/>
    </xf>
    <xf numFmtId="14" fontId="23" fillId="0" borderId="0" xfId="6" applyNumberFormat="1" applyFont="1" applyFill="1" applyBorder="1" applyAlignment="1">
      <alignment vertical="center" wrapText="1"/>
    </xf>
    <xf numFmtId="0" fontId="24" fillId="0" borderId="0" xfId="6" applyNumberFormat="1" applyFont="1" applyFill="1" applyBorder="1" applyAlignment="1"/>
    <xf numFmtId="168" fontId="3" fillId="0" borderId="11" xfId="1" applyNumberFormat="1" applyFont="1" applyFill="1" applyBorder="1" applyAlignment="1">
      <alignment horizontal="center" vertical="center" wrapText="1"/>
    </xf>
    <xf numFmtId="168" fontId="43" fillId="0" borderId="0" xfId="1" applyNumberFormat="1" applyFont="1" applyFill="1" applyAlignment="1"/>
    <xf numFmtId="3" fontId="35" fillId="0" borderId="23" xfId="0" applyNumberFormat="1" applyFont="1" applyBorder="1" applyAlignment="1">
      <alignment horizontal="center" vertical="center" wrapText="1"/>
    </xf>
    <xf numFmtId="168" fontId="3" fillId="0" borderId="0" xfId="1" applyNumberFormat="1" applyFont="1" applyFill="1" applyBorder="1" applyAlignment="1">
      <alignment horizontal="center" vertical="center" wrapText="1"/>
    </xf>
    <xf numFmtId="168" fontId="32" fillId="0" borderId="11" xfId="1" applyNumberFormat="1" applyFont="1" applyFill="1" applyBorder="1" applyAlignment="1">
      <alignment vertical="center" wrapText="1"/>
    </xf>
    <xf numFmtId="168" fontId="32" fillId="0" borderId="11" xfId="1" applyNumberFormat="1" applyFont="1" applyFill="1" applyBorder="1" applyAlignment="1">
      <alignment horizontal="center" vertical="center" wrapText="1"/>
    </xf>
    <xf numFmtId="168" fontId="42" fillId="0" borderId="0" xfId="1" applyNumberFormat="1" applyFont="1" applyFill="1" applyAlignment="1"/>
    <xf numFmtId="168" fontId="24" fillId="0" borderId="0" xfId="1" applyNumberFormat="1" applyFont="1" applyFill="1" applyAlignment="1"/>
    <xf numFmtId="4" fontId="35" fillId="0" borderId="23" xfId="0" applyNumberFormat="1" applyFont="1" applyBorder="1" applyAlignment="1">
      <alignment vertical="center" wrapText="1"/>
    </xf>
    <xf numFmtId="4" fontId="23" fillId="0" borderId="23" xfId="0" applyNumberFormat="1" applyFont="1" applyFill="1" applyBorder="1" applyAlignment="1">
      <alignment vertical="center" wrapText="1"/>
    </xf>
    <xf numFmtId="3" fontId="23" fillId="0" borderId="23" xfId="0" applyNumberFormat="1" applyFont="1" applyFill="1" applyBorder="1" applyAlignment="1">
      <alignment vertical="center" wrapText="1"/>
    </xf>
    <xf numFmtId="2" fontId="16" fillId="0" borderId="11" xfId="3" applyNumberFormat="1" applyFont="1" applyFill="1" applyBorder="1" applyAlignment="1">
      <alignment vertical="center" wrapText="1"/>
    </xf>
    <xf numFmtId="2" fontId="16" fillId="0" borderId="11" xfId="3" applyNumberFormat="1" applyFont="1" applyFill="1" applyBorder="1" applyAlignment="1">
      <alignment horizontal="center" vertical="center" wrapText="1"/>
    </xf>
    <xf numFmtId="167" fontId="16" fillId="0" borderId="11" xfId="6" applyNumberFormat="1" applyFont="1" applyFill="1" applyBorder="1" applyAlignment="1">
      <alignment vertical="center" wrapText="1"/>
    </xf>
    <xf numFmtId="0" fontId="23" fillId="0" borderId="11" xfId="6" applyNumberFormat="1" applyFont="1" applyFill="1" applyBorder="1" applyAlignment="1">
      <alignment horizontal="center" vertical="center"/>
    </xf>
    <xf numFmtId="4" fontId="24" fillId="0" borderId="0" xfId="6" applyNumberFormat="1" applyFont="1" applyFill="1" applyBorder="1" applyAlignment="1"/>
    <xf numFmtId="4" fontId="35" fillId="0" borderId="23" xfId="0" applyNumberFormat="1" applyFont="1" applyBorder="1" applyAlignment="1">
      <alignment horizontal="center" vertical="center" wrapText="1"/>
    </xf>
    <xf numFmtId="164" fontId="2" fillId="0" borderId="12" xfId="2" applyFont="1" applyBorder="1" applyAlignment="1">
      <alignment vertical="center"/>
    </xf>
    <xf numFmtId="164" fontId="2" fillId="0" borderId="31" xfId="2" applyFont="1" applyBorder="1" applyAlignment="1">
      <alignment vertical="center"/>
    </xf>
    <xf numFmtId="168" fontId="0" fillId="0" borderId="11" xfId="1" applyNumberFormat="1" applyFont="1" applyBorder="1"/>
    <xf numFmtId="168" fontId="0" fillId="0" borderId="11" xfId="0" applyNumberFormat="1" applyBorder="1"/>
    <xf numFmtId="168" fontId="53" fillId="0" borderId="11" xfId="1" applyNumberFormat="1" applyFont="1" applyBorder="1" applyAlignment="1"/>
    <xf numFmtId="0" fontId="54" fillId="4" borderId="24" xfId="0" applyFont="1" applyFill="1" applyBorder="1" applyAlignment="1">
      <alignment horizontal="center"/>
    </xf>
    <xf numFmtId="168" fontId="45" fillId="4" borderId="11" xfId="1" applyNumberFormat="1" applyFont="1" applyFill="1" applyBorder="1" applyAlignment="1">
      <alignment horizontal="center" vertical="center"/>
    </xf>
    <xf numFmtId="0" fontId="16" fillId="0" borderId="11" xfId="6" applyNumberFormat="1" applyFont="1" applyFill="1" applyBorder="1" applyAlignment="1">
      <alignment horizontal="center" vertical="center" wrapText="1"/>
    </xf>
    <xf numFmtId="0" fontId="28" fillId="0" borderId="11" xfId="6" applyNumberFormat="1" applyFont="1" applyFill="1" applyBorder="1" applyAlignment="1">
      <alignment horizontal="center" vertical="center" textRotation="90" wrapText="1"/>
    </xf>
    <xf numFmtId="0" fontId="27" fillId="0" borderId="11" xfId="6" applyNumberFormat="1" applyFont="1" applyFill="1" applyBorder="1" applyAlignment="1">
      <alignment horizontal="center" vertical="center" wrapText="1"/>
    </xf>
    <xf numFmtId="4" fontId="23" fillId="0" borderId="0" xfId="0" applyNumberFormat="1" applyFont="1" applyFill="1" applyBorder="1" applyAlignment="1">
      <alignment vertical="center" wrapText="1"/>
    </xf>
    <xf numFmtId="168" fontId="35" fillId="0" borderId="23" xfId="1" applyNumberFormat="1" applyFont="1" applyFill="1" applyBorder="1" applyAlignment="1">
      <alignment horizontal="center" vertical="center" wrapText="1"/>
    </xf>
    <xf numFmtId="0" fontId="27" fillId="7" borderId="11" xfId="6" applyNumberFormat="1" applyFont="1" applyFill="1" applyBorder="1" applyAlignment="1">
      <alignment horizontal="center" vertical="center" wrapText="1"/>
    </xf>
    <xf numFmtId="0" fontId="16" fillId="0" borderId="11" xfId="6" applyNumberFormat="1" applyFont="1" applyFill="1" applyBorder="1" applyAlignment="1">
      <alignment horizontal="center" vertical="center" wrapText="1"/>
    </xf>
    <xf numFmtId="0" fontId="27" fillId="0" borderId="11" xfId="6" applyNumberFormat="1" applyFont="1" applyFill="1" applyBorder="1" applyAlignment="1">
      <alignment horizontal="center" vertical="center" wrapText="1"/>
    </xf>
    <xf numFmtId="0" fontId="3" fillId="0" borderId="11" xfId="6" applyNumberFormat="1" applyFont="1" applyFill="1" applyBorder="1" applyAlignment="1">
      <alignment horizontal="left" vertical="center" wrapText="1"/>
    </xf>
    <xf numFmtId="42" fontId="15" fillId="0" borderId="11" xfId="10" applyFont="1" applyFill="1" applyBorder="1" applyAlignment="1">
      <alignment vertical="center" wrapText="1"/>
    </xf>
    <xf numFmtId="0" fontId="35" fillId="0" borderId="11" xfId="6" applyNumberFormat="1" applyFont="1" applyFill="1" applyBorder="1" applyAlignment="1">
      <alignment vertical="center" wrapText="1"/>
    </xf>
    <xf numFmtId="0" fontId="3" fillId="0" borderId="11" xfId="6" applyNumberFormat="1" applyFont="1" applyFill="1" applyBorder="1" applyAlignment="1">
      <alignment horizontal="justify" vertical="justify" wrapText="1"/>
    </xf>
    <xf numFmtId="0" fontId="27" fillId="0" borderId="11" xfId="6" applyNumberFormat="1" applyFont="1" applyFill="1" applyBorder="1" applyAlignment="1">
      <alignment horizontal="center" vertical="center" wrapText="1"/>
    </xf>
    <xf numFmtId="0" fontId="3" fillId="0" borderId="11" xfId="6" applyNumberFormat="1" applyFont="1" applyFill="1" applyBorder="1" applyAlignment="1">
      <alignment horizontal="justify" vertical="center" wrapText="1"/>
    </xf>
    <xf numFmtId="0" fontId="3" fillId="0" borderId="11" xfId="6" applyNumberFormat="1" applyFont="1" applyFill="1" applyBorder="1" applyAlignment="1">
      <alignment vertical="center" wrapText="1"/>
    </xf>
    <xf numFmtId="9" fontId="57" fillId="0" borderId="23" xfId="0" applyNumberFormat="1" applyFont="1" applyBorder="1" applyAlignment="1">
      <alignment vertical="center" wrapText="1"/>
    </xf>
    <xf numFmtId="9" fontId="58" fillId="0" borderId="23" xfId="0" applyNumberFormat="1" applyFont="1" applyBorder="1" applyAlignment="1">
      <alignment vertical="center" wrapText="1"/>
    </xf>
    <xf numFmtId="0" fontId="34" fillId="0" borderId="23" xfId="0" applyFont="1" applyBorder="1" applyAlignment="1">
      <alignment vertical="center" wrapText="1"/>
    </xf>
    <xf numFmtId="0" fontId="36" fillId="0" borderId="23" xfId="0" applyFont="1" applyBorder="1" applyAlignment="1">
      <alignment vertical="center" wrapText="1"/>
    </xf>
    <xf numFmtId="0" fontId="60" fillId="0" borderId="23" xfId="0" applyFont="1" applyBorder="1" applyAlignment="1">
      <alignment vertical="center" wrapText="1"/>
    </xf>
    <xf numFmtId="0" fontId="36" fillId="0" borderId="23" xfId="0" applyFont="1" applyBorder="1" applyAlignment="1">
      <alignment horizontal="left" vertical="center" wrapText="1"/>
    </xf>
    <xf numFmtId="0" fontId="62" fillId="0" borderId="23" xfId="0" applyFont="1" applyBorder="1" applyAlignment="1">
      <alignment horizontal="left" vertical="center" wrapText="1"/>
    </xf>
    <xf numFmtId="0" fontId="24" fillId="0" borderId="0" xfId="6" applyNumberFormat="1" applyFont="1" applyFill="1" applyAlignment="1">
      <alignment horizontal="center"/>
    </xf>
    <xf numFmtId="0" fontId="64" fillId="0" borderId="11" xfId="6" applyNumberFormat="1" applyFont="1" applyFill="1" applyBorder="1" applyAlignment="1">
      <alignment horizontal="center" vertical="center" wrapText="1"/>
    </xf>
    <xf numFmtId="0" fontId="64" fillId="7" borderId="11" xfId="6" applyNumberFormat="1" applyFont="1" applyFill="1" applyBorder="1" applyAlignment="1">
      <alignment horizontal="center" vertical="center" wrapText="1"/>
    </xf>
    <xf numFmtId="0" fontId="65" fillId="8" borderId="23" xfId="0" applyFont="1" applyFill="1" applyBorder="1" applyAlignment="1">
      <alignment horizontal="left" vertical="center" wrapText="1"/>
    </xf>
    <xf numFmtId="0" fontId="36" fillId="9" borderId="23" xfId="0" applyFont="1" applyFill="1" applyBorder="1" applyAlignment="1">
      <alignment horizontal="center" vertical="center" wrapText="1"/>
    </xf>
    <xf numFmtId="0" fontId="34" fillId="9" borderId="23" xfId="0" applyFont="1" applyFill="1" applyBorder="1" applyAlignment="1">
      <alignment horizontal="center" vertical="center" wrapText="1"/>
    </xf>
    <xf numFmtId="0" fontId="34" fillId="10" borderId="23" xfId="0" applyFont="1" applyFill="1" applyBorder="1" applyAlignment="1">
      <alignment horizontal="center" vertical="center" wrapText="1"/>
    </xf>
    <xf numFmtId="0" fontId="34" fillId="11" borderId="23" xfId="0" applyFont="1" applyFill="1" applyBorder="1" applyAlignment="1">
      <alignment horizontal="center" vertical="center" wrapText="1"/>
    </xf>
    <xf numFmtId="0" fontId="34" fillId="0" borderId="23" xfId="0" applyFont="1" applyBorder="1" applyAlignment="1">
      <alignment horizontal="center" vertical="center" wrapText="1"/>
    </xf>
    <xf numFmtId="0" fontId="12" fillId="14" borderId="23" xfId="0" applyFont="1" applyFill="1" applyBorder="1" applyAlignment="1">
      <alignment horizontal="center" vertical="center"/>
    </xf>
    <xf numFmtId="0" fontId="12" fillId="14" borderId="25" xfId="0" applyFont="1" applyFill="1" applyBorder="1" applyAlignment="1">
      <alignment horizontal="center" vertical="center"/>
    </xf>
    <xf numFmtId="9" fontId="18" fillId="14" borderId="25" xfId="0" applyNumberFormat="1" applyFont="1" applyFill="1" applyBorder="1" applyAlignment="1">
      <alignment horizontal="right" vertical="center"/>
    </xf>
    <xf numFmtId="0" fontId="18" fillId="14" borderId="25" xfId="0" applyFont="1" applyFill="1" applyBorder="1" applyAlignment="1">
      <alignment horizontal="right" vertical="center"/>
    </xf>
    <xf numFmtId="0" fontId="18" fillId="14" borderId="30" xfId="0" applyFont="1" applyFill="1" applyBorder="1" applyAlignment="1">
      <alignment horizontal="center" vertical="center" wrapText="1"/>
    </xf>
    <xf numFmtId="0" fontId="18" fillId="14" borderId="30" xfId="0" applyFont="1" applyFill="1" applyBorder="1" applyAlignment="1">
      <alignment horizontal="left" vertical="center" wrapText="1"/>
    </xf>
    <xf numFmtId="0" fontId="36" fillId="9" borderId="23" xfId="0" applyFont="1" applyFill="1" applyBorder="1" applyAlignment="1">
      <alignment horizontal="left" vertical="center" wrapText="1"/>
    </xf>
    <xf numFmtId="0" fontId="34" fillId="9" borderId="23" xfId="0" applyFont="1" applyFill="1" applyBorder="1" applyAlignment="1">
      <alignment horizontal="left" vertical="center" wrapText="1"/>
    </xf>
    <xf numFmtId="49" fontId="66" fillId="7" borderId="34" xfId="0" applyNumberFormat="1" applyFont="1" applyFill="1" applyBorder="1" applyAlignment="1">
      <alignment horizontal="left" vertical="center" wrapText="1"/>
    </xf>
    <xf numFmtId="0" fontId="34" fillId="10" borderId="23" xfId="0" applyFont="1" applyFill="1" applyBorder="1" applyAlignment="1">
      <alignment horizontal="left" vertical="center" wrapText="1"/>
    </xf>
    <xf numFmtId="0" fontId="36" fillId="10" borderId="23" xfId="0" applyFont="1" applyFill="1" applyBorder="1" applyAlignment="1">
      <alignment horizontal="left" vertical="center" wrapText="1"/>
    </xf>
    <xf numFmtId="0" fontId="34" fillId="11" borderId="23" xfId="0" applyFont="1" applyFill="1" applyBorder="1" applyAlignment="1">
      <alignment horizontal="left" vertical="center" wrapText="1"/>
    </xf>
    <xf numFmtId="0" fontId="34" fillId="12" borderId="23" xfId="0" applyFont="1" applyFill="1" applyBorder="1" applyAlignment="1">
      <alignment horizontal="left" wrapText="1"/>
    </xf>
    <xf numFmtId="0" fontId="34" fillId="12" borderId="23" xfId="0" applyFont="1" applyFill="1" applyBorder="1" applyAlignment="1">
      <alignment horizontal="left" vertical="top" wrapText="1"/>
    </xf>
    <xf numFmtId="0" fontId="36" fillId="13" borderId="23" xfId="0" applyFont="1" applyFill="1" applyBorder="1" applyAlignment="1">
      <alignment horizontal="left" vertical="center" wrapText="1"/>
    </xf>
    <xf numFmtId="9" fontId="10" fillId="14" borderId="30" xfId="0" applyNumberFormat="1" applyFont="1" applyFill="1" applyBorder="1" applyAlignment="1">
      <alignment horizontal="center" vertical="center"/>
    </xf>
    <xf numFmtId="9" fontId="10" fillId="14" borderId="36" xfId="0" applyNumberFormat="1" applyFont="1" applyFill="1" applyBorder="1" applyAlignment="1">
      <alignment horizontal="center" vertical="center"/>
    </xf>
    <xf numFmtId="9" fontId="10" fillId="0" borderId="11" xfId="4" applyFont="1" applyFill="1" applyBorder="1" applyAlignment="1">
      <alignment horizontal="center" vertical="center" wrapText="1"/>
    </xf>
    <xf numFmtId="9" fontId="10" fillId="0" borderId="11" xfId="6" applyNumberFormat="1" applyFont="1" applyFill="1" applyBorder="1" applyAlignment="1">
      <alignment horizontal="center" vertical="center" wrapText="1"/>
    </xf>
    <xf numFmtId="9" fontId="10" fillId="7" borderId="11" xfId="4" applyFont="1" applyFill="1" applyBorder="1" applyAlignment="1">
      <alignment horizontal="center" vertical="center" wrapText="1"/>
    </xf>
    <xf numFmtId="0" fontId="18" fillId="14" borderId="30" xfId="0" applyFont="1" applyFill="1" applyBorder="1" applyAlignment="1">
      <alignment wrapText="1"/>
    </xf>
    <xf numFmtId="0" fontId="18" fillId="14" borderId="23" xfId="0" applyFont="1" applyFill="1" applyBorder="1" applyAlignment="1">
      <alignment horizontal="center" vertical="center"/>
    </xf>
    <xf numFmtId="0" fontId="36" fillId="14" borderId="25" xfId="0" applyFont="1" applyFill="1" applyBorder="1" applyAlignment="1">
      <alignment horizontal="center" vertical="center"/>
    </xf>
    <xf numFmtId="0" fontId="36" fillId="14" borderId="30" xfId="0" applyFont="1" applyFill="1" applyBorder="1" applyAlignment="1">
      <alignment horizontal="left" vertical="top" wrapText="1"/>
    </xf>
    <xf numFmtId="9" fontId="61" fillId="14" borderId="30" xfId="0" applyNumberFormat="1" applyFont="1" applyFill="1" applyBorder="1" applyAlignment="1">
      <alignment horizontal="center" vertical="center"/>
    </xf>
    <xf numFmtId="9" fontId="61" fillId="14" borderId="36" xfId="0" applyNumberFormat="1" applyFont="1" applyFill="1" applyBorder="1" applyAlignment="1">
      <alignment horizontal="center" vertical="center"/>
    </xf>
    <xf numFmtId="0" fontId="27" fillId="15" borderId="11" xfId="6" applyNumberFormat="1" applyFont="1" applyFill="1" applyBorder="1" applyAlignment="1">
      <alignment vertical="center" wrapText="1"/>
    </xf>
    <xf numFmtId="167" fontId="12" fillId="15" borderId="11" xfId="3" applyNumberFormat="1" applyFont="1" applyFill="1" applyBorder="1" applyAlignment="1">
      <alignment horizontal="center" vertical="center" wrapText="1"/>
    </xf>
    <xf numFmtId="0" fontId="27" fillId="15" borderId="11" xfId="6" applyNumberFormat="1" applyFont="1" applyFill="1" applyBorder="1" applyAlignment="1">
      <alignment horizontal="center" vertical="center" wrapText="1"/>
    </xf>
    <xf numFmtId="3" fontId="12" fillId="15" borderId="11" xfId="6" applyNumberFormat="1" applyFont="1" applyFill="1" applyBorder="1" applyAlignment="1"/>
    <xf numFmtId="0" fontId="16" fillId="15" borderId="11" xfId="6" applyNumberFormat="1" applyFont="1" applyFill="1" applyBorder="1" applyAlignment="1">
      <alignment vertical="center" wrapText="1"/>
    </xf>
    <xf numFmtId="3" fontId="16" fillId="15" borderId="11" xfId="6" applyNumberFormat="1" applyFont="1" applyFill="1" applyBorder="1" applyAlignment="1">
      <alignment horizontal="center" vertical="center" wrapText="1"/>
    </xf>
    <xf numFmtId="168" fontId="18" fillId="15" borderId="11" xfId="1" applyNumberFormat="1" applyFont="1" applyFill="1" applyBorder="1" applyAlignment="1">
      <alignment horizontal="center" vertical="center" wrapText="1"/>
    </xf>
    <xf numFmtId="0" fontId="16" fillId="15" borderId="11" xfId="6" applyNumberFormat="1" applyFont="1" applyFill="1" applyBorder="1" applyAlignment="1">
      <alignment horizontal="center" vertical="center" wrapText="1"/>
    </xf>
    <xf numFmtId="168" fontId="27" fillId="15" borderId="11" xfId="1" applyNumberFormat="1" applyFont="1" applyFill="1" applyBorder="1" applyAlignment="1">
      <alignment horizontal="center" vertical="center" wrapText="1"/>
    </xf>
    <xf numFmtId="0" fontId="27" fillId="0" borderId="11" xfId="6" applyNumberFormat="1" applyFont="1" applyFill="1" applyBorder="1" applyAlignment="1">
      <alignment horizontal="center" vertical="center" wrapText="1"/>
    </xf>
    <xf numFmtId="0" fontId="31" fillId="0" borderId="11" xfId="0" applyFont="1" applyFill="1" applyBorder="1" applyAlignment="1">
      <alignment horizontal="center" vertical="center" wrapText="1"/>
    </xf>
    <xf numFmtId="9" fontId="20" fillId="0" borderId="0" xfId="6" applyNumberFormat="1" applyFont="1" applyFill="1" applyAlignment="1"/>
    <xf numFmtId="0" fontId="18" fillId="0" borderId="23" xfId="0" applyFont="1" applyFill="1" applyBorder="1" applyAlignment="1">
      <alignment horizontal="center" vertical="center"/>
    </xf>
    <xf numFmtId="0" fontId="36" fillId="13" borderId="30" xfId="0" applyFont="1" applyFill="1" applyBorder="1" applyAlignment="1">
      <alignment horizontal="left" vertical="center" wrapText="1"/>
    </xf>
    <xf numFmtId="0" fontId="18" fillId="14" borderId="37" xfId="0" applyFont="1" applyFill="1" applyBorder="1" applyAlignment="1">
      <alignment horizontal="center" vertical="center" wrapText="1"/>
    </xf>
    <xf numFmtId="0" fontId="18" fillId="14" borderId="36" xfId="0" applyFont="1" applyFill="1" applyBorder="1" applyAlignment="1">
      <alignment horizontal="center" vertical="center" wrapText="1"/>
    </xf>
    <xf numFmtId="0" fontId="18" fillId="14" borderId="11" xfId="0" applyFont="1" applyFill="1" applyBorder="1" applyAlignment="1">
      <alignment horizontal="center" vertical="center" wrapText="1"/>
    </xf>
    <xf numFmtId="0" fontId="31" fillId="3" borderId="11" xfId="0" applyFont="1" applyFill="1" applyBorder="1" applyAlignment="1">
      <alignment horizontal="center" vertical="center" wrapText="1"/>
    </xf>
    <xf numFmtId="9" fontId="30" fillId="0" borderId="0" xfId="6" applyNumberFormat="1" applyFont="1" applyFill="1" applyAlignment="1">
      <alignment horizontal="center"/>
    </xf>
    <xf numFmtId="9" fontId="74" fillId="0" borderId="23" xfId="0" applyNumberFormat="1" applyFont="1" applyFill="1" applyBorder="1" applyAlignment="1">
      <alignment horizontal="center" vertical="center" wrapText="1"/>
    </xf>
    <xf numFmtId="0" fontId="20" fillId="0" borderId="11" xfId="6" applyNumberFormat="1" applyFont="1" applyFill="1" applyBorder="1" applyAlignment="1">
      <alignment horizontal="center" vertical="center"/>
    </xf>
    <xf numFmtId="0" fontId="35" fillId="0" borderId="11" xfId="6" applyNumberFormat="1" applyFont="1" applyFill="1" applyBorder="1" applyAlignment="1">
      <alignment horizontal="center" vertical="center" wrapText="1"/>
    </xf>
    <xf numFmtId="0" fontId="34" fillId="0" borderId="23" xfId="0" applyFont="1" applyFill="1" applyBorder="1" applyAlignment="1">
      <alignment vertical="center" wrapText="1"/>
    </xf>
    <xf numFmtId="0" fontId="76" fillId="0" borderId="23" xfId="0" applyFont="1" applyFill="1" applyBorder="1" applyAlignment="1">
      <alignment vertical="center" wrapText="1"/>
    </xf>
    <xf numFmtId="9" fontId="57" fillId="0" borderId="23" xfId="0" applyNumberFormat="1" applyFont="1" applyFill="1" applyBorder="1" applyAlignment="1">
      <alignment vertical="center" wrapText="1"/>
    </xf>
    <xf numFmtId="0" fontId="27" fillId="0" borderId="11" xfId="6" applyNumberFormat="1" applyFont="1" applyFill="1" applyBorder="1" applyAlignment="1">
      <alignment horizontal="center" vertical="center" wrapText="1"/>
    </xf>
    <xf numFmtId="0" fontId="15" fillId="0" borderId="11" xfId="6" applyNumberFormat="1" applyFont="1" applyFill="1" applyBorder="1" applyAlignment="1">
      <alignment horizontal="center" vertical="center" wrapText="1"/>
    </xf>
    <xf numFmtId="0" fontId="3" fillId="0" borderId="11" xfId="6" applyNumberFormat="1" applyFont="1" applyFill="1" applyBorder="1" applyAlignment="1">
      <alignment horizontal="center" vertical="center" wrapText="1"/>
    </xf>
    <xf numFmtId="0" fontId="15" fillId="0" borderId="1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7" fillId="0" borderId="11" xfId="6" applyNumberFormat="1" applyFont="1" applyFill="1" applyBorder="1" applyAlignment="1">
      <alignment horizontal="center" vertical="center" wrapText="1"/>
    </xf>
    <xf numFmtId="0" fontId="18" fillId="0" borderId="11" xfId="6" applyNumberFormat="1" applyFont="1" applyFill="1" applyBorder="1" applyAlignment="1">
      <alignment horizontal="center" vertical="center" wrapText="1"/>
    </xf>
    <xf numFmtId="0" fontId="36" fillId="0" borderId="30" xfId="0" applyFont="1" applyFill="1" applyBorder="1" applyAlignment="1">
      <alignment horizontal="left" vertical="top" wrapText="1"/>
    </xf>
    <xf numFmtId="9" fontId="75" fillId="0" borderId="23" xfId="0" applyNumberFormat="1" applyFont="1" applyFill="1" applyBorder="1" applyAlignment="1">
      <alignment horizontal="center" vertical="center" wrapText="1"/>
    </xf>
    <xf numFmtId="9" fontId="65" fillId="0" borderId="23" xfId="0" applyNumberFormat="1" applyFont="1" applyFill="1" applyBorder="1" applyAlignment="1">
      <alignment horizontal="center" vertical="center" wrapText="1"/>
    </xf>
    <xf numFmtId="0" fontId="0" fillId="0" borderId="0" xfId="0" applyAlignment="1">
      <alignment horizontal="center" vertical="center"/>
    </xf>
    <xf numFmtId="0" fontId="17" fillId="0" borderId="11" xfId="6" applyNumberFormat="1" applyFont="1" applyFill="1" applyBorder="1" applyAlignment="1">
      <alignment vertical="center" wrapText="1"/>
    </xf>
    <xf numFmtId="0" fontId="18" fillId="0" borderId="11" xfId="0" applyFont="1" applyFill="1" applyBorder="1" applyAlignment="1">
      <alignment horizontal="center" vertical="center" wrapText="1"/>
    </xf>
    <xf numFmtId="0" fontId="69" fillId="0" borderId="23" xfId="0" applyFont="1" applyFill="1" applyBorder="1" applyAlignment="1">
      <alignment horizontal="center" vertical="center" wrapText="1"/>
    </xf>
    <xf numFmtId="0" fontId="35" fillId="0" borderId="23" xfId="0" applyFont="1" applyFill="1" applyBorder="1" applyAlignment="1">
      <alignment horizontal="center" vertical="center" wrapText="1"/>
    </xf>
    <xf numFmtId="169" fontId="35" fillId="0" borderId="23" xfId="0" applyNumberFormat="1" applyFont="1" applyFill="1" applyBorder="1" applyAlignment="1">
      <alignment vertical="center" wrapText="1"/>
    </xf>
    <xf numFmtId="168" fontId="35" fillId="0" borderId="23" xfId="0" applyNumberFormat="1" applyFont="1" applyFill="1" applyBorder="1" applyAlignment="1">
      <alignment horizontal="center" vertical="center" wrapText="1"/>
    </xf>
    <xf numFmtId="0" fontId="69" fillId="0" borderId="23" xfId="0" applyFont="1" applyFill="1" applyBorder="1" applyAlignment="1">
      <alignment vertical="center" wrapText="1"/>
    </xf>
    <xf numFmtId="0" fontId="35" fillId="0" borderId="23" xfId="0" applyFont="1" applyFill="1" applyBorder="1" applyAlignment="1">
      <alignment vertical="center" wrapText="1"/>
    </xf>
    <xf numFmtId="0" fontId="71" fillId="0" borderId="23" xfId="0" applyFont="1" applyFill="1" applyBorder="1" applyAlignment="1">
      <alignment vertical="center" wrapText="1"/>
    </xf>
    <xf numFmtId="0" fontId="62" fillId="0" borderId="23" xfId="0" applyFont="1" applyFill="1" applyBorder="1" applyAlignment="1">
      <alignment vertical="top" wrapText="1"/>
    </xf>
    <xf numFmtId="0" fontId="37" fillId="0" borderId="23" xfId="0" applyFont="1" applyFill="1" applyBorder="1" applyAlignment="1">
      <alignment horizontal="center" vertical="center"/>
    </xf>
    <xf numFmtId="0" fontId="72" fillId="0" borderId="25" xfId="0" applyFont="1" applyFill="1" applyBorder="1" applyAlignment="1">
      <alignment horizontal="center" vertical="center" wrapText="1"/>
    </xf>
    <xf numFmtId="0" fontId="73" fillId="0" borderId="36" xfId="0" applyFont="1" applyFill="1" applyBorder="1" applyAlignment="1">
      <alignment vertical="top" wrapText="1"/>
    </xf>
    <xf numFmtId="0" fontId="73" fillId="0" borderId="36" xfId="0" applyFont="1" applyFill="1" applyBorder="1" applyAlignment="1">
      <alignment wrapText="1"/>
    </xf>
    <xf numFmtId="0" fontId="3" fillId="0" borderId="23" xfId="0" applyFont="1" applyFill="1" applyBorder="1" applyAlignment="1">
      <alignment horizontal="center" vertical="center" wrapText="1"/>
    </xf>
    <xf numFmtId="1" fontId="0" fillId="0" borderId="23" xfId="0" applyNumberFormat="1" applyFont="1" applyFill="1" applyBorder="1" applyAlignment="1">
      <alignment horizontal="center" vertical="center" wrapText="1"/>
    </xf>
    <xf numFmtId="0" fontId="18" fillId="0" borderId="30" xfId="0" applyFont="1" applyFill="1" applyBorder="1" applyAlignment="1">
      <alignment horizontal="center" vertical="center" wrapText="1"/>
    </xf>
    <xf numFmtId="0" fontId="55" fillId="0" borderId="30" xfId="0" applyFont="1" applyFill="1" applyBorder="1" applyAlignment="1">
      <alignment horizontal="left" vertical="center" wrapText="1"/>
    </xf>
    <xf numFmtId="0" fontId="36" fillId="0" borderId="11" xfId="6" applyNumberFormat="1" applyFont="1" applyFill="1" applyBorder="1" applyAlignment="1">
      <alignment horizontal="left" vertical="center" wrapText="1"/>
    </xf>
    <xf numFmtId="9" fontId="10" fillId="0" borderId="30" xfId="0" applyNumberFormat="1" applyFont="1" applyFill="1" applyBorder="1" applyAlignment="1">
      <alignment horizontal="center" vertical="center"/>
    </xf>
    <xf numFmtId="0" fontId="34" fillId="0" borderId="23" xfId="0" applyFont="1" applyFill="1" applyBorder="1" applyAlignment="1">
      <alignment horizontal="center" vertical="center" wrapText="1"/>
    </xf>
    <xf numFmtId="0" fontId="76" fillId="0" borderId="23" xfId="0" applyFont="1" applyFill="1" applyBorder="1" applyAlignment="1">
      <alignment horizontal="left" vertical="center" wrapText="1"/>
    </xf>
    <xf numFmtId="9" fontId="61" fillId="0" borderId="36" xfId="0" applyNumberFormat="1" applyFont="1" applyFill="1" applyBorder="1" applyAlignment="1">
      <alignment horizontal="center" vertical="center"/>
    </xf>
    <xf numFmtId="9" fontId="24" fillId="0" borderId="0" xfId="6" applyNumberFormat="1" applyFont="1" applyFill="1" applyBorder="1" applyAlignment="1"/>
    <xf numFmtId="9" fontId="24" fillId="0" borderId="0" xfId="6" applyNumberFormat="1" applyFont="1" applyFill="1" applyAlignment="1"/>
    <xf numFmtId="0" fontId="77" fillId="0" borderId="23" xfId="0" applyFont="1" applyFill="1" applyBorder="1" applyAlignment="1">
      <alignment vertical="center" wrapText="1"/>
    </xf>
    <xf numFmtId="9" fontId="12" fillId="0" borderId="23" xfId="0" applyNumberFormat="1" applyFont="1" applyFill="1" applyBorder="1" applyAlignment="1">
      <alignment vertical="center" wrapText="1"/>
    </xf>
    <xf numFmtId="0" fontId="64" fillId="0" borderId="11" xfId="6" applyNumberFormat="1" applyFont="1" applyFill="1" applyBorder="1" applyAlignment="1" applyProtection="1">
      <alignment vertical="center" wrapText="1"/>
      <protection locked="0"/>
    </xf>
    <xf numFmtId="0" fontId="78" fillId="0" borderId="0" xfId="0" applyFont="1" applyAlignment="1">
      <alignment vertical="center" wrapText="1"/>
    </xf>
    <xf numFmtId="0" fontId="3" fillId="0" borderId="33" xfId="0" applyFont="1" applyFill="1" applyBorder="1" applyAlignment="1">
      <alignment horizontal="center" vertical="center" wrapText="1"/>
    </xf>
    <xf numFmtId="0" fontId="3" fillId="7" borderId="11" xfId="6" applyNumberFormat="1" applyFont="1" applyFill="1" applyBorder="1" applyAlignment="1">
      <alignment vertical="center" wrapText="1"/>
    </xf>
    <xf numFmtId="0" fontId="76" fillId="0" borderId="23" xfId="0" applyFont="1" applyBorder="1" applyAlignment="1">
      <alignment vertical="center" wrapText="1"/>
    </xf>
    <xf numFmtId="0" fontId="27" fillId="0" borderId="11" xfId="6" applyNumberFormat="1" applyFont="1" applyFill="1" applyBorder="1" applyAlignment="1">
      <alignment horizontal="center" vertical="center" wrapText="1"/>
    </xf>
    <xf numFmtId="9" fontId="18" fillId="14" borderId="25" xfId="0" applyNumberFormat="1" applyFont="1" applyFill="1" applyBorder="1" applyAlignment="1">
      <alignment horizontal="left" vertical="center"/>
    </xf>
    <xf numFmtId="0" fontId="18" fillId="14" borderId="23" xfId="0" applyFont="1" applyFill="1" applyBorder="1" applyAlignment="1">
      <alignment horizontal="right" vertical="center" wrapText="1"/>
    </xf>
    <xf numFmtId="0" fontId="36" fillId="14" borderId="30" xfId="0" applyFont="1" applyFill="1" applyBorder="1" applyAlignment="1">
      <alignment vertical="center" wrapText="1"/>
    </xf>
    <xf numFmtId="0" fontId="12" fillId="14" borderId="30" xfId="0" applyFont="1" applyFill="1" applyBorder="1" applyAlignment="1">
      <alignment horizontal="left" vertical="center" wrapText="1"/>
    </xf>
    <xf numFmtId="9" fontId="64" fillId="0" borderId="11" xfId="6" applyNumberFormat="1" applyFont="1" applyFill="1" applyBorder="1" applyAlignment="1">
      <alignment horizontal="center" vertical="center" wrapText="1"/>
    </xf>
    <xf numFmtId="0" fontId="12" fillId="14" borderId="30" xfId="0" applyFont="1" applyFill="1" applyBorder="1" applyAlignment="1">
      <alignment horizontal="center" vertical="center" wrapText="1"/>
    </xf>
    <xf numFmtId="9" fontId="67" fillId="0" borderId="0" xfId="0" applyNumberFormat="1" applyFont="1" applyAlignment="1">
      <alignment horizontal="center" vertical="center"/>
    </xf>
    <xf numFmtId="0" fontId="36" fillId="0" borderId="11" xfId="6" applyNumberFormat="1" applyFont="1" applyFill="1" applyBorder="1" applyAlignment="1">
      <alignment horizontal="left" vertical="top" wrapText="1"/>
    </xf>
    <xf numFmtId="9" fontId="3" fillId="0" borderId="11" xfId="6" applyNumberFormat="1" applyFont="1" applyFill="1" applyBorder="1" applyAlignment="1">
      <alignment vertical="center" wrapText="1"/>
    </xf>
    <xf numFmtId="0" fontId="12" fillId="0" borderId="30" xfId="0" applyFont="1" applyFill="1" applyBorder="1" applyAlignment="1">
      <alignment horizontal="center" vertical="center" wrapText="1"/>
    </xf>
    <xf numFmtId="0" fontId="80" fillId="0" borderId="23" xfId="0" applyFont="1" applyFill="1" applyBorder="1" applyAlignment="1">
      <alignment vertical="center" wrapText="1"/>
    </xf>
    <xf numFmtId="0" fontId="3" fillId="0" borderId="11" xfId="6" applyNumberFormat="1" applyFont="1" applyFill="1" applyBorder="1" applyAlignment="1">
      <alignment horizontal="left" vertical="center" wrapText="1"/>
    </xf>
    <xf numFmtId="0" fontId="52" fillId="0" borderId="23" xfId="0" applyFont="1" applyFill="1" applyBorder="1" applyAlignment="1">
      <alignment vertical="center" wrapText="1"/>
    </xf>
    <xf numFmtId="0" fontId="81" fillId="0" borderId="11" xfId="6" applyNumberFormat="1" applyFont="1" applyFill="1" applyBorder="1" applyAlignment="1">
      <alignment horizontal="left" vertical="center" wrapText="1"/>
    </xf>
    <xf numFmtId="0" fontId="12" fillId="0" borderId="11" xfId="6" applyNumberFormat="1" applyFont="1" applyFill="1" applyBorder="1" applyAlignment="1">
      <alignment vertical="center" wrapText="1"/>
    </xf>
    <xf numFmtId="1" fontId="70" fillId="0" borderId="23" xfId="0" applyNumberFormat="1" applyFont="1" applyFill="1" applyBorder="1" applyAlignment="1">
      <alignment horizontal="center" vertical="center"/>
    </xf>
    <xf numFmtId="0" fontId="72" fillId="0" borderId="25" xfId="0" applyFont="1" applyFill="1" applyBorder="1" applyAlignment="1">
      <alignment horizontal="left" vertical="center" wrapText="1"/>
    </xf>
    <xf numFmtId="9" fontId="10" fillId="17" borderId="36" xfId="0" applyNumberFormat="1" applyFont="1" applyFill="1" applyBorder="1" applyAlignment="1">
      <alignment horizontal="center" vertical="center"/>
    </xf>
    <xf numFmtId="9" fontId="10" fillId="17" borderId="30" xfId="0" applyNumberFormat="1" applyFont="1" applyFill="1" applyBorder="1" applyAlignment="1">
      <alignment horizontal="center" vertical="center"/>
    </xf>
    <xf numFmtId="0" fontId="61" fillId="0" borderId="11" xfId="6" applyNumberFormat="1" applyFont="1" applyFill="1" applyBorder="1" applyAlignment="1">
      <alignment horizontal="left" vertical="center" wrapText="1"/>
    </xf>
    <xf numFmtId="0" fontId="36" fillId="14" borderId="25" xfId="0" applyFont="1" applyFill="1" applyBorder="1" applyAlignment="1">
      <alignment horizontal="center" vertical="center" wrapText="1"/>
    </xf>
    <xf numFmtId="9" fontId="61" fillId="17" borderId="36" xfId="0" applyNumberFormat="1" applyFont="1" applyFill="1" applyBorder="1" applyAlignment="1">
      <alignment horizontal="center" vertical="center"/>
    </xf>
    <xf numFmtId="9" fontId="75" fillId="16" borderId="23" xfId="0" applyNumberFormat="1" applyFont="1" applyFill="1" applyBorder="1" applyAlignment="1">
      <alignment horizontal="center" vertical="center" wrapText="1"/>
    </xf>
    <xf numFmtId="0" fontId="36" fillId="0" borderId="11" xfId="6" applyNumberFormat="1" applyFont="1" applyFill="1" applyBorder="1" applyAlignment="1" applyProtection="1">
      <alignment vertical="center" wrapText="1"/>
      <protection locked="0"/>
    </xf>
    <xf numFmtId="0" fontId="55" fillId="14" borderId="30" xfId="0" applyFont="1" applyFill="1" applyBorder="1" applyAlignment="1">
      <alignment horizontal="left" vertical="center" wrapText="1"/>
    </xf>
    <xf numFmtId="0" fontId="27" fillId="0" borderId="11" xfId="6" applyNumberFormat="1" applyFont="1" applyFill="1" applyBorder="1" applyAlignment="1">
      <alignment horizontal="center" vertical="center" wrapText="1"/>
    </xf>
    <xf numFmtId="0" fontId="31" fillId="5" borderId="11" xfId="0" applyFont="1" applyFill="1" applyBorder="1" applyAlignment="1">
      <alignment horizontal="center" vertical="center" wrapText="1"/>
    </xf>
    <xf numFmtId="0" fontId="18" fillId="0" borderId="30" xfId="0" applyFont="1" applyFill="1" applyBorder="1" applyAlignment="1">
      <alignment horizontal="left" vertical="center" wrapText="1"/>
    </xf>
    <xf numFmtId="0" fontId="12" fillId="0" borderId="30" xfId="0" applyFont="1" applyFill="1" applyBorder="1" applyAlignment="1">
      <alignment horizontal="left" vertical="center" wrapText="1"/>
    </xf>
    <xf numFmtId="9" fontId="10" fillId="16" borderId="30" xfId="0" applyNumberFormat="1" applyFont="1" applyFill="1" applyBorder="1" applyAlignment="1">
      <alignment horizontal="center" vertical="center"/>
    </xf>
    <xf numFmtId="0" fontId="27" fillId="0" borderId="11" xfId="6" applyNumberFormat="1" applyFont="1" applyFill="1" applyBorder="1" applyAlignment="1">
      <alignment horizontal="center" vertical="center" wrapText="1"/>
    </xf>
    <xf numFmtId="0" fontId="11" fillId="18" borderId="13" xfId="0" applyFont="1" applyFill="1" applyBorder="1" applyAlignment="1">
      <alignment wrapText="1"/>
    </xf>
    <xf numFmtId="0" fontId="16" fillId="0" borderId="11" xfId="6" applyNumberFormat="1" applyFont="1" applyFill="1" applyBorder="1" applyAlignment="1">
      <alignment horizontal="center" vertical="center" wrapText="1"/>
    </xf>
    <xf numFmtId="0" fontId="0" fillId="0" borderId="0" xfId="0" applyFill="1"/>
    <xf numFmtId="16" fontId="36" fillId="0" borderId="11" xfId="6" applyNumberFormat="1" applyFont="1" applyFill="1" applyBorder="1" applyAlignment="1">
      <alignment horizontal="left" vertical="center" wrapText="1"/>
    </xf>
    <xf numFmtId="0" fontId="89" fillId="0" borderId="0" xfId="0" applyFont="1" applyFill="1"/>
    <xf numFmtId="1" fontId="64" fillId="0" borderId="11" xfId="6" applyNumberFormat="1" applyFont="1" applyFill="1" applyBorder="1" applyAlignment="1">
      <alignment horizontal="center" vertical="center" wrapText="1"/>
    </xf>
    <xf numFmtId="1" fontId="36" fillId="14" borderId="25" xfId="0" applyNumberFormat="1" applyFont="1" applyFill="1" applyBorder="1" applyAlignment="1">
      <alignment horizontal="center" vertical="center"/>
    </xf>
    <xf numFmtId="0" fontId="18" fillId="0" borderId="11" xfId="6" applyNumberFormat="1" applyFont="1" applyFill="1" applyBorder="1" applyAlignment="1">
      <alignment horizontal="center" vertical="center" wrapText="1"/>
    </xf>
    <xf numFmtId="9" fontId="10" fillId="19" borderId="11" xfId="4" applyFont="1" applyFill="1" applyBorder="1" applyAlignment="1">
      <alignment horizontal="center" vertical="center" wrapText="1"/>
    </xf>
    <xf numFmtId="0" fontId="3" fillId="0" borderId="11" xfId="6" applyNumberFormat="1" applyFont="1" applyFill="1" applyBorder="1" applyAlignment="1">
      <alignment horizontal="left" vertical="center" wrapText="1"/>
    </xf>
    <xf numFmtId="0" fontId="27" fillId="0" borderId="11" xfId="6" applyNumberFormat="1" applyFont="1" applyFill="1" applyBorder="1" applyAlignment="1">
      <alignment horizontal="center" vertical="center" wrapText="1"/>
    </xf>
    <xf numFmtId="0" fontId="15" fillId="0" borderId="0" xfId="5" applyFont="1" applyAlignment="1">
      <alignment horizontal="center"/>
    </xf>
    <xf numFmtId="0" fontId="51" fillId="0" borderId="27" xfId="0" applyFont="1" applyBorder="1" applyAlignment="1">
      <alignment horizontal="center" vertical="center"/>
    </xf>
    <xf numFmtId="0" fontId="51" fillId="0" borderId="28" xfId="0" applyFont="1" applyBorder="1" applyAlignment="1">
      <alignment horizontal="center" vertical="center"/>
    </xf>
    <xf numFmtId="0" fontId="3" fillId="0" borderId="11" xfId="6" applyNumberFormat="1" applyFont="1" applyFill="1" applyBorder="1" applyAlignment="1">
      <alignment horizontal="center" vertical="center" wrapText="1"/>
    </xf>
    <xf numFmtId="0" fontId="15" fillId="0" borderId="11" xfId="6" applyNumberFormat="1" applyFont="1" applyFill="1" applyBorder="1" applyAlignment="1">
      <alignment horizontal="center" vertical="center" wrapText="1"/>
    </xf>
    <xf numFmtId="0" fontId="3" fillId="0" borderId="11" xfId="6" applyNumberFormat="1" applyFont="1" applyFill="1" applyBorder="1" applyAlignment="1">
      <alignment horizontal="left" vertical="center" wrapText="1"/>
    </xf>
    <xf numFmtId="0" fontId="15" fillId="0" borderId="1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19" fillId="0" borderId="11" xfId="6" applyNumberFormat="1" applyFont="1" applyFill="1" applyBorder="1" applyAlignment="1">
      <alignment horizontal="center" vertical="center" textRotation="90" wrapText="1"/>
    </xf>
    <xf numFmtId="0" fontId="13" fillId="0" borderId="11" xfId="6" applyNumberFormat="1" applyFont="1" applyFill="1" applyBorder="1" applyAlignment="1">
      <alignment horizontal="center" vertical="center" textRotation="90" wrapText="1"/>
    </xf>
    <xf numFmtId="0" fontId="14" fillId="7" borderId="11" xfId="6" applyNumberFormat="1" applyFont="1" applyFill="1" applyBorder="1" applyAlignment="1">
      <alignment horizontal="center" vertical="center" textRotation="90" wrapText="1"/>
    </xf>
    <xf numFmtId="0" fontId="11" fillId="0" borderId="13" xfId="0" applyFont="1" applyFill="1" applyBorder="1" applyAlignment="1">
      <alignment horizontal="center" vertical="center"/>
    </xf>
    <xf numFmtId="0" fontId="14" fillId="0" borderId="11" xfId="6" applyNumberFormat="1" applyFont="1" applyFill="1" applyBorder="1" applyAlignment="1">
      <alignment horizontal="center" vertical="center" textRotation="90" wrapText="1"/>
    </xf>
    <xf numFmtId="0" fontId="15" fillId="0" borderId="21" xfId="6" applyNumberFormat="1" applyFont="1" applyFill="1" applyBorder="1" applyAlignment="1">
      <alignment horizontal="center" vertical="center" wrapText="1"/>
    </xf>
    <xf numFmtId="0" fontId="15" fillId="0" borderId="22" xfId="6" applyNumberFormat="1" applyFont="1" applyFill="1" applyBorder="1" applyAlignment="1">
      <alignment horizontal="center" vertical="center" wrapText="1"/>
    </xf>
    <xf numFmtId="0" fontId="15" fillId="0" borderId="14" xfId="6" applyNumberFormat="1" applyFont="1" applyFill="1" applyBorder="1" applyAlignment="1">
      <alignment horizontal="center" vertical="center" wrapText="1"/>
    </xf>
    <xf numFmtId="0" fontId="35" fillId="0" borderId="24" xfId="0" applyFont="1" applyFill="1" applyBorder="1" applyAlignment="1">
      <alignment horizontal="center" vertical="center" wrapText="1"/>
    </xf>
    <xf numFmtId="0" fontId="18" fillId="0" borderId="25" xfId="0" applyFont="1" applyFill="1" applyBorder="1"/>
    <xf numFmtId="0" fontId="68" fillId="0" borderId="24" xfId="0" applyFont="1" applyFill="1" applyBorder="1" applyAlignment="1">
      <alignment horizontal="center" vertical="center" textRotation="90" wrapText="1"/>
    </xf>
    <xf numFmtId="0" fontId="18" fillId="0" borderId="35" xfId="0" applyFont="1" applyFill="1" applyBorder="1"/>
    <xf numFmtId="0" fontId="69" fillId="0" borderId="24" xfId="0" applyFont="1" applyFill="1" applyBorder="1" applyAlignment="1">
      <alignment horizontal="center" vertical="center" wrapText="1"/>
    </xf>
    <xf numFmtId="0" fontId="14" fillId="0" borderId="38" xfId="6" applyNumberFormat="1" applyFont="1" applyFill="1" applyBorder="1" applyAlignment="1">
      <alignment horizontal="center" vertical="center" textRotation="90" wrapText="1"/>
    </xf>
    <xf numFmtId="0" fontId="14" fillId="0" borderId="13" xfId="6" applyNumberFormat="1" applyFont="1" applyFill="1" applyBorder="1" applyAlignment="1">
      <alignment horizontal="center" vertical="center" textRotation="90" wrapText="1"/>
    </xf>
    <xf numFmtId="0" fontId="14" fillId="0" borderId="39" xfId="6" applyNumberFormat="1" applyFont="1" applyFill="1" applyBorder="1" applyAlignment="1">
      <alignment horizontal="center" vertical="center" textRotation="90" wrapText="1"/>
    </xf>
    <xf numFmtId="0" fontId="9" fillId="0" borderId="11" xfId="6" applyNumberFormat="1" applyFont="1" applyFill="1" applyBorder="1" applyAlignment="1">
      <alignment horizontal="center" vertical="center" wrapText="1"/>
    </xf>
    <xf numFmtId="0" fontId="3" fillId="0" borderId="1" xfId="5" applyFill="1" applyBorder="1" applyAlignment="1">
      <alignment horizontal="center"/>
    </xf>
    <xf numFmtId="0" fontId="3" fillId="0" borderId="6" xfId="5" applyFill="1" applyBorder="1" applyAlignment="1">
      <alignment horizontal="center"/>
    </xf>
    <xf numFmtId="0" fontId="4" fillId="0" borderId="2" xfId="5" applyFont="1" applyBorder="1" applyAlignment="1">
      <alignment horizontal="center" vertical="center" wrapText="1"/>
    </xf>
    <xf numFmtId="0" fontId="4" fillId="0" borderId="0" xfId="5" applyFont="1" applyBorder="1" applyAlignment="1">
      <alignment horizontal="center" vertical="center" wrapText="1"/>
    </xf>
    <xf numFmtId="0" fontId="4" fillId="0" borderId="3" xfId="5" applyFont="1" applyBorder="1" applyAlignment="1">
      <alignment horizontal="center" vertical="center" wrapText="1"/>
    </xf>
    <xf numFmtId="0" fontId="6" fillId="0" borderId="4" xfId="6" applyNumberFormat="1" applyFont="1" applyFill="1" applyBorder="1" applyAlignment="1">
      <alignment horizontal="center" vertical="center"/>
    </xf>
    <xf numFmtId="0" fontId="6" fillId="0" borderId="5" xfId="6" applyNumberFormat="1" applyFont="1" applyFill="1" applyBorder="1" applyAlignment="1">
      <alignment horizontal="center" vertical="center"/>
    </xf>
    <xf numFmtId="0" fontId="6" fillId="0" borderId="7" xfId="5" applyFont="1" applyBorder="1" applyAlignment="1">
      <alignment horizontal="center" vertical="center" wrapText="1"/>
    </xf>
    <xf numFmtId="0" fontId="6" fillId="0" borderId="8" xfId="5" applyFont="1" applyBorder="1" applyAlignment="1">
      <alignment horizontal="center" vertical="center" wrapText="1"/>
    </xf>
    <xf numFmtId="0" fontId="7" fillId="0" borderId="2" xfId="5" applyFont="1" applyBorder="1" applyAlignment="1">
      <alignment horizontal="center" vertical="center" wrapText="1"/>
    </xf>
    <xf numFmtId="0" fontId="7" fillId="0" borderId="0" xfId="5" applyFont="1" applyBorder="1" applyAlignment="1">
      <alignment horizontal="center" vertical="center" wrapText="1"/>
    </xf>
    <xf numFmtId="0" fontId="7" fillId="0" borderId="3" xfId="5" applyFont="1" applyBorder="1" applyAlignment="1">
      <alignment horizontal="center" vertical="center" wrapText="1"/>
    </xf>
    <xf numFmtId="0" fontId="6" fillId="0" borderId="9" xfId="5" applyFont="1" applyBorder="1" applyAlignment="1">
      <alignment horizontal="center" vertical="center" wrapText="1"/>
    </xf>
    <xf numFmtId="0" fontId="6" fillId="0" borderId="10" xfId="5" applyFont="1" applyBorder="1" applyAlignment="1">
      <alignment horizontal="center" vertical="center" wrapText="1"/>
    </xf>
    <xf numFmtId="168" fontId="9" fillId="0" borderId="11" xfId="1" applyNumberFormat="1" applyFont="1" applyFill="1" applyBorder="1" applyAlignment="1">
      <alignment horizontal="center" vertical="center" wrapText="1"/>
    </xf>
    <xf numFmtId="0" fontId="40" fillId="3" borderId="11" xfId="5" applyFont="1" applyFill="1" applyBorder="1" applyAlignment="1">
      <alignment horizontal="center" vertical="center" wrapText="1"/>
    </xf>
    <xf numFmtId="168" fontId="27" fillId="0" borderId="21" xfId="1" applyNumberFormat="1" applyFont="1" applyFill="1" applyBorder="1" applyAlignment="1">
      <alignment horizontal="center" vertical="center" wrapText="1"/>
    </xf>
    <xf numFmtId="168" fontId="27" fillId="0" borderId="22" xfId="1" applyNumberFormat="1" applyFont="1" applyFill="1" applyBorder="1" applyAlignment="1">
      <alignment horizontal="center" vertical="center" wrapText="1"/>
    </xf>
    <xf numFmtId="168" fontId="27" fillId="0" borderId="14" xfId="1" applyNumberFormat="1" applyFont="1" applyFill="1" applyBorder="1" applyAlignment="1">
      <alignment horizontal="center" vertical="center" wrapText="1"/>
    </xf>
    <xf numFmtId="0" fontId="16" fillId="0" borderId="21" xfId="6" applyNumberFormat="1" applyFont="1" applyFill="1" applyBorder="1" applyAlignment="1">
      <alignment horizontal="center" vertical="center" wrapText="1"/>
    </xf>
    <xf numFmtId="0" fontId="16" fillId="0" borderId="14" xfId="6" applyNumberFormat="1" applyFont="1" applyFill="1" applyBorder="1" applyAlignment="1">
      <alignment horizontal="center" vertical="center" wrapText="1"/>
    </xf>
    <xf numFmtId="0" fontId="16" fillId="0" borderId="22" xfId="6" applyNumberFormat="1" applyFont="1" applyFill="1" applyBorder="1" applyAlignment="1">
      <alignment horizontal="center" vertical="center" wrapText="1"/>
    </xf>
    <xf numFmtId="0" fontId="52" fillId="0" borderId="21" xfId="0" applyFont="1" applyBorder="1" applyAlignment="1">
      <alignment horizontal="center" vertical="center" wrapText="1"/>
    </xf>
    <xf numFmtId="0" fontId="52" fillId="0" borderId="14" xfId="0" applyFont="1" applyBorder="1" applyAlignment="1">
      <alignment horizontal="center" vertical="center" wrapText="1"/>
    </xf>
    <xf numFmtId="0" fontId="27" fillId="0" borderId="21" xfId="6" applyNumberFormat="1" applyFont="1" applyFill="1" applyBorder="1" applyAlignment="1">
      <alignment horizontal="left" vertical="center" wrapText="1"/>
    </xf>
    <xf numFmtId="0" fontId="27" fillId="0" borderId="14" xfId="6" applyNumberFormat="1" applyFont="1" applyFill="1" applyBorder="1" applyAlignment="1">
      <alignment horizontal="left" vertical="center" wrapText="1"/>
    </xf>
    <xf numFmtId="0" fontId="28" fillId="0" borderId="21" xfId="6" applyNumberFormat="1" applyFont="1" applyFill="1" applyBorder="1" applyAlignment="1">
      <alignment horizontal="center" vertical="center" textRotation="90" wrapText="1"/>
    </xf>
    <xf numFmtId="0" fontId="28" fillId="0" borderId="22" xfId="6" applyNumberFormat="1" applyFont="1" applyFill="1" applyBorder="1" applyAlignment="1">
      <alignment horizontal="center" vertical="center" textRotation="90" wrapText="1"/>
    </xf>
    <xf numFmtId="0" fontId="28" fillId="0" borderId="14" xfId="6" applyNumberFormat="1" applyFont="1" applyFill="1" applyBorder="1" applyAlignment="1">
      <alignment horizontal="center" vertical="center" textRotation="90" wrapText="1"/>
    </xf>
    <xf numFmtId="4" fontId="23" fillId="0" borderId="24" xfId="0" applyNumberFormat="1" applyFont="1" applyFill="1" applyBorder="1" applyAlignment="1">
      <alignment vertical="center" wrapText="1"/>
    </xf>
    <xf numFmtId="0" fontId="27" fillId="0" borderId="25" xfId="0" applyFont="1" applyFill="1" applyBorder="1"/>
    <xf numFmtId="168" fontId="27" fillId="0" borderId="26" xfId="1" applyNumberFormat="1" applyFont="1" applyFill="1" applyBorder="1" applyAlignment="1">
      <alignment horizontal="center" vertical="center" wrapText="1"/>
    </xf>
    <xf numFmtId="0" fontId="26" fillId="0" borderId="11" xfId="6" applyNumberFormat="1" applyFont="1" applyFill="1" applyBorder="1" applyAlignment="1">
      <alignment horizontal="center" vertical="center" textRotation="90" wrapText="1"/>
    </xf>
    <xf numFmtId="0" fontId="16" fillId="0" borderId="11" xfId="6" applyNumberFormat="1" applyFont="1" applyFill="1" applyBorder="1" applyAlignment="1">
      <alignment horizontal="center" vertical="center" wrapText="1"/>
    </xf>
    <xf numFmtId="0" fontId="10" fillId="2" borderId="11" xfId="5" applyFont="1" applyFill="1" applyBorder="1" applyAlignment="1">
      <alignment horizontal="center" vertical="center" wrapText="1"/>
    </xf>
    <xf numFmtId="0" fontId="28" fillId="0" borderId="11" xfId="6" applyNumberFormat="1" applyFont="1" applyFill="1" applyBorder="1" applyAlignment="1">
      <alignment horizontal="center" vertical="center" textRotation="90" wrapText="1"/>
    </xf>
    <xf numFmtId="0" fontId="26" fillId="0" borderId="21" xfId="6" applyNumberFormat="1" applyFont="1" applyFill="1" applyBorder="1" applyAlignment="1">
      <alignment horizontal="center" vertical="center" textRotation="90" wrapText="1"/>
    </xf>
    <xf numFmtId="0" fontId="26" fillId="0" borderId="22" xfId="6" applyNumberFormat="1" applyFont="1" applyFill="1" applyBorder="1" applyAlignment="1">
      <alignment horizontal="center" vertical="center" textRotation="90" wrapText="1"/>
    </xf>
    <xf numFmtId="0" fontId="26" fillId="0" borderId="14" xfId="6" applyNumberFormat="1" applyFont="1" applyFill="1" applyBorder="1" applyAlignment="1">
      <alignment horizontal="center" vertical="center" textRotation="90" wrapText="1"/>
    </xf>
    <xf numFmtId="0" fontId="27" fillId="0" borderId="11" xfId="6" applyNumberFormat="1" applyFont="1" applyFill="1" applyBorder="1" applyAlignment="1">
      <alignment horizontal="center" vertical="center" wrapText="1"/>
    </xf>
    <xf numFmtId="0" fontId="3" fillId="0" borderId="1" xfId="5" applyBorder="1" applyAlignment="1">
      <alignment horizontal="center"/>
    </xf>
    <xf numFmtId="0" fontId="3" fillId="0" borderId="6" xfId="5" applyBorder="1" applyAlignment="1">
      <alignment horizontal="center"/>
    </xf>
    <xf numFmtId="0" fontId="25" fillId="0" borderId="11" xfId="6" applyNumberFormat="1" applyFont="1" applyFill="1" applyBorder="1" applyAlignment="1">
      <alignment horizontal="center" vertical="center" textRotation="90" wrapText="1"/>
    </xf>
    <xf numFmtId="0" fontId="27" fillId="0" borderId="21" xfId="6" applyNumberFormat="1" applyFont="1" applyFill="1" applyBorder="1" applyAlignment="1">
      <alignment horizontal="center" vertical="center" wrapText="1"/>
    </xf>
    <xf numFmtId="0" fontId="27" fillId="0" borderId="14" xfId="6" applyNumberFormat="1" applyFont="1" applyFill="1" applyBorder="1" applyAlignment="1">
      <alignment horizontal="center" vertical="center" wrapText="1"/>
    </xf>
    <xf numFmtId="0" fontId="28" fillId="0" borderId="11" xfId="6" applyNumberFormat="1" applyFont="1" applyFill="1" applyBorder="1" applyAlignment="1">
      <alignment horizontal="center" vertical="center" textRotation="90"/>
    </xf>
    <xf numFmtId="0" fontId="0" fillId="0" borderId="21" xfId="0" applyBorder="1" applyAlignment="1">
      <alignment horizontal="center" vertical="center"/>
    </xf>
    <xf numFmtId="0" fontId="0" fillId="0" borderId="14" xfId="0" applyBorder="1" applyAlignment="1">
      <alignment horizontal="center" vertical="center"/>
    </xf>
    <xf numFmtId="4" fontId="35" fillId="0" borderId="24" xfId="0" applyNumberFormat="1" applyFont="1" applyBorder="1" applyAlignment="1">
      <alignment vertical="center" wrapText="1"/>
    </xf>
    <xf numFmtId="0" fontId="18" fillId="0" borderId="25" xfId="0" applyFont="1" applyBorder="1"/>
    <xf numFmtId="167" fontId="18" fillId="0" borderId="21" xfId="3" applyNumberFormat="1" applyFont="1" applyFill="1" applyBorder="1" applyAlignment="1">
      <alignment horizontal="center" vertical="center" wrapText="1"/>
    </xf>
    <xf numFmtId="167" fontId="18" fillId="0" borderId="14" xfId="3" applyNumberFormat="1" applyFont="1" applyFill="1" applyBorder="1" applyAlignment="1">
      <alignment horizontal="center" vertical="center" wrapText="1"/>
    </xf>
    <xf numFmtId="0" fontId="16" fillId="0" borderId="11" xfId="6" applyFont="1" applyFill="1" applyBorder="1" applyAlignment="1">
      <alignment horizontal="center" vertical="center" wrapText="1"/>
    </xf>
    <xf numFmtId="0" fontId="27" fillId="0" borderId="11" xfId="6" applyFont="1" applyFill="1" applyBorder="1" applyAlignment="1">
      <alignment horizontal="center" vertical="center" wrapText="1"/>
    </xf>
    <xf numFmtId="0" fontId="28" fillId="0" borderId="11" xfId="6" applyNumberFormat="1" applyFont="1" applyFill="1" applyBorder="1" applyAlignment="1">
      <alignment horizontal="center" vertical="center" wrapText="1"/>
    </xf>
    <xf numFmtId="0" fontId="3" fillId="0" borderId="11" xfId="5" applyBorder="1" applyAlignment="1">
      <alignment horizontal="center"/>
    </xf>
    <xf numFmtId="0" fontId="4" fillId="0" borderId="11" xfId="5" applyFont="1" applyBorder="1" applyAlignment="1">
      <alignment horizontal="center" vertical="center" wrapText="1"/>
    </xf>
    <xf numFmtId="0" fontId="6" fillId="0" borderId="11" xfId="6" applyNumberFormat="1" applyFont="1" applyFill="1" applyBorder="1" applyAlignment="1">
      <alignment horizontal="center" vertical="center"/>
    </xf>
    <xf numFmtId="0" fontId="6" fillId="0" borderId="11" xfId="5" applyFont="1" applyBorder="1" applyAlignment="1">
      <alignment horizontal="center" vertical="center" wrapText="1"/>
    </xf>
    <xf numFmtId="0" fontId="7" fillId="0" borderId="11" xfId="5" applyFont="1" applyBorder="1" applyAlignment="1">
      <alignment horizontal="center" vertical="center" wrapText="1"/>
    </xf>
    <xf numFmtId="0" fontId="2" fillId="0" borderId="11" xfId="0" applyFont="1" applyBorder="1" applyAlignment="1">
      <alignment horizontal="center" vertical="center"/>
    </xf>
    <xf numFmtId="0" fontId="32" fillId="0" borderId="11" xfId="6" applyNumberFormat="1" applyFont="1" applyFill="1" applyBorder="1" applyAlignment="1">
      <alignment horizontal="center" vertical="center" textRotation="90" wrapText="1"/>
    </xf>
    <xf numFmtId="0" fontId="33" fillId="0" borderId="11" xfId="6" applyNumberFormat="1" applyFont="1" applyFill="1" applyBorder="1" applyAlignment="1">
      <alignment horizontal="center" vertical="center" textRotation="90" wrapText="1"/>
    </xf>
    <xf numFmtId="0" fontId="46" fillId="0" borderId="11" xfId="6" applyNumberFormat="1" applyFont="1" applyFill="1" applyBorder="1" applyAlignment="1">
      <alignment horizontal="center" vertical="center" textRotation="90" wrapText="1"/>
    </xf>
    <xf numFmtId="0" fontId="18" fillId="0" borderId="11" xfId="6" applyNumberFormat="1" applyFont="1" applyFill="1" applyBorder="1" applyAlignment="1">
      <alignment horizontal="center" vertical="center" wrapText="1"/>
    </xf>
    <xf numFmtId="0" fontId="12" fillId="0" borderId="11" xfId="6" applyNumberFormat="1" applyFont="1" applyFill="1" applyBorder="1" applyAlignment="1">
      <alignment horizontal="center" vertical="center" wrapText="1"/>
    </xf>
    <xf numFmtId="0" fontId="54" fillId="4" borderId="32" xfId="0" applyFont="1" applyFill="1" applyBorder="1" applyAlignment="1">
      <alignment horizontal="center"/>
    </xf>
    <xf numFmtId="0" fontId="54" fillId="4" borderId="29" xfId="0" applyFont="1" applyFill="1" applyBorder="1" applyAlignment="1">
      <alignment horizontal="center"/>
    </xf>
    <xf numFmtId="0" fontId="54" fillId="4" borderId="30" xfId="0" applyFont="1" applyFill="1" applyBorder="1" applyAlignment="1">
      <alignment horizontal="center"/>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45" fillId="4" borderId="11" xfId="0" applyFont="1" applyFill="1" applyBorder="1" applyAlignment="1">
      <alignment horizontal="center" vertical="center"/>
    </xf>
    <xf numFmtId="0" fontId="45" fillId="4" borderId="11" xfId="0" applyFont="1" applyFill="1" applyBorder="1" applyAlignment="1">
      <alignment horizontal="center" vertical="center" wrapText="1"/>
    </xf>
    <xf numFmtId="0" fontId="45" fillId="4" borderId="15" xfId="0" applyFont="1" applyFill="1" applyBorder="1" applyAlignment="1">
      <alignment horizontal="center" vertical="center"/>
    </xf>
  </cellXfs>
  <cellStyles count="14">
    <cellStyle name="Estilo 1" xfId="9"/>
    <cellStyle name="Excel Built-in Normal" xfId="6"/>
    <cellStyle name="Millares" xfId="1" builtinId="3"/>
    <cellStyle name="Millares [0]" xfId="2" builtinId="6"/>
    <cellStyle name="Millares [0] 2" xfId="12"/>
    <cellStyle name="Millares 2" xfId="11"/>
    <cellStyle name="Moneda" xfId="3" builtinId="4"/>
    <cellStyle name="Moneda [0]" xfId="10" builtinId="7"/>
    <cellStyle name="Moneda [0] 2" xfId="13"/>
    <cellStyle name="Normal" xfId="0" builtinId="0"/>
    <cellStyle name="Normal 2" xfId="5"/>
    <cellStyle name="Normal 2 2" xfId="8"/>
    <cellStyle name="Porcentaje" xfId="4" builtinId="5"/>
    <cellStyle name="Porcentaje 2" xfId="7"/>
  </cellStyles>
  <dxfs count="40">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s>
  <tableStyles count="0" defaultTableStyle="TableStyleMedium2" defaultPivotStyle="PivotStyleLight16"/>
  <colors>
    <mruColors>
      <color rgb="FF00FF00"/>
      <color rgb="FFFF99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manualLayout>
          <c:layoutTarget val="inner"/>
          <c:xMode val="edge"/>
          <c:yMode val="edge"/>
          <c:x val="0.14611559182632536"/>
          <c:y val="0.14609009178942217"/>
          <c:w val="0.84057806539364777"/>
          <c:h val="0.64328109586527005"/>
        </c:manualLayout>
      </c:layout>
      <c:bar3DChart>
        <c:barDir val="col"/>
        <c:grouping val="clustered"/>
        <c:varyColors val="0"/>
        <c:ser>
          <c:idx val="0"/>
          <c:order val="0"/>
          <c:spPr>
            <a:solidFill>
              <a:srgbClr val="FFFF00"/>
            </a:solidFill>
          </c:spPr>
          <c:invertIfNegative val="0"/>
          <c:dPt>
            <c:idx val="0"/>
            <c:invertIfNegative val="0"/>
            <c:bubble3D val="0"/>
            <c:spPr>
              <a:solidFill>
                <a:schemeClr val="accent6">
                  <a:lumMod val="50000"/>
                </a:schemeClr>
              </a:solidFill>
            </c:spPr>
            <c:extLst>
              <c:ext xmlns:c16="http://schemas.microsoft.com/office/drawing/2014/chart" uri="{C3380CC4-5D6E-409C-BE32-E72D297353CC}">
                <c16:uniqueId val="{00000001-98AE-4D61-9A9F-F4339B06C054}"/>
              </c:ext>
            </c:extLst>
          </c:dPt>
          <c:dPt>
            <c:idx val="1"/>
            <c:invertIfNegative val="0"/>
            <c:bubble3D val="0"/>
            <c:spPr>
              <a:solidFill>
                <a:schemeClr val="accent6">
                  <a:lumMod val="50000"/>
                </a:schemeClr>
              </a:solidFill>
            </c:spPr>
            <c:extLst>
              <c:ext xmlns:c16="http://schemas.microsoft.com/office/drawing/2014/chart" uri="{C3380CC4-5D6E-409C-BE32-E72D297353CC}">
                <c16:uniqueId val="{00000003-98AE-4D61-9A9F-F4339B06C054}"/>
              </c:ext>
            </c:extLst>
          </c:dPt>
          <c:dPt>
            <c:idx val="2"/>
            <c:invertIfNegative val="0"/>
            <c:bubble3D val="0"/>
            <c:extLst>
              <c:ext xmlns:c16="http://schemas.microsoft.com/office/drawing/2014/chart" uri="{C3380CC4-5D6E-409C-BE32-E72D297353CC}">
                <c16:uniqueId val="{00000005-98AE-4D61-9A9F-F4339B06C054}"/>
              </c:ext>
            </c:extLst>
          </c:dPt>
          <c:dPt>
            <c:idx val="3"/>
            <c:invertIfNegative val="0"/>
            <c:bubble3D val="0"/>
            <c:spPr>
              <a:solidFill>
                <a:schemeClr val="accent6">
                  <a:lumMod val="50000"/>
                </a:schemeClr>
              </a:solidFill>
            </c:spPr>
            <c:extLst>
              <c:ext xmlns:c16="http://schemas.microsoft.com/office/drawing/2014/chart" uri="{C3380CC4-5D6E-409C-BE32-E72D297353CC}">
                <c16:uniqueId val="{00000007-98AE-4D61-9A9F-F4339B06C054}"/>
              </c:ext>
            </c:extLst>
          </c:dPt>
          <c:dLbls>
            <c:dLbl>
              <c:idx val="0"/>
              <c:layout>
                <c:manualLayout>
                  <c:x val="1.619433198380562E-2"/>
                  <c:y val="-4.046534509611005E-2"/>
                </c:manualLayout>
              </c:layout>
              <c:spPr>
                <a:noFill/>
                <a:ln>
                  <a:noFill/>
                </a:ln>
                <a:effectLst/>
              </c:spPr>
              <c:txPr>
                <a:bodyPr/>
                <a:lstStyle/>
                <a:p>
                  <a:pPr>
                    <a:defRPr sz="1400" b="1"/>
                  </a:pPr>
                  <a:endParaRPr lang="es-CO"/>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8AE-4D61-9A9F-F4339B06C054}"/>
                </c:ext>
              </c:extLst>
            </c:dLbl>
            <c:dLbl>
              <c:idx val="1"/>
              <c:layout>
                <c:manualLayout>
                  <c:x val="2.1592442645074175E-2"/>
                  <c:y val="-2.4279207057665984E-2"/>
                </c:manualLayout>
              </c:layout>
              <c:spPr>
                <a:noFill/>
                <a:ln>
                  <a:noFill/>
                </a:ln>
                <a:effectLst/>
              </c:spPr>
              <c:txPr>
                <a:bodyPr/>
                <a:lstStyle/>
                <a:p>
                  <a:pPr>
                    <a:defRPr sz="1400" b="1"/>
                  </a:pPr>
                  <a:endParaRPr lang="es-CO"/>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8AE-4D61-9A9F-F4339B06C054}"/>
                </c:ext>
              </c:extLst>
            </c:dLbl>
            <c:dLbl>
              <c:idx val="2"/>
              <c:layout>
                <c:manualLayout>
                  <c:x val="1.6194331983805668E-2"/>
                  <c:y val="-2.023267254805506E-2"/>
                </c:manualLayout>
              </c:layout>
              <c:spPr>
                <a:noFill/>
                <a:ln>
                  <a:noFill/>
                </a:ln>
                <a:effectLst/>
              </c:spPr>
              <c:txPr>
                <a:bodyPr/>
                <a:lstStyle/>
                <a:p>
                  <a:pPr>
                    <a:defRPr sz="1400" b="1"/>
                  </a:pPr>
                  <a:endParaRPr lang="es-CO"/>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8AE-4D61-9A9F-F4339B06C054}"/>
                </c:ext>
              </c:extLst>
            </c:dLbl>
            <c:dLbl>
              <c:idx val="3"/>
              <c:layout>
                <c:manualLayout>
                  <c:x val="1.6194331983805568E-2"/>
                  <c:y val="-4.046534509611005E-2"/>
                </c:manualLayout>
              </c:layout>
              <c:spPr>
                <a:noFill/>
                <a:ln>
                  <a:noFill/>
                </a:ln>
                <a:effectLst/>
              </c:spPr>
              <c:txPr>
                <a:bodyPr/>
                <a:lstStyle/>
                <a:p>
                  <a:pPr>
                    <a:defRPr sz="1400" b="1"/>
                  </a:pPr>
                  <a:endParaRPr lang="es-CO"/>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8AE-4D61-9A9F-F4339B06C054}"/>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GENERAL!$B$5:$B$8</c:f>
              <c:strCache>
                <c:ptCount val="4"/>
                <c:pt idx="0">
                  <c:v>EJE 1</c:v>
                </c:pt>
                <c:pt idx="1">
                  <c:v>EJE 2</c:v>
                </c:pt>
                <c:pt idx="2">
                  <c:v>EJE 3</c:v>
                </c:pt>
                <c:pt idx="3">
                  <c:v>EJE 4</c:v>
                </c:pt>
              </c:strCache>
            </c:strRef>
          </c:cat>
          <c:val>
            <c:numRef>
              <c:f>GENERAL!$C$5:$C$8</c:f>
              <c:numCache>
                <c:formatCode>0%</c:formatCode>
                <c:ptCount val="4"/>
                <c:pt idx="0">
                  <c:v>0.85847701149425293</c:v>
                </c:pt>
                <c:pt idx="1">
                  <c:v>0.82332811753463908</c:v>
                </c:pt>
                <c:pt idx="2">
                  <c:v>0.70769230769230762</c:v>
                </c:pt>
                <c:pt idx="3">
                  <c:v>0.79074074074074074</c:v>
                </c:pt>
              </c:numCache>
            </c:numRef>
          </c:val>
          <c:extLst>
            <c:ext xmlns:c16="http://schemas.microsoft.com/office/drawing/2014/chart" uri="{C3380CC4-5D6E-409C-BE32-E72D297353CC}">
              <c16:uniqueId val="{00000008-98AE-4D61-9A9F-F4339B06C054}"/>
            </c:ext>
          </c:extLst>
        </c:ser>
        <c:dLbls>
          <c:showLegendKey val="0"/>
          <c:showVal val="0"/>
          <c:showCatName val="0"/>
          <c:showSerName val="0"/>
          <c:showPercent val="0"/>
          <c:showBubbleSize val="0"/>
        </c:dLbls>
        <c:gapWidth val="150"/>
        <c:shape val="cylinder"/>
        <c:axId val="254820736"/>
        <c:axId val="254822656"/>
        <c:axId val="0"/>
      </c:bar3DChart>
      <c:catAx>
        <c:axId val="254820736"/>
        <c:scaling>
          <c:orientation val="minMax"/>
        </c:scaling>
        <c:delete val="0"/>
        <c:axPos val="b"/>
        <c:title>
          <c:tx>
            <c:rich>
              <a:bodyPr/>
              <a:lstStyle/>
              <a:p>
                <a:pPr>
                  <a:defRPr/>
                </a:pPr>
                <a:r>
                  <a:rPr lang="en-US"/>
                  <a:t>Ejes</a:t>
                </a:r>
              </a:p>
            </c:rich>
          </c:tx>
          <c:layout>
            <c:manualLayout>
              <c:xMode val="edge"/>
              <c:yMode val="edge"/>
              <c:x val="0.41404465130117846"/>
              <c:y val="0.8878122204067691"/>
            </c:manualLayout>
          </c:layout>
          <c:overlay val="0"/>
        </c:title>
        <c:numFmt formatCode="General" sourceLinked="0"/>
        <c:majorTickMark val="out"/>
        <c:minorTickMark val="none"/>
        <c:tickLblPos val="nextTo"/>
        <c:crossAx val="254822656"/>
        <c:crosses val="autoZero"/>
        <c:auto val="1"/>
        <c:lblAlgn val="ctr"/>
        <c:lblOffset val="100"/>
        <c:noMultiLvlLbl val="0"/>
      </c:catAx>
      <c:valAx>
        <c:axId val="254822656"/>
        <c:scaling>
          <c:orientation val="minMax"/>
        </c:scaling>
        <c:delete val="0"/>
        <c:axPos val="l"/>
        <c:majorGridlines/>
        <c:title>
          <c:tx>
            <c:rich>
              <a:bodyPr rot="-5400000" vert="horz"/>
              <a:lstStyle/>
              <a:p>
                <a:pPr>
                  <a:defRPr/>
                </a:pPr>
                <a:r>
                  <a:rPr lang="en-US"/>
                  <a:t>Porcentaje</a:t>
                </a:r>
              </a:p>
            </c:rich>
          </c:tx>
          <c:layout/>
          <c:overlay val="0"/>
        </c:title>
        <c:numFmt formatCode="0%" sourceLinked="1"/>
        <c:majorTickMark val="out"/>
        <c:minorTickMark val="none"/>
        <c:tickLblPos val="nextTo"/>
        <c:crossAx val="25482073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685800</xdr:colOff>
      <xdr:row>11</xdr:row>
      <xdr:rowOff>80962</xdr:rowOff>
    </xdr:from>
    <xdr:to>
      <xdr:col>3</xdr:col>
      <xdr:colOff>314325</xdr:colOff>
      <xdr:row>30</xdr:row>
      <xdr:rowOff>142875</xdr:rowOff>
    </xdr:to>
    <xdr:graphicFrame macro="">
      <xdr:nvGraphicFramePr>
        <xdr:cNvPr id="2" name="2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199086</xdr:colOff>
      <xdr:row>0</xdr:row>
      <xdr:rowOff>21463</xdr:rowOff>
    </xdr:from>
    <xdr:to>
      <xdr:col>1</xdr:col>
      <xdr:colOff>864791</xdr:colOff>
      <xdr:row>3</xdr:row>
      <xdr:rowOff>131541</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086" y="21463"/>
          <a:ext cx="667689" cy="6661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174402</xdr:colOff>
      <xdr:row>1</xdr:row>
      <xdr:rowOff>147437</xdr:rowOff>
    </xdr:from>
    <xdr:to>
      <xdr:col>2</xdr:col>
      <xdr:colOff>671176</xdr:colOff>
      <xdr:row>3</xdr:row>
      <xdr:rowOff>391167</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4402" y="335254"/>
          <a:ext cx="671176" cy="6193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62802</xdr:colOff>
      <xdr:row>0</xdr:row>
      <xdr:rowOff>83736</xdr:rowOff>
    </xdr:from>
    <xdr:to>
      <xdr:col>1</xdr:col>
      <xdr:colOff>684823</xdr:colOff>
      <xdr:row>3</xdr:row>
      <xdr:rowOff>107870</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802" y="83736"/>
          <a:ext cx="622021" cy="5893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45357</xdr:colOff>
      <xdr:row>1</xdr:row>
      <xdr:rowOff>112487</xdr:rowOff>
    </xdr:from>
    <xdr:to>
      <xdr:col>3</xdr:col>
      <xdr:colOff>638693</xdr:colOff>
      <xdr:row>3</xdr:row>
      <xdr:rowOff>170090</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357" y="327933"/>
          <a:ext cx="638693" cy="60188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repository.ut.edu.co/" TargetMode="External"/><Relationship Id="rId1" Type="http://schemas.openxmlformats.org/officeDocument/2006/relationships/hyperlink" Target="http://administrativos.ut.edu.co/biblioteca/bases-de-datos-adquiridas.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administrativos.ut.edu.co/vicerrectoria-administrativa/division-de-relaciones-laborales-y-prestacionales/planes.htm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tabSelected="1" view="pageBreakPreview" zoomScaleNormal="100" zoomScaleSheetLayoutView="100" workbookViewId="0">
      <selection activeCell="B12" sqref="B12"/>
    </sheetView>
  </sheetViews>
  <sheetFormatPr baseColWidth="10" defaultColWidth="11.42578125" defaultRowHeight="12.75"/>
  <cols>
    <col min="1" max="1" width="45.7109375" style="41" bestFit="1" customWidth="1"/>
    <col min="2" max="2" width="19.140625" style="41" bestFit="1" customWidth="1"/>
    <col min="3" max="3" width="14.28515625" style="41" bestFit="1" customWidth="1"/>
    <col min="4" max="4" width="17.7109375" style="41" customWidth="1"/>
    <col min="5" max="5" width="7.42578125" style="41" customWidth="1"/>
    <col min="6" max="16384" width="11.42578125" style="41"/>
  </cols>
  <sheetData>
    <row r="1" spans="1:4">
      <c r="A1" s="305" t="s">
        <v>214</v>
      </c>
      <c r="B1" s="305"/>
      <c r="C1" s="305"/>
      <c r="D1" s="305"/>
    </row>
    <row r="2" spans="1:4">
      <c r="A2" s="305" t="s">
        <v>467</v>
      </c>
      <c r="B2" s="305"/>
      <c r="C2" s="305"/>
      <c r="D2" s="305"/>
    </row>
    <row r="4" spans="1:4" ht="15">
      <c r="A4" s="51" t="s">
        <v>193</v>
      </c>
      <c r="B4" s="52" t="s">
        <v>215</v>
      </c>
      <c r="C4" s="51" t="s">
        <v>23</v>
      </c>
      <c r="D4" s="51" t="s">
        <v>216</v>
      </c>
    </row>
    <row r="5" spans="1:4">
      <c r="A5" s="42" t="s">
        <v>25</v>
      </c>
      <c r="B5" s="40" t="s">
        <v>217</v>
      </c>
      <c r="C5" s="43">
        <f>+'EXCELENCIA ACADÉMICA'!T72</f>
        <v>0.85847701149425293</v>
      </c>
      <c r="D5" s="204">
        <f>IF(C5&lt;=33%,1,IF(C5&lt;76%,3,IF(C5&lt;100%,4,IF(C5=101%,5))))</f>
        <v>4</v>
      </c>
    </row>
    <row r="6" spans="1:4">
      <c r="A6" s="42" t="s">
        <v>91</v>
      </c>
      <c r="B6" s="40" t="s">
        <v>218</v>
      </c>
      <c r="C6" s="43">
        <f>+'COMPROMISO SOCIAL'!S58</f>
        <v>0.82332811753463908</v>
      </c>
      <c r="D6" s="204">
        <f>IF(C6&lt;=33%,1,IF(C6&lt;76%,3,IF(C6&lt;100%,4,IF(C6=101%,5))))</f>
        <v>4</v>
      </c>
    </row>
    <row r="7" spans="1:4" ht="15">
      <c r="A7" s="42" t="s">
        <v>145</v>
      </c>
      <c r="B7" s="40" t="s">
        <v>219</v>
      </c>
      <c r="C7" s="44">
        <f>+'COMPROMISO AMBIENTAL'!S23</f>
        <v>0.70769230769230762</v>
      </c>
      <c r="D7" s="204">
        <f>IF(C7&lt;=33%,1,IF(C7&lt;76%,3,IF(C7&lt;100%,4,IF(C7=101%,5))))</f>
        <v>3</v>
      </c>
    </row>
    <row r="8" spans="1:4">
      <c r="A8" s="42" t="s">
        <v>220</v>
      </c>
      <c r="B8" s="40" t="s">
        <v>221</v>
      </c>
      <c r="C8" s="43">
        <f>+'EJE 4 EYTA'!S34</f>
        <v>0.79074074074074074</v>
      </c>
      <c r="D8" s="204">
        <f>IF(C8&lt;=33%,1,IF(C8&lt;76%,3,IF(C8&lt;100%,4,IF(C8=101%,5))))</f>
        <v>4</v>
      </c>
    </row>
    <row r="9" spans="1:4">
      <c r="A9" s="45"/>
      <c r="B9" s="46" t="s">
        <v>222</v>
      </c>
      <c r="C9" s="47">
        <f>AVERAGE(C5:C8)</f>
        <v>0.79505954436548509</v>
      </c>
      <c r="D9" s="204">
        <f>IF(C9&lt;=33%,1,IF(C9&lt;76%,3,IF(C9&lt;100%,4,IF(C9=101%,5))))</f>
        <v>4</v>
      </c>
    </row>
    <row r="10" spans="1:4">
      <c r="A10" s="48" t="s">
        <v>223</v>
      </c>
      <c r="B10" s="45"/>
      <c r="C10" s="49"/>
    </row>
    <row r="34" spans="1:1">
      <c r="A34" s="50" t="s">
        <v>974</v>
      </c>
    </row>
    <row r="35" spans="1:1">
      <c r="A35" s="50"/>
    </row>
    <row r="36" spans="1:1">
      <c r="A36" s="7" t="s">
        <v>917</v>
      </c>
    </row>
  </sheetData>
  <sheetProtection algorithmName="SHA-512" hashValue="iiONjD2829wVupgphoFxkVYKEYVgey6z3lsl6615Fsk0Yf9wZwGLgeEmKTGSskDyZ8yDfee463BNIPXvfbnCzQ==" saltValue="ic12A6tTAtgaX6M4q7RMIQ==" spinCount="100000" sheet="1" objects="1" scenarios="1"/>
  <mergeCells count="2">
    <mergeCell ref="A1:D1"/>
    <mergeCell ref="A2:D2"/>
  </mergeCells>
  <conditionalFormatting sqref="D5">
    <cfRule type="cellIs" dxfId="39" priority="8" stopIfTrue="1" operator="between">
      <formula>3</formula>
      <formula>4</formula>
    </cfRule>
  </conditionalFormatting>
  <conditionalFormatting sqref="D5">
    <cfRule type="cellIs" dxfId="38" priority="5" stopIfTrue="1" operator="greaterThan">
      <formula>3</formula>
    </cfRule>
    <cfRule type="cellIs" dxfId="37" priority="6" stopIfTrue="1" operator="between">
      <formula>1</formula>
      <formula>1</formula>
    </cfRule>
    <cfRule type="cellIs" dxfId="36" priority="7" stopIfTrue="1" operator="between">
      <formula>3</formula>
      <formula>3</formula>
    </cfRule>
  </conditionalFormatting>
  <conditionalFormatting sqref="D6:D9">
    <cfRule type="cellIs" dxfId="35" priority="4" stopIfTrue="1" operator="between">
      <formula>3</formula>
      <formula>4</formula>
    </cfRule>
  </conditionalFormatting>
  <conditionalFormatting sqref="D6:D9">
    <cfRule type="cellIs" dxfId="34" priority="1" stopIfTrue="1" operator="greaterThan">
      <formula>3</formula>
    </cfRule>
    <cfRule type="cellIs" dxfId="33" priority="2" stopIfTrue="1" operator="between">
      <formula>1</formula>
      <formula>1</formula>
    </cfRule>
    <cfRule type="cellIs" dxfId="32" priority="3" stopIfTrue="1" operator="between">
      <formula>3</formula>
      <formula>3</formula>
    </cfRule>
  </conditionalFormatting>
  <pageMargins left="0.70866141732283472" right="0.70866141732283472" top="0.74803149606299213" bottom="0.74803149606299213" header="0.31496062992125984" footer="0.31496062992125984"/>
  <pageSetup scale="7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2"/>
  <sheetViews>
    <sheetView zoomScale="95" zoomScaleNormal="95" zoomScaleSheetLayoutView="80" workbookViewId="0">
      <selection activeCell="E7" sqref="E7"/>
    </sheetView>
  </sheetViews>
  <sheetFormatPr baseColWidth="10" defaultColWidth="11.42578125" defaultRowHeight="23.25"/>
  <cols>
    <col min="1" max="1" width="4.7109375" style="1" bestFit="1" customWidth="1"/>
    <col min="2" max="2" width="16.140625" style="7" customWidth="1"/>
    <col min="3" max="3" width="21.5703125" style="7" customWidth="1"/>
    <col min="4" max="4" width="20" style="8" customWidth="1"/>
    <col min="5" max="5" width="21" style="9" customWidth="1"/>
    <col min="6" max="6" width="6.5703125" style="9" hidden="1" customWidth="1"/>
    <col min="7" max="7" width="29" style="10" hidden="1" customWidth="1"/>
    <col min="8" max="8" width="28.140625" style="10" customWidth="1"/>
    <col min="9" max="9" width="6.42578125" style="10" customWidth="1"/>
    <col min="10" max="10" width="21.42578125" style="10" customWidth="1"/>
    <col min="11" max="11" width="23.28515625" style="7" customWidth="1"/>
    <col min="12" max="12" width="14" style="7" hidden="1" customWidth="1"/>
    <col min="13" max="13" width="16.85546875" style="7" hidden="1" customWidth="1"/>
    <col min="14" max="14" width="24.7109375" style="114" hidden="1" customWidth="1"/>
    <col min="15" max="15" width="21.140625" style="7" hidden="1" customWidth="1"/>
    <col min="16" max="16" width="11.85546875" style="7" hidden="1" customWidth="1"/>
    <col min="17" max="17" width="9.28515625" style="7" customWidth="1"/>
    <col min="18" max="18" width="76.28515625" style="7" customWidth="1"/>
    <col min="19" max="19" width="69.42578125" style="7" customWidth="1"/>
    <col min="20" max="20" width="11.85546875" style="7" bestFit="1" customWidth="1"/>
    <col min="21" max="21" width="13.28515625" style="7" bestFit="1" customWidth="1"/>
    <col min="22" max="22" width="4" style="1" bestFit="1" customWidth="1"/>
    <col min="23" max="23" width="13.42578125" style="1" bestFit="1" customWidth="1"/>
    <col min="24" max="16384" width="11.42578125" style="1"/>
  </cols>
  <sheetData>
    <row r="1" spans="1:22" customFormat="1" ht="15">
      <c r="B1" s="330"/>
      <c r="C1" s="332" t="s">
        <v>0</v>
      </c>
      <c r="D1" s="333"/>
      <c r="E1" s="333"/>
      <c r="F1" s="333"/>
      <c r="G1" s="333"/>
      <c r="H1" s="333"/>
      <c r="I1" s="333"/>
      <c r="J1" s="333"/>
      <c r="K1" s="333"/>
      <c r="L1" s="333"/>
      <c r="M1" s="333"/>
      <c r="N1" s="333"/>
      <c r="O1" s="333"/>
      <c r="P1" s="333"/>
      <c r="Q1" s="333"/>
      <c r="R1" s="333"/>
      <c r="S1" s="334"/>
      <c r="T1" s="335" t="s">
        <v>1</v>
      </c>
      <c r="U1" s="336"/>
    </row>
    <row r="2" spans="1:22" customFormat="1" ht="15">
      <c r="B2" s="331"/>
      <c r="C2" s="332"/>
      <c r="D2" s="333"/>
      <c r="E2" s="333"/>
      <c r="F2" s="333"/>
      <c r="G2" s="333"/>
      <c r="H2" s="333"/>
      <c r="I2" s="333"/>
      <c r="J2" s="333"/>
      <c r="K2" s="333"/>
      <c r="L2" s="333"/>
      <c r="M2" s="333"/>
      <c r="N2" s="333"/>
      <c r="O2" s="333"/>
      <c r="P2" s="333"/>
      <c r="Q2" s="333"/>
      <c r="R2" s="333"/>
      <c r="S2" s="334"/>
      <c r="T2" s="337" t="s">
        <v>2</v>
      </c>
      <c r="U2" s="338"/>
    </row>
    <row r="3" spans="1:22" customFormat="1" ht="15">
      <c r="B3" s="331"/>
      <c r="C3" s="339" t="s">
        <v>245</v>
      </c>
      <c r="D3" s="340"/>
      <c r="E3" s="340"/>
      <c r="F3" s="340"/>
      <c r="G3" s="340"/>
      <c r="H3" s="340"/>
      <c r="I3" s="340"/>
      <c r="J3" s="340"/>
      <c r="K3" s="340"/>
      <c r="L3" s="340"/>
      <c r="M3" s="340"/>
      <c r="N3" s="340"/>
      <c r="O3" s="340"/>
      <c r="P3" s="340"/>
      <c r="Q3" s="340"/>
      <c r="R3" s="340"/>
      <c r="S3" s="341"/>
      <c r="T3" s="337" t="s">
        <v>3</v>
      </c>
      <c r="U3" s="338"/>
    </row>
    <row r="4" spans="1:22" customFormat="1" ht="15.75" thickBot="1">
      <c r="B4" s="331"/>
      <c r="C4" s="339"/>
      <c r="D4" s="340"/>
      <c r="E4" s="340"/>
      <c r="F4" s="340"/>
      <c r="G4" s="340"/>
      <c r="H4" s="340"/>
      <c r="I4" s="340"/>
      <c r="J4" s="340"/>
      <c r="K4" s="340"/>
      <c r="L4" s="340"/>
      <c r="M4" s="340"/>
      <c r="N4" s="340"/>
      <c r="O4" s="340"/>
      <c r="P4" s="340"/>
      <c r="Q4" s="340"/>
      <c r="R4" s="340"/>
      <c r="S4" s="341"/>
      <c r="T4" s="342" t="s">
        <v>4</v>
      </c>
      <c r="U4" s="343"/>
    </row>
    <row r="5" spans="1:22" ht="15.75" customHeight="1">
      <c r="A5" s="306" t="s">
        <v>5</v>
      </c>
      <c r="B5" s="329" t="s">
        <v>6</v>
      </c>
      <c r="C5" s="329" t="s">
        <v>7</v>
      </c>
      <c r="D5" s="329" t="s">
        <v>8</v>
      </c>
      <c r="E5" s="329" t="s">
        <v>9</v>
      </c>
      <c r="F5" s="329" t="s">
        <v>535</v>
      </c>
      <c r="G5" s="329" t="s">
        <v>10</v>
      </c>
      <c r="H5" s="329" t="s">
        <v>11</v>
      </c>
      <c r="I5" s="329" t="s">
        <v>224</v>
      </c>
      <c r="J5" s="329" t="s">
        <v>244</v>
      </c>
      <c r="K5" s="329" t="s">
        <v>13</v>
      </c>
      <c r="L5" s="329" t="s">
        <v>14</v>
      </c>
      <c r="M5" s="329" t="s">
        <v>15</v>
      </c>
      <c r="N5" s="344" t="s">
        <v>225</v>
      </c>
      <c r="O5" s="329" t="s">
        <v>17</v>
      </c>
      <c r="P5" s="329" t="s">
        <v>18</v>
      </c>
      <c r="Q5" s="345" t="s">
        <v>451</v>
      </c>
      <c r="R5" s="345"/>
      <c r="S5" s="345"/>
      <c r="T5" s="345"/>
      <c r="U5" s="345"/>
    </row>
    <row r="6" spans="1:22" ht="30">
      <c r="A6" s="307"/>
      <c r="B6" s="329"/>
      <c r="C6" s="329"/>
      <c r="D6" s="329"/>
      <c r="E6" s="329"/>
      <c r="F6" s="329"/>
      <c r="G6" s="329"/>
      <c r="H6" s="329"/>
      <c r="I6" s="329"/>
      <c r="J6" s="329"/>
      <c r="K6" s="329"/>
      <c r="L6" s="329"/>
      <c r="M6" s="329"/>
      <c r="N6" s="344"/>
      <c r="O6" s="329"/>
      <c r="P6" s="329"/>
      <c r="Q6" s="97" t="s">
        <v>20</v>
      </c>
      <c r="R6" s="97" t="s">
        <v>21</v>
      </c>
      <c r="S6" s="97" t="s">
        <v>22</v>
      </c>
      <c r="T6" s="97" t="s">
        <v>23</v>
      </c>
      <c r="U6" s="97" t="s">
        <v>24</v>
      </c>
    </row>
    <row r="7" spans="1:22" ht="236.25" customHeight="1">
      <c r="A7" s="2">
        <v>1</v>
      </c>
      <c r="B7" s="314" t="s">
        <v>25</v>
      </c>
      <c r="C7" s="317" t="s">
        <v>26</v>
      </c>
      <c r="D7" s="220" t="s">
        <v>27</v>
      </c>
      <c r="E7" s="220" t="s">
        <v>28</v>
      </c>
      <c r="F7" s="220">
        <v>10</v>
      </c>
      <c r="G7" s="221" t="s">
        <v>673</v>
      </c>
      <c r="H7" s="151" t="s">
        <v>674</v>
      </c>
      <c r="I7" s="221">
        <v>1</v>
      </c>
      <c r="J7" s="221" t="s">
        <v>252</v>
      </c>
      <c r="K7" s="221" t="s">
        <v>715</v>
      </c>
      <c r="L7" s="3">
        <v>43891</v>
      </c>
      <c r="M7" s="3">
        <v>44073</v>
      </c>
      <c r="N7" s="113">
        <f>190000000+591920754</f>
        <v>781920754</v>
      </c>
      <c r="O7" s="146">
        <v>0</v>
      </c>
      <c r="P7" s="151" t="s">
        <v>653</v>
      </c>
      <c r="Q7" s="221"/>
      <c r="R7" s="148" t="s">
        <v>791</v>
      </c>
      <c r="S7" s="221" t="s">
        <v>792</v>
      </c>
      <c r="T7" s="59">
        <v>0.4</v>
      </c>
      <c r="U7" s="204">
        <f t="shared" ref="U7:U70" si="0">IF(T7&lt;=33%,1,IF(T7&lt;76%,3,IF(T7&lt;100%,4,IF(T7=101%,5))))</f>
        <v>3</v>
      </c>
      <c r="V7" s="38"/>
    </row>
    <row r="8" spans="1:22" ht="174" customHeight="1">
      <c r="A8" s="2">
        <v>2</v>
      </c>
      <c r="B8" s="314"/>
      <c r="C8" s="317"/>
      <c r="D8" s="309" t="s">
        <v>29</v>
      </c>
      <c r="E8" s="220" t="s">
        <v>675</v>
      </c>
      <c r="F8" s="220"/>
      <c r="G8" s="151" t="s">
        <v>246</v>
      </c>
      <c r="H8" s="151" t="s">
        <v>677</v>
      </c>
      <c r="I8" s="221">
        <v>300</v>
      </c>
      <c r="J8" s="221" t="s">
        <v>678</v>
      </c>
      <c r="K8" s="221" t="s">
        <v>716</v>
      </c>
      <c r="L8" s="3">
        <v>43891</v>
      </c>
      <c r="M8" s="3">
        <v>44165</v>
      </c>
      <c r="N8" s="113">
        <v>80000000</v>
      </c>
      <c r="O8" s="4"/>
      <c r="P8" s="151" t="s">
        <v>654</v>
      </c>
      <c r="Q8" s="214">
        <v>1040</v>
      </c>
      <c r="R8" s="276" t="s">
        <v>1027</v>
      </c>
      <c r="S8" s="274" t="s">
        <v>1026</v>
      </c>
      <c r="T8" s="59">
        <v>1</v>
      </c>
      <c r="U8" s="204" t="b">
        <f t="shared" si="0"/>
        <v>0</v>
      </c>
      <c r="V8" s="38"/>
    </row>
    <row r="9" spans="1:22" ht="257.25" customHeight="1">
      <c r="A9" s="2">
        <v>3</v>
      </c>
      <c r="B9" s="314"/>
      <c r="C9" s="317"/>
      <c r="D9" s="309"/>
      <c r="E9" s="309" t="s">
        <v>676</v>
      </c>
      <c r="F9" s="220"/>
      <c r="G9" s="308" t="s">
        <v>247</v>
      </c>
      <c r="H9" s="151" t="s">
        <v>536</v>
      </c>
      <c r="I9" s="221">
        <v>10</v>
      </c>
      <c r="J9" s="221" t="s">
        <v>679</v>
      </c>
      <c r="K9" s="221" t="s">
        <v>717</v>
      </c>
      <c r="L9" s="3">
        <v>43891</v>
      </c>
      <c r="M9" s="3">
        <v>44180</v>
      </c>
      <c r="N9" s="113">
        <v>200000000</v>
      </c>
      <c r="O9" s="4"/>
      <c r="P9" s="151" t="s">
        <v>653</v>
      </c>
      <c r="Q9" s="221">
        <v>10</v>
      </c>
      <c r="R9" s="151" t="s">
        <v>1028</v>
      </c>
      <c r="S9" s="148" t="s">
        <v>793</v>
      </c>
      <c r="T9" s="59">
        <v>1</v>
      </c>
      <c r="U9" s="204" t="b">
        <f t="shared" si="0"/>
        <v>0</v>
      </c>
      <c r="V9" s="38"/>
    </row>
    <row r="10" spans="1:22" ht="215.25" customHeight="1">
      <c r="A10" s="2">
        <v>4</v>
      </c>
      <c r="B10" s="314"/>
      <c r="C10" s="317"/>
      <c r="D10" s="309"/>
      <c r="E10" s="309"/>
      <c r="F10" s="220"/>
      <c r="G10" s="308"/>
      <c r="H10" s="151" t="s">
        <v>537</v>
      </c>
      <c r="I10" s="221">
        <v>300</v>
      </c>
      <c r="J10" s="221" t="s">
        <v>249</v>
      </c>
      <c r="K10" s="221" t="s">
        <v>718</v>
      </c>
      <c r="L10" s="3">
        <v>43922</v>
      </c>
      <c r="M10" s="3">
        <v>44165</v>
      </c>
      <c r="N10" s="113">
        <v>25000000</v>
      </c>
      <c r="O10" s="4"/>
      <c r="P10" s="151" t="s">
        <v>655</v>
      </c>
      <c r="Q10" s="221">
        <v>2055</v>
      </c>
      <c r="R10" s="151" t="s">
        <v>794</v>
      </c>
      <c r="S10" s="151" t="s">
        <v>795</v>
      </c>
      <c r="T10" s="59">
        <v>1</v>
      </c>
      <c r="U10" s="5" t="b">
        <f t="shared" si="0"/>
        <v>0</v>
      </c>
      <c r="V10" s="38"/>
    </row>
    <row r="11" spans="1:22" ht="102">
      <c r="A11" s="2">
        <v>5</v>
      </c>
      <c r="B11" s="314"/>
      <c r="C11" s="317"/>
      <c r="D11" s="309"/>
      <c r="E11" s="220" t="s">
        <v>30</v>
      </c>
      <c r="F11" s="220"/>
      <c r="G11" s="151" t="s">
        <v>31</v>
      </c>
      <c r="H11" s="151" t="s">
        <v>32</v>
      </c>
      <c r="I11" s="221">
        <v>100</v>
      </c>
      <c r="J11" s="221" t="s">
        <v>248</v>
      </c>
      <c r="K11" s="221" t="s">
        <v>719</v>
      </c>
      <c r="L11" s="3">
        <v>43922</v>
      </c>
      <c r="M11" s="3">
        <v>44165</v>
      </c>
      <c r="N11" s="113"/>
      <c r="O11" s="4"/>
      <c r="P11" s="151"/>
      <c r="Q11" s="151">
        <v>402</v>
      </c>
      <c r="R11" s="151" t="s">
        <v>796</v>
      </c>
      <c r="S11" s="221" t="s">
        <v>797</v>
      </c>
      <c r="T11" s="59">
        <v>1</v>
      </c>
      <c r="U11" s="5" t="b">
        <f t="shared" si="0"/>
        <v>0</v>
      </c>
      <c r="V11" s="37"/>
    </row>
    <row r="12" spans="1:22" ht="302.25" customHeight="1">
      <c r="A12" s="2">
        <v>6</v>
      </c>
      <c r="B12" s="314"/>
      <c r="C12" s="315" t="s">
        <v>33</v>
      </c>
      <c r="D12" s="309" t="s">
        <v>362</v>
      </c>
      <c r="E12" s="220" t="s">
        <v>540</v>
      </c>
      <c r="F12" s="220"/>
      <c r="G12" s="151" t="s">
        <v>538</v>
      </c>
      <c r="H12" s="151" t="s">
        <v>539</v>
      </c>
      <c r="I12" s="221">
        <v>10</v>
      </c>
      <c r="J12" s="221" t="s">
        <v>361</v>
      </c>
      <c r="K12" s="221" t="s">
        <v>720</v>
      </c>
      <c r="L12" s="3">
        <v>43891</v>
      </c>
      <c r="M12" s="3">
        <v>44165</v>
      </c>
      <c r="N12" s="113"/>
      <c r="O12" s="221"/>
      <c r="P12" s="151"/>
      <c r="Q12" s="221">
        <v>49</v>
      </c>
      <c r="R12" s="151" t="s">
        <v>799</v>
      </c>
      <c r="S12" s="151" t="s">
        <v>798</v>
      </c>
      <c r="T12" s="59">
        <v>1</v>
      </c>
      <c r="U12" s="204" t="b">
        <f t="shared" si="0"/>
        <v>0</v>
      </c>
      <c r="V12" s="37"/>
    </row>
    <row r="13" spans="1:22" ht="183.75" customHeight="1">
      <c r="A13" s="2">
        <v>7</v>
      </c>
      <c r="B13" s="314"/>
      <c r="C13" s="315"/>
      <c r="D13" s="309"/>
      <c r="E13" s="220" t="s">
        <v>541</v>
      </c>
      <c r="F13" s="220"/>
      <c r="G13" s="151" t="s">
        <v>363</v>
      </c>
      <c r="H13" s="151" t="s">
        <v>364</v>
      </c>
      <c r="I13" s="221">
        <v>1</v>
      </c>
      <c r="J13" s="221" t="s">
        <v>365</v>
      </c>
      <c r="K13" s="221" t="s">
        <v>721</v>
      </c>
      <c r="L13" s="3">
        <v>43891</v>
      </c>
      <c r="M13" s="3">
        <v>44165</v>
      </c>
      <c r="N13" s="141">
        <v>1400000000</v>
      </c>
      <c r="O13" s="221"/>
      <c r="P13" s="151" t="s">
        <v>656</v>
      </c>
      <c r="Q13" s="221"/>
      <c r="R13" s="151" t="s">
        <v>933</v>
      </c>
      <c r="S13" s="260" t="s">
        <v>1029</v>
      </c>
      <c r="T13" s="59">
        <v>0.34</v>
      </c>
      <c r="U13" s="204">
        <f t="shared" si="0"/>
        <v>3</v>
      </c>
      <c r="V13" s="37"/>
    </row>
    <row r="14" spans="1:22" ht="409.5">
      <c r="A14" s="2">
        <v>8</v>
      </c>
      <c r="B14" s="314"/>
      <c r="C14" s="315"/>
      <c r="D14" s="309"/>
      <c r="E14" s="220" t="s">
        <v>34</v>
      </c>
      <c r="F14" s="53"/>
      <c r="G14" s="151" t="s">
        <v>35</v>
      </c>
      <c r="H14" s="151" t="s">
        <v>542</v>
      </c>
      <c r="I14" s="221">
        <v>5</v>
      </c>
      <c r="J14" s="221" t="s">
        <v>228</v>
      </c>
      <c r="K14" s="221" t="s">
        <v>722</v>
      </c>
      <c r="L14" s="3">
        <v>43891</v>
      </c>
      <c r="M14" s="3">
        <v>44165</v>
      </c>
      <c r="N14" s="113"/>
      <c r="O14" s="221"/>
      <c r="P14" s="151"/>
      <c r="Q14" s="221">
        <v>9</v>
      </c>
      <c r="R14" s="151" t="s">
        <v>921</v>
      </c>
      <c r="S14" s="151" t="s">
        <v>922</v>
      </c>
      <c r="T14" s="59">
        <v>1</v>
      </c>
      <c r="U14" s="204" t="b">
        <f t="shared" si="0"/>
        <v>0</v>
      </c>
      <c r="V14" s="37"/>
    </row>
    <row r="15" spans="1:22" ht="274.5" customHeight="1">
      <c r="A15" s="2">
        <v>9</v>
      </c>
      <c r="B15" s="314"/>
      <c r="C15" s="315"/>
      <c r="D15" s="309"/>
      <c r="E15" s="220" t="s">
        <v>36</v>
      </c>
      <c r="F15" s="54"/>
      <c r="G15" s="151" t="s">
        <v>37</v>
      </c>
      <c r="H15" s="151" t="s">
        <v>366</v>
      </c>
      <c r="I15" s="221">
        <v>1</v>
      </c>
      <c r="J15" s="221" t="s">
        <v>543</v>
      </c>
      <c r="K15" s="221" t="s">
        <v>721</v>
      </c>
      <c r="L15" s="3">
        <v>43891</v>
      </c>
      <c r="M15" s="3">
        <v>44165</v>
      </c>
      <c r="N15" s="113"/>
      <c r="O15" s="221"/>
      <c r="P15" s="151"/>
      <c r="Q15" s="221">
        <v>1</v>
      </c>
      <c r="R15" s="151" t="s">
        <v>801</v>
      </c>
      <c r="S15" s="151" t="s">
        <v>800</v>
      </c>
      <c r="T15" s="59">
        <v>1</v>
      </c>
      <c r="U15" s="211" t="b">
        <f t="shared" si="0"/>
        <v>0</v>
      </c>
      <c r="V15" s="37"/>
    </row>
    <row r="16" spans="1:22" ht="342.75" customHeight="1">
      <c r="A16" s="2">
        <v>10</v>
      </c>
      <c r="B16" s="314"/>
      <c r="C16" s="315"/>
      <c r="D16" s="220" t="s">
        <v>371</v>
      </c>
      <c r="E16" s="220" t="s">
        <v>544</v>
      </c>
      <c r="F16" s="220"/>
      <c r="G16" s="151" t="s">
        <v>372</v>
      </c>
      <c r="H16" s="151" t="s">
        <v>468</v>
      </c>
      <c r="I16" s="221">
        <v>14</v>
      </c>
      <c r="J16" s="221" t="s">
        <v>373</v>
      </c>
      <c r="K16" s="221" t="s">
        <v>723</v>
      </c>
      <c r="L16" s="3">
        <v>43891</v>
      </c>
      <c r="M16" s="3">
        <v>44165</v>
      </c>
      <c r="N16" s="113"/>
      <c r="O16" s="4"/>
      <c r="P16" s="151"/>
      <c r="Q16" s="221">
        <v>22</v>
      </c>
      <c r="R16" s="151" t="s">
        <v>1000</v>
      </c>
      <c r="S16" s="151" t="s">
        <v>802</v>
      </c>
      <c r="T16" s="59">
        <v>1</v>
      </c>
      <c r="U16" s="5" t="b">
        <f t="shared" si="0"/>
        <v>0</v>
      </c>
      <c r="V16" s="37"/>
    </row>
    <row r="17" spans="1:22" ht="187.5" customHeight="1">
      <c r="A17" s="2">
        <v>11</v>
      </c>
      <c r="B17" s="314"/>
      <c r="C17" s="315"/>
      <c r="D17" s="309" t="s">
        <v>374</v>
      </c>
      <c r="E17" s="309" t="s">
        <v>375</v>
      </c>
      <c r="F17" s="220"/>
      <c r="G17" s="308" t="s">
        <v>545</v>
      </c>
      <c r="H17" s="151" t="s">
        <v>547</v>
      </c>
      <c r="I17" s="221">
        <v>2</v>
      </c>
      <c r="J17" s="221" t="s">
        <v>546</v>
      </c>
      <c r="K17" s="221" t="s">
        <v>376</v>
      </c>
      <c r="L17" s="3">
        <v>43891</v>
      </c>
      <c r="M17" s="3">
        <v>44165</v>
      </c>
      <c r="N17" s="141">
        <v>450000000</v>
      </c>
      <c r="O17" s="4"/>
      <c r="P17" s="151" t="s">
        <v>654</v>
      </c>
      <c r="Q17" s="221">
        <v>2</v>
      </c>
      <c r="R17" s="150" t="s">
        <v>803</v>
      </c>
      <c r="S17" s="150" t="s">
        <v>804</v>
      </c>
      <c r="T17" s="59">
        <f>+Q17/I17</f>
        <v>1</v>
      </c>
      <c r="U17" s="204" t="b">
        <f t="shared" si="0"/>
        <v>0</v>
      </c>
      <c r="V17" s="37"/>
    </row>
    <row r="18" spans="1:22" ht="201.75" customHeight="1">
      <c r="A18" s="2">
        <v>12</v>
      </c>
      <c r="B18" s="314"/>
      <c r="C18" s="315"/>
      <c r="D18" s="309"/>
      <c r="E18" s="309"/>
      <c r="F18" s="220"/>
      <c r="G18" s="308"/>
      <c r="H18" s="151" t="s">
        <v>548</v>
      </c>
      <c r="I18" s="221">
        <v>2</v>
      </c>
      <c r="J18" s="221" t="s">
        <v>549</v>
      </c>
      <c r="K18" s="221" t="s">
        <v>376</v>
      </c>
      <c r="L18" s="3">
        <v>43891</v>
      </c>
      <c r="M18" s="3">
        <v>44165</v>
      </c>
      <c r="N18" s="113"/>
      <c r="O18" s="221"/>
      <c r="P18" s="151"/>
      <c r="Q18" s="151"/>
      <c r="R18" s="151" t="s">
        <v>972</v>
      </c>
      <c r="S18" s="96" t="s">
        <v>1003</v>
      </c>
      <c r="T18" s="59">
        <v>0.8</v>
      </c>
      <c r="U18" s="204">
        <f t="shared" si="0"/>
        <v>4</v>
      </c>
      <c r="V18" s="38"/>
    </row>
    <row r="19" spans="1:22" ht="225.75" customHeight="1">
      <c r="A19" s="2">
        <v>13</v>
      </c>
      <c r="B19" s="314"/>
      <c r="C19" s="315"/>
      <c r="D19" s="309"/>
      <c r="E19" s="309" t="s">
        <v>377</v>
      </c>
      <c r="F19" s="220"/>
      <c r="G19" s="151" t="s">
        <v>227</v>
      </c>
      <c r="H19" s="151" t="s">
        <v>550</v>
      </c>
      <c r="I19" s="221">
        <v>1</v>
      </c>
      <c r="J19" s="221" t="s">
        <v>229</v>
      </c>
      <c r="K19" s="221" t="s">
        <v>724</v>
      </c>
      <c r="L19" s="3">
        <v>43891</v>
      </c>
      <c r="M19" s="3">
        <v>44012</v>
      </c>
      <c r="N19" s="113"/>
      <c r="O19" s="221"/>
      <c r="P19" s="151"/>
      <c r="Q19" s="151"/>
      <c r="R19" s="151" t="s">
        <v>1030</v>
      </c>
      <c r="S19" s="277" t="s">
        <v>1031</v>
      </c>
      <c r="T19" s="59">
        <v>0.76</v>
      </c>
      <c r="U19" s="204">
        <f t="shared" si="0"/>
        <v>4</v>
      </c>
      <c r="V19" s="38"/>
    </row>
    <row r="20" spans="1:22" ht="235.5" customHeight="1">
      <c r="A20" s="2">
        <v>14</v>
      </c>
      <c r="B20" s="314"/>
      <c r="C20" s="315"/>
      <c r="D20" s="309"/>
      <c r="E20" s="309"/>
      <c r="F20" s="220"/>
      <c r="G20" s="151" t="s">
        <v>551</v>
      </c>
      <c r="H20" s="151" t="s">
        <v>552</v>
      </c>
      <c r="I20" s="221">
        <v>1</v>
      </c>
      <c r="J20" s="221" t="s">
        <v>553</v>
      </c>
      <c r="K20" s="221" t="s">
        <v>725</v>
      </c>
      <c r="L20" s="3">
        <v>43891</v>
      </c>
      <c r="M20" s="3">
        <v>44165</v>
      </c>
      <c r="N20" s="113"/>
      <c r="O20" s="221"/>
      <c r="P20" s="151"/>
      <c r="Q20" s="151">
        <v>1</v>
      </c>
      <c r="R20" s="151" t="s">
        <v>805</v>
      </c>
      <c r="S20" s="96" t="s">
        <v>952</v>
      </c>
      <c r="T20" s="59">
        <v>1</v>
      </c>
      <c r="U20" s="5" t="b">
        <f t="shared" si="0"/>
        <v>0</v>
      </c>
      <c r="V20" s="38"/>
    </row>
    <row r="21" spans="1:22" ht="197.25" customHeight="1">
      <c r="A21" s="2">
        <v>15</v>
      </c>
      <c r="B21" s="314"/>
      <c r="C21" s="315"/>
      <c r="D21" s="309"/>
      <c r="E21" s="220" t="s">
        <v>381</v>
      </c>
      <c r="F21" s="220"/>
      <c r="G21" s="151" t="s">
        <v>382</v>
      </c>
      <c r="H21" s="151" t="s">
        <v>383</v>
      </c>
      <c r="I21" s="221">
        <v>1</v>
      </c>
      <c r="J21" s="221" t="s">
        <v>384</v>
      </c>
      <c r="K21" s="221" t="s">
        <v>726</v>
      </c>
      <c r="L21" s="3">
        <v>43862</v>
      </c>
      <c r="M21" s="3">
        <v>44165</v>
      </c>
      <c r="N21" s="113"/>
      <c r="O21" s="221"/>
      <c r="P21" s="151"/>
      <c r="Q21" s="151">
        <v>1</v>
      </c>
      <c r="R21" s="151" t="s">
        <v>805</v>
      </c>
      <c r="S21" s="96" t="s">
        <v>806</v>
      </c>
      <c r="T21" s="59">
        <v>1</v>
      </c>
      <c r="U21" s="5" t="b">
        <f t="shared" si="0"/>
        <v>0</v>
      </c>
      <c r="V21" s="38"/>
    </row>
    <row r="22" spans="1:22" ht="199.5" customHeight="1">
      <c r="A22" s="2">
        <v>16</v>
      </c>
      <c r="B22" s="314"/>
      <c r="C22" s="315"/>
      <c r="D22" s="309" t="s">
        <v>378</v>
      </c>
      <c r="E22" s="309" t="s">
        <v>379</v>
      </c>
      <c r="F22" s="220"/>
      <c r="G22" s="308" t="s">
        <v>380</v>
      </c>
      <c r="H22" s="151" t="s">
        <v>554</v>
      </c>
      <c r="I22" s="221">
        <v>150</v>
      </c>
      <c r="J22" s="221" t="s">
        <v>455</v>
      </c>
      <c r="K22" s="221" t="s">
        <v>727</v>
      </c>
      <c r="L22" s="3">
        <v>43862</v>
      </c>
      <c r="M22" s="3">
        <v>44165</v>
      </c>
      <c r="N22" s="113"/>
      <c r="O22" s="221"/>
      <c r="P22" s="151"/>
      <c r="Q22" s="215">
        <v>1500</v>
      </c>
      <c r="R22" s="147" t="s">
        <v>773</v>
      </c>
      <c r="S22" s="147" t="s">
        <v>772</v>
      </c>
      <c r="T22" s="59">
        <v>1</v>
      </c>
      <c r="U22" s="5" t="b">
        <f t="shared" si="0"/>
        <v>0</v>
      </c>
      <c r="V22" s="38"/>
    </row>
    <row r="23" spans="1:22" ht="51">
      <c r="A23" s="2">
        <v>17</v>
      </c>
      <c r="B23" s="314"/>
      <c r="C23" s="315"/>
      <c r="D23" s="309"/>
      <c r="E23" s="309"/>
      <c r="F23" s="220"/>
      <c r="G23" s="308"/>
      <c r="H23" s="151" t="s">
        <v>454</v>
      </c>
      <c r="I23" s="221">
        <v>150</v>
      </c>
      <c r="J23" s="221" t="s">
        <v>456</v>
      </c>
      <c r="K23" s="221" t="s">
        <v>728</v>
      </c>
      <c r="L23" s="3">
        <v>43862</v>
      </c>
      <c r="M23" s="3">
        <v>44165</v>
      </c>
      <c r="N23" s="113"/>
      <c r="O23" s="221"/>
      <c r="P23" s="151"/>
      <c r="Q23" s="221">
        <v>3588</v>
      </c>
      <c r="R23" s="4" t="s">
        <v>1001</v>
      </c>
      <c r="S23" s="151" t="s">
        <v>779</v>
      </c>
      <c r="T23" s="59">
        <v>1</v>
      </c>
      <c r="U23" s="5" t="b">
        <f t="shared" si="0"/>
        <v>0</v>
      </c>
      <c r="V23" s="38"/>
    </row>
    <row r="24" spans="1:22" ht="141" customHeight="1">
      <c r="A24" s="2">
        <v>18</v>
      </c>
      <c r="B24" s="314"/>
      <c r="C24" s="317" t="s">
        <v>38</v>
      </c>
      <c r="D24" s="220" t="s">
        <v>385</v>
      </c>
      <c r="E24" s="220" t="s">
        <v>386</v>
      </c>
      <c r="F24" s="220"/>
      <c r="G24" s="151" t="s">
        <v>231</v>
      </c>
      <c r="H24" s="151" t="s">
        <v>680</v>
      </c>
      <c r="I24" s="221">
        <v>3000</v>
      </c>
      <c r="J24" s="221" t="s">
        <v>387</v>
      </c>
      <c r="K24" s="221" t="s">
        <v>729</v>
      </c>
      <c r="L24" s="3">
        <v>43862</v>
      </c>
      <c r="M24" s="3">
        <v>44165</v>
      </c>
      <c r="N24" s="113"/>
      <c r="O24" s="221"/>
      <c r="P24" s="151"/>
      <c r="Q24" s="221">
        <v>5780</v>
      </c>
      <c r="R24" s="151" t="s">
        <v>774</v>
      </c>
      <c r="S24" s="4" t="s">
        <v>775</v>
      </c>
      <c r="T24" s="59">
        <v>1</v>
      </c>
      <c r="U24" s="5" t="b">
        <f t="shared" si="0"/>
        <v>0</v>
      </c>
      <c r="V24" s="37"/>
    </row>
    <row r="25" spans="1:22" ht="191.25">
      <c r="A25" s="2">
        <v>19</v>
      </c>
      <c r="B25" s="314"/>
      <c r="C25" s="317"/>
      <c r="D25" s="309" t="s">
        <v>388</v>
      </c>
      <c r="E25" s="309" t="s">
        <v>389</v>
      </c>
      <c r="F25" s="220"/>
      <c r="G25" s="151" t="s">
        <v>39</v>
      </c>
      <c r="H25" s="151" t="s">
        <v>681</v>
      </c>
      <c r="I25" s="221">
        <v>2</v>
      </c>
      <c r="J25" s="221" t="s">
        <v>682</v>
      </c>
      <c r="K25" s="221" t="s">
        <v>730</v>
      </c>
      <c r="L25" s="3">
        <v>43862</v>
      </c>
      <c r="M25" s="3">
        <v>44165</v>
      </c>
      <c r="N25" s="113"/>
      <c r="O25" s="221"/>
      <c r="P25" s="151"/>
      <c r="Q25" s="221">
        <v>1</v>
      </c>
      <c r="R25" s="151" t="s">
        <v>776</v>
      </c>
      <c r="S25" s="4" t="s">
        <v>1032</v>
      </c>
      <c r="T25" s="59">
        <v>0.76</v>
      </c>
      <c r="U25" s="204">
        <f t="shared" si="0"/>
        <v>4</v>
      </c>
      <c r="V25" s="37"/>
    </row>
    <row r="26" spans="1:22" ht="171" customHeight="1">
      <c r="A26" s="2">
        <v>20</v>
      </c>
      <c r="B26" s="314"/>
      <c r="C26" s="317"/>
      <c r="D26" s="309"/>
      <c r="E26" s="309"/>
      <c r="F26" s="220"/>
      <c r="G26" s="151" t="s">
        <v>390</v>
      </c>
      <c r="H26" s="151" t="s">
        <v>391</v>
      </c>
      <c r="I26" s="221">
        <v>12</v>
      </c>
      <c r="J26" s="221" t="s">
        <v>457</v>
      </c>
      <c r="K26" s="221" t="s">
        <v>731</v>
      </c>
      <c r="L26" s="3">
        <v>43862</v>
      </c>
      <c r="M26" s="3">
        <v>44165</v>
      </c>
      <c r="N26" s="113"/>
      <c r="O26" s="221"/>
      <c r="P26" s="151"/>
      <c r="Q26" s="221">
        <v>9</v>
      </c>
      <c r="R26" s="4" t="s">
        <v>973</v>
      </c>
      <c r="S26" s="4" t="s">
        <v>777</v>
      </c>
      <c r="T26" s="59">
        <v>0.8</v>
      </c>
      <c r="U26" s="5">
        <f t="shared" si="0"/>
        <v>4</v>
      </c>
      <c r="V26" s="37"/>
    </row>
    <row r="27" spans="1:22" ht="201.75" customHeight="1">
      <c r="A27" s="2">
        <v>21</v>
      </c>
      <c r="B27" s="314"/>
      <c r="C27" s="317"/>
      <c r="D27" s="309"/>
      <c r="E27" s="309"/>
      <c r="F27" s="220"/>
      <c r="G27" s="151" t="s">
        <v>392</v>
      </c>
      <c r="H27" s="151" t="s">
        <v>555</v>
      </c>
      <c r="I27" s="221">
        <v>5</v>
      </c>
      <c r="J27" s="221" t="s">
        <v>556</v>
      </c>
      <c r="K27" s="221" t="s">
        <v>732</v>
      </c>
      <c r="L27" s="3">
        <v>43862</v>
      </c>
      <c r="M27" s="3">
        <v>44165</v>
      </c>
      <c r="N27" s="113"/>
      <c r="O27" s="221"/>
      <c r="P27" s="151"/>
      <c r="Q27" s="221">
        <v>14</v>
      </c>
      <c r="R27" s="151" t="s">
        <v>807</v>
      </c>
      <c r="S27" s="151" t="s">
        <v>808</v>
      </c>
      <c r="T27" s="59">
        <v>1</v>
      </c>
      <c r="U27" s="5" t="b">
        <f t="shared" si="0"/>
        <v>0</v>
      </c>
      <c r="V27" s="38"/>
    </row>
    <row r="28" spans="1:22" ht="264" customHeight="1">
      <c r="A28" s="2">
        <v>22</v>
      </c>
      <c r="B28" s="314"/>
      <c r="C28" s="317"/>
      <c r="D28" s="309" t="s">
        <v>40</v>
      </c>
      <c r="E28" s="309" t="s">
        <v>41</v>
      </c>
      <c r="F28" s="220"/>
      <c r="G28" s="310" t="s">
        <v>232</v>
      </c>
      <c r="H28" s="151" t="s">
        <v>233</v>
      </c>
      <c r="I28" s="221">
        <v>10</v>
      </c>
      <c r="J28" s="221" t="s">
        <v>235</v>
      </c>
      <c r="K28" s="221" t="s">
        <v>733</v>
      </c>
      <c r="L28" s="3">
        <v>43862</v>
      </c>
      <c r="M28" s="3">
        <v>44165</v>
      </c>
      <c r="N28" s="113"/>
      <c r="O28" s="151"/>
      <c r="P28" s="151"/>
      <c r="Q28" s="221">
        <v>10</v>
      </c>
      <c r="R28" s="4" t="s">
        <v>810</v>
      </c>
      <c r="S28" s="151" t="s">
        <v>809</v>
      </c>
      <c r="T28" s="59">
        <v>1</v>
      </c>
      <c r="U28" s="5" t="b">
        <f t="shared" si="0"/>
        <v>0</v>
      </c>
      <c r="V28" s="37"/>
    </row>
    <row r="29" spans="1:22" ht="149.25" customHeight="1">
      <c r="A29" s="2">
        <v>23</v>
      </c>
      <c r="B29" s="314"/>
      <c r="C29" s="317"/>
      <c r="D29" s="309"/>
      <c r="E29" s="309"/>
      <c r="F29" s="220"/>
      <c r="G29" s="310"/>
      <c r="H29" s="151" t="s">
        <v>559</v>
      </c>
      <c r="I29" s="221">
        <v>3</v>
      </c>
      <c r="J29" s="221" t="s">
        <v>234</v>
      </c>
      <c r="K29" s="221" t="s">
        <v>734</v>
      </c>
      <c r="L29" s="3">
        <v>43862</v>
      </c>
      <c r="M29" s="3">
        <v>44165</v>
      </c>
      <c r="N29" s="113"/>
      <c r="O29" s="4"/>
      <c r="P29" s="151"/>
      <c r="Q29" s="221">
        <v>3</v>
      </c>
      <c r="R29" s="4" t="s">
        <v>811</v>
      </c>
      <c r="S29" s="4" t="s">
        <v>758</v>
      </c>
      <c r="T29" s="59">
        <v>1</v>
      </c>
      <c r="U29" s="5" t="b">
        <f t="shared" si="0"/>
        <v>0</v>
      </c>
      <c r="V29" s="37"/>
    </row>
    <row r="30" spans="1:22" ht="219.75" customHeight="1">
      <c r="A30" s="2">
        <v>24</v>
      </c>
      <c r="B30" s="314"/>
      <c r="C30" s="317" t="s">
        <v>42</v>
      </c>
      <c r="D30" s="220" t="s">
        <v>43</v>
      </c>
      <c r="E30" s="220" t="s">
        <v>44</v>
      </c>
      <c r="F30" s="220"/>
      <c r="G30" s="151" t="s">
        <v>511</v>
      </c>
      <c r="H30" s="151" t="s">
        <v>512</v>
      </c>
      <c r="I30" s="221">
        <v>1</v>
      </c>
      <c r="J30" s="221" t="s">
        <v>513</v>
      </c>
      <c r="K30" s="221" t="s">
        <v>735</v>
      </c>
      <c r="L30" s="3">
        <v>43867</v>
      </c>
      <c r="M30" s="3">
        <v>44183</v>
      </c>
      <c r="N30" s="113"/>
      <c r="O30" s="4"/>
      <c r="P30" s="151"/>
      <c r="Q30" s="221">
        <v>1</v>
      </c>
      <c r="R30" s="151" t="s">
        <v>768</v>
      </c>
      <c r="S30" s="151" t="s">
        <v>706</v>
      </c>
      <c r="T30" s="59">
        <f>+Q30/I30</f>
        <v>1</v>
      </c>
      <c r="U30" s="5" t="b">
        <f t="shared" si="0"/>
        <v>0</v>
      </c>
      <c r="V30" s="37"/>
    </row>
    <row r="31" spans="1:22" ht="222.75" customHeight="1">
      <c r="A31" s="2">
        <v>25</v>
      </c>
      <c r="B31" s="314"/>
      <c r="C31" s="317"/>
      <c r="D31" s="317" t="s">
        <v>46</v>
      </c>
      <c r="E31" s="309" t="s">
        <v>236</v>
      </c>
      <c r="F31" s="220"/>
      <c r="G31" s="308" t="s">
        <v>557</v>
      </c>
      <c r="H31" s="151" t="s">
        <v>558</v>
      </c>
      <c r="I31" s="221">
        <v>1</v>
      </c>
      <c r="J31" s="259" t="s">
        <v>694</v>
      </c>
      <c r="K31" s="221" t="s">
        <v>735</v>
      </c>
      <c r="L31" s="3">
        <v>43867</v>
      </c>
      <c r="M31" s="3">
        <v>44183</v>
      </c>
      <c r="N31" s="113">
        <v>650000000</v>
      </c>
      <c r="O31" s="60"/>
      <c r="P31" s="151" t="s">
        <v>658</v>
      </c>
      <c r="Q31" s="221">
        <v>1</v>
      </c>
      <c r="R31" s="151" t="s">
        <v>923</v>
      </c>
      <c r="S31" s="147" t="s">
        <v>812</v>
      </c>
      <c r="T31" s="59">
        <v>1</v>
      </c>
      <c r="U31" s="5" t="b">
        <f t="shared" si="0"/>
        <v>0</v>
      </c>
      <c r="V31" s="37"/>
    </row>
    <row r="32" spans="1:22" ht="96" customHeight="1">
      <c r="A32" s="2">
        <v>26</v>
      </c>
      <c r="B32" s="314"/>
      <c r="C32" s="317"/>
      <c r="D32" s="317"/>
      <c r="E32" s="309"/>
      <c r="F32" s="220"/>
      <c r="G32" s="308"/>
      <c r="H32" s="151" t="s">
        <v>560</v>
      </c>
      <c r="I32" s="221">
        <v>1</v>
      </c>
      <c r="J32" s="259" t="s">
        <v>695</v>
      </c>
      <c r="K32" s="221" t="s">
        <v>735</v>
      </c>
      <c r="L32" s="3">
        <v>43867</v>
      </c>
      <c r="M32" s="3">
        <v>44183</v>
      </c>
      <c r="N32" s="113"/>
      <c r="O32" s="4"/>
      <c r="P32" s="151"/>
      <c r="Q32" s="221">
        <v>1</v>
      </c>
      <c r="R32" s="151" t="s">
        <v>924</v>
      </c>
      <c r="S32" s="147" t="s">
        <v>707</v>
      </c>
      <c r="T32" s="59">
        <v>1</v>
      </c>
      <c r="U32" s="5" t="b">
        <f t="shared" si="0"/>
        <v>0</v>
      </c>
      <c r="V32" s="37"/>
    </row>
    <row r="33" spans="1:23" ht="240.75" customHeight="1">
      <c r="A33" s="2">
        <v>27</v>
      </c>
      <c r="B33" s="314"/>
      <c r="C33" s="317"/>
      <c r="D33" s="317"/>
      <c r="E33" s="220" t="s">
        <v>47</v>
      </c>
      <c r="F33" s="220"/>
      <c r="G33" s="151" t="s">
        <v>561</v>
      </c>
      <c r="H33" s="151" t="s">
        <v>514</v>
      </c>
      <c r="I33" s="221">
        <v>10</v>
      </c>
      <c r="J33" s="221" t="s">
        <v>515</v>
      </c>
      <c r="K33" s="221" t="s">
        <v>735</v>
      </c>
      <c r="L33" s="3">
        <v>43867</v>
      </c>
      <c r="M33" s="3">
        <v>44183</v>
      </c>
      <c r="N33" s="113"/>
      <c r="O33" s="4"/>
      <c r="P33" s="151"/>
      <c r="Q33" s="221">
        <v>10</v>
      </c>
      <c r="R33" s="145" t="s">
        <v>925</v>
      </c>
      <c r="S33" s="4" t="s">
        <v>758</v>
      </c>
      <c r="T33" s="59">
        <f>+Q33/I33</f>
        <v>1</v>
      </c>
      <c r="U33" s="5" t="b">
        <f t="shared" si="0"/>
        <v>0</v>
      </c>
      <c r="V33" s="37"/>
    </row>
    <row r="34" spans="1:23" ht="231.75" customHeight="1">
      <c r="A34" s="2">
        <v>28</v>
      </c>
      <c r="B34" s="314"/>
      <c r="C34" s="317"/>
      <c r="D34" s="317"/>
      <c r="E34" s="220" t="s">
        <v>48</v>
      </c>
      <c r="F34" s="220"/>
      <c r="G34" s="151" t="s">
        <v>49</v>
      </c>
      <c r="H34" s="151" t="s">
        <v>562</v>
      </c>
      <c r="I34" s="221">
        <v>50</v>
      </c>
      <c r="J34" s="221" t="s">
        <v>516</v>
      </c>
      <c r="K34" s="221" t="s">
        <v>736</v>
      </c>
      <c r="L34" s="3">
        <v>43867</v>
      </c>
      <c r="M34" s="3">
        <v>44183</v>
      </c>
      <c r="N34" s="113"/>
      <c r="O34" s="4"/>
      <c r="P34" s="151"/>
      <c r="Q34" s="221">
        <v>98</v>
      </c>
      <c r="R34" s="150" t="s">
        <v>813</v>
      </c>
      <c r="S34" s="151" t="s">
        <v>814</v>
      </c>
      <c r="T34" s="59">
        <v>1</v>
      </c>
      <c r="U34" s="204" t="b">
        <f t="shared" si="0"/>
        <v>0</v>
      </c>
      <c r="V34" s="37"/>
    </row>
    <row r="35" spans="1:23" ht="89.25">
      <c r="A35" s="2">
        <v>29</v>
      </c>
      <c r="B35" s="314"/>
      <c r="C35" s="317"/>
      <c r="D35" s="317"/>
      <c r="E35" s="100" t="s">
        <v>50</v>
      </c>
      <c r="F35" s="100"/>
      <c r="G35" s="151" t="s">
        <v>51</v>
      </c>
      <c r="H35" s="151" t="s">
        <v>52</v>
      </c>
      <c r="I35" s="221">
        <v>1</v>
      </c>
      <c r="J35" s="221" t="s">
        <v>564</v>
      </c>
      <c r="K35" s="221" t="s">
        <v>737</v>
      </c>
      <c r="L35" s="3">
        <v>43867</v>
      </c>
      <c r="M35" s="3">
        <v>44183</v>
      </c>
      <c r="N35" s="113"/>
      <c r="O35" s="4"/>
      <c r="P35" s="151"/>
      <c r="Q35" s="221">
        <v>1</v>
      </c>
      <c r="R35" s="151" t="s">
        <v>816</v>
      </c>
      <c r="S35" s="151" t="s">
        <v>769</v>
      </c>
      <c r="T35" s="59">
        <f>+Q35/I35</f>
        <v>1</v>
      </c>
      <c r="U35" s="5" t="b">
        <f t="shared" si="0"/>
        <v>0</v>
      </c>
      <c r="V35" s="37"/>
    </row>
    <row r="36" spans="1:23" ht="120.75" customHeight="1">
      <c r="A36" s="2">
        <v>30</v>
      </c>
      <c r="B36" s="314"/>
      <c r="C36" s="317"/>
      <c r="D36" s="317"/>
      <c r="E36" s="220" t="s">
        <v>53</v>
      </c>
      <c r="F36" s="220"/>
      <c r="G36" s="151" t="s">
        <v>517</v>
      </c>
      <c r="H36" s="151" t="s">
        <v>518</v>
      </c>
      <c r="I36" s="221">
        <v>4</v>
      </c>
      <c r="J36" s="221" t="s">
        <v>519</v>
      </c>
      <c r="K36" s="221" t="s">
        <v>568</v>
      </c>
      <c r="L36" s="3">
        <v>43867</v>
      </c>
      <c r="M36" s="3">
        <v>44183</v>
      </c>
      <c r="N36" s="113"/>
      <c r="O36" s="4"/>
      <c r="P36" s="151"/>
      <c r="Q36" s="221">
        <v>4</v>
      </c>
      <c r="R36" s="151" t="s">
        <v>770</v>
      </c>
      <c r="S36" s="4" t="s">
        <v>815</v>
      </c>
      <c r="T36" s="59">
        <f>+Q36/I36</f>
        <v>1</v>
      </c>
      <c r="U36" s="5" t="b">
        <f t="shared" si="0"/>
        <v>0</v>
      </c>
      <c r="V36" s="37"/>
    </row>
    <row r="37" spans="1:23" ht="180.75" customHeight="1">
      <c r="A37" s="2">
        <v>31</v>
      </c>
      <c r="B37" s="314"/>
      <c r="C37" s="317"/>
      <c r="D37" s="317"/>
      <c r="E37" s="220" t="s">
        <v>565</v>
      </c>
      <c r="F37" s="220"/>
      <c r="G37" s="151" t="s">
        <v>520</v>
      </c>
      <c r="H37" s="151" t="s">
        <v>566</v>
      </c>
      <c r="I37" s="221">
        <v>4</v>
      </c>
      <c r="J37" s="221" t="s">
        <v>521</v>
      </c>
      <c r="K37" s="221" t="s">
        <v>568</v>
      </c>
      <c r="L37" s="3">
        <v>43867</v>
      </c>
      <c r="M37" s="3">
        <v>44183</v>
      </c>
      <c r="N37" s="113"/>
      <c r="O37" s="4"/>
      <c r="P37" s="151"/>
      <c r="Q37" s="221">
        <v>7</v>
      </c>
      <c r="R37" s="151" t="s">
        <v>771</v>
      </c>
      <c r="S37" s="151" t="s">
        <v>817</v>
      </c>
      <c r="T37" s="59">
        <v>1</v>
      </c>
      <c r="U37" s="5" t="b">
        <f t="shared" si="0"/>
        <v>0</v>
      </c>
      <c r="V37" s="37"/>
    </row>
    <row r="38" spans="1:23" ht="135.75" customHeight="1">
      <c r="A38" s="2">
        <v>32</v>
      </c>
      <c r="B38" s="314"/>
      <c r="C38" s="317"/>
      <c r="D38" s="317"/>
      <c r="E38" s="309" t="s">
        <v>708</v>
      </c>
      <c r="F38" s="220"/>
      <c r="G38" s="151" t="s">
        <v>563</v>
      </c>
      <c r="H38" s="151" t="s">
        <v>567</v>
      </c>
      <c r="I38" s="221">
        <v>3</v>
      </c>
      <c r="J38" s="221" t="s">
        <v>522</v>
      </c>
      <c r="K38" s="221" t="s">
        <v>568</v>
      </c>
      <c r="L38" s="3">
        <v>43867</v>
      </c>
      <c r="M38" s="3">
        <v>44183</v>
      </c>
      <c r="N38" s="113"/>
      <c r="O38" s="4"/>
      <c r="P38" s="151"/>
      <c r="Q38" s="221">
        <v>3</v>
      </c>
      <c r="R38" s="151" t="s">
        <v>926</v>
      </c>
      <c r="S38" s="151" t="s">
        <v>818</v>
      </c>
      <c r="T38" s="59">
        <v>1</v>
      </c>
      <c r="U38" s="5" t="b">
        <f t="shared" si="0"/>
        <v>0</v>
      </c>
      <c r="V38" s="37"/>
    </row>
    <row r="39" spans="1:23" ht="120.75" customHeight="1">
      <c r="A39" s="2">
        <v>33</v>
      </c>
      <c r="B39" s="314"/>
      <c r="C39" s="317"/>
      <c r="D39" s="317"/>
      <c r="E39" s="309"/>
      <c r="F39" s="220"/>
      <c r="G39" s="151" t="s">
        <v>54</v>
      </c>
      <c r="H39" s="151" t="s">
        <v>523</v>
      </c>
      <c r="I39" s="221">
        <v>2</v>
      </c>
      <c r="J39" s="221" t="s">
        <v>524</v>
      </c>
      <c r="K39" s="221" t="s">
        <v>738</v>
      </c>
      <c r="L39" s="3">
        <v>43867</v>
      </c>
      <c r="M39" s="3">
        <v>44183</v>
      </c>
      <c r="N39" s="113"/>
      <c r="O39" s="4"/>
      <c r="P39" s="151"/>
      <c r="Q39" s="271">
        <v>0.6</v>
      </c>
      <c r="R39" s="151" t="s">
        <v>927</v>
      </c>
      <c r="S39" s="151" t="s">
        <v>950</v>
      </c>
      <c r="T39" s="59">
        <f>+Q39</f>
        <v>0.6</v>
      </c>
      <c r="U39" s="204">
        <f t="shared" si="0"/>
        <v>3</v>
      </c>
      <c r="V39" s="37"/>
    </row>
    <row r="40" spans="1:23" ht="204" hidden="1" customHeight="1">
      <c r="A40" s="2">
        <v>34</v>
      </c>
      <c r="B40" s="314"/>
      <c r="C40" s="326" t="s">
        <v>55</v>
      </c>
      <c r="D40" s="313" t="s">
        <v>56</v>
      </c>
      <c r="E40" s="311" t="s">
        <v>57</v>
      </c>
      <c r="F40" s="222"/>
      <c r="G40" s="312" t="s">
        <v>58</v>
      </c>
      <c r="H40" s="223" t="s">
        <v>292</v>
      </c>
      <c r="I40" s="223">
        <v>700</v>
      </c>
      <c r="J40" s="223" t="s">
        <v>294</v>
      </c>
      <c r="K40" s="221" t="s">
        <v>709</v>
      </c>
      <c r="L40" s="3">
        <v>43862</v>
      </c>
      <c r="M40" s="3">
        <v>44165</v>
      </c>
      <c r="N40" s="113">
        <v>670000000</v>
      </c>
      <c r="O40" s="4"/>
      <c r="P40" s="151" t="s">
        <v>659</v>
      </c>
      <c r="Q40" s="223"/>
      <c r="R40" s="223"/>
      <c r="S40" s="76"/>
      <c r="T40" s="59"/>
      <c r="U40" s="5">
        <f t="shared" si="0"/>
        <v>1</v>
      </c>
      <c r="V40" s="37"/>
      <c r="W40" s="6"/>
    </row>
    <row r="41" spans="1:23" ht="71.45" hidden="1" customHeight="1">
      <c r="A41" s="2">
        <v>35</v>
      </c>
      <c r="B41" s="314"/>
      <c r="C41" s="327"/>
      <c r="D41" s="313"/>
      <c r="E41" s="311"/>
      <c r="F41" s="222"/>
      <c r="G41" s="312"/>
      <c r="H41" s="223" t="s">
        <v>293</v>
      </c>
      <c r="I41" s="223">
        <v>10</v>
      </c>
      <c r="J41" s="223" t="s">
        <v>295</v>
      </c>
      <c r="K41" s="221" t="s">
        <v>710</v>
      </c>
      <c r="L41" s="3">
        <v>43862</v>
      </c>
      <c r="M41" s="3">
        <v>44165</v>
      </c>
      <c r="N41" s="113"/>
      <c r="O41" s="4"/>
      <c r="P41" s="151"/>
      <c r="Q41" s="223"/>
      <c r="R41" s="223"/>
      <c r="S41" s="76"/>
      <c r="T41" s="59"/>
      <c r="U41" s="5">
        <f t="shared" si="0"/>
        <v>1</v>
      </c>
      <c r="V41" s="37"/>
    </row>
    <row r="42" spans="1:23" ht="98.45" hidden="1" customHeight="1">
      <c r="A42" s="2">
        <v>36</v>
      </c>
      <c r="B42" s="314"/>
      <c r="C42" s="327"/>
      <c r="D42" s="313"/>
      <c r="E42" s="222" t="s">
        <v>59</v>
      </c>
      <c r="F42" s="222"/>
      <c r="G42" s="223" t="s">
        <v>60</v>
      </c>
      <c r="H42" s="223" t="s">
        <v>61</v>
      </c>
      <c r="I42" s="223">
        <v>500</v>
      </c>
      <c r="J42" s="223" t="s">
        <v>296</v>
      </c>
      <c r="K42" s="221" t="s">
        <v>711</v>
      </c>
      <c r="L42" s="3">
        <v>43862</v>
      </c>
      <c r="M42" s="3">
        <v>44165</v>
      </c>
      <c r="N42" s="113"/>
      <c r="O42" s="4"/>
      <c r="P42" s="151"/>
      <c r="Q42" s="62"/>
      <c r="R42" s="223"/>
      <c r="S42" s="223"/>
      <c r="T42" s="59"/>
      <c r="U42" s="5">
        <f t="shared" si="0"/>
        <v>1</v>
      </c>
      <c r="V42" s="37"/>
    </row>
    <row r="43" spans="1:23" ht="98.45" hidden="1" customHeight="1">
      <c r="A43" s="2">
        <v>37</v>
      </c>
      <c r="B43" s="314"/>
      <c r="C43" s="327"/>
      <c r="D43" s="313"/>
      <c r="E43" s="222" t="s">
        <v>290</v>
      </c>
      <c r="F43" s="222"/>
      <c r="G43" s="223" t="s">
        <v>569</v>
      </c>
      <c r="H43" s="223" t="s">
        <v>570</v>
      </c>
      <c r="I43" s="223">
        <v>5</v>
      </c>
      <c r="J43" s="223" t="s">
        <v>297</v>
      </c>
      <c r="K43" s="221" t="s">
        <v>711</v>
      </c>
      <c r="L43" s="3">
        <v>43862</v>
      </c>
      <c r="M43" s="3">
        <v>44165</v>
      </c>
      <c r="N43" s="113"/>
      <c r="O43" s="4"/>
      <c r="P43" s="151"/>
      <c r="Q43" s="62"/>
      <c r="R43" s="223"/>
      <c r="S43" s="223"/>
      <c r="T43" s="59"/>
      <c r="U43" s="5">
        <f t="shared" si="0"/>
        <v>1</v>
      </c>
      <c r="V43" s="37"/>
    </row>
    <row r="44" spans="1:23" ht="98.45" hidden="1" customHeight="1">
      <c r="A44" s="2">
        <v>38</v>
      </c>
      <c r="B44" s="314"/>
      <c r="C44" s="327"/>
      <c r="D44" s="313"/>
      <c r="E44" s="222" t="s">
        <v>291</v>
      </c>
      <c r="F44" s="222"/>
      <c r="G44" s="223" t="s">
        <v>571</v>
      </c>
      <c r="H44" s="223" t="s">
        <v>572</v>
      </c>
      <c r="I44" s="223">
        <v>2</v>
      </c>
      <c r="J44" s="223" t="s">
        <v>573</v>
      </c>
      <c r="K44" s="221" t="s">
        <v>711</v>
      </c>
      <c r="L44" s="3">
        <v>43862</v>
      </c>
      <c r="M44" s="3">
        <v>44165</v>
      </c>
      <c r="N44" s="113"/>
      <c r="O44" s="4"/>
      <c r="P44" s="151"/>
      <c r="Q44" s="62"/>
      <c r="R44" s="223"/>
      <c r="S44" s="223"/>
      <c r="T44" s="59"/>
      <c r="U44" s="5">
        <f t="shared" si="0"/>
        <v>1</v>
      </c>
      <c r="V44" s="37"/>
    </row>
    <row r="45" spans="1:23" ht="71.45" hidden="1" customHeight="1">
      <c r="A45" s="2">
        <v>39</v>
      </c>
      <c r="B45" s="314"/>
      <c r="C45" s="327"/>
      <c r="D45" s="313"/>
      <c r="E45" s="220" t="s">
        <v>62</v>
      </c>
      <c r="F45" s="220"/>
      <c r="G45" s="151" t="s">
        <v>574</v>
      </c>
      <c r="H45" s="151" t="s">
        <v>575</v>
      </c>
      <c r="I45" s="221">
        <v>5</v>
      </c>
      <c r="J45" s="221" t="s">
        <v>255</v>
      </c>
      <c r="K45" s="221" t="s">
        <v>712</v>
      </c>
      <c r="L45" s="3">
        <v>43862</v>
      </c>
      <c r="M45" s="3">
        <v>44165</v>
      </c>
      <c r="N45" s="113"/>
      <c r="O45" s="4"/>
      <c r="P45" s="151"/>
      <c r="Q45" s="62"/>
      <c r="R45" s="223"/>
      <c r="S45" s="223"/>
      <c r="T45" s="59"/>
      <c r="U45" s="5">
        <f t="shared" si="0"/>
        <v>1</v>
      </c>
      <c r="V45" s="37"/>
    </row>
    <row r="46" spans="1:23" ht="171" customHeight="1">
      <c r="A46" s="2"/>
      <c r="B46" s="314"/>
      <c r="C46" s="327"/>
      <c r="D46" s="323" t="s">
        <v>56</v>
      </c>
      <c r="E46" s="325" t="s">
        <v>57</v>
      </c>
      <c r="F46" s="232"/>
      <c r="G46" s="321" t="s">
        <v>58</v>
      </c>
      <c r="H46" s="233" t="s">
        <v>292</v>
      </c>
      <c r="I46" s="233">
        <v>700</v>
      </c>
      <c r="J46" s="233" t="s">
        <v>294</v>
      </c>
      <c r="K46" s="244" t="s">
        <v>709</v>
      </c>
      <c r="L46" s="234">
        <v>43862</v>
      </c>
      <c r="M46" s="234">
        <v>44165</v>
      </c>
      <c r="N46" s="235">
        <v>670000000</v>
      </c>
      <c r="O46" s="236"/>
      <c r="P46" s="237" t="s">
        <v>659</v>
      </c>
      <c r="Q46" s="278">
        <v>878</v>
      </c>
      <c r="R46" s="238" t="s">
        <v>819</v>
      </c>
      <c r="S46" s="239" t="s">
        <v>820</v>
      </c>
      <c r="T46" s="59">
        <v>1</v>
      </c>
      <c r="U46" s="204" t="b">
        <f t="shared" si="0"/>
        <v>0</v>
      </c>
      <c r="V46" s="37"/>
    </row>
    <row r="47" spans="1:23" ht="274.5" customHeight="1">
      <c r="A47" s="2"/>
      <c r="B47" s="314"/>
      <c r="C47" s="327"/>
      <c r="D47" s="324"/>
      <c r="E47" s="322"/>
      <c r="F47" s="232"/>
      <c r="G47" s="322"/>
      <c r="H47" s="233" t="s">
        <v>293</v>
      </c>
      <c r="I47" s="233">
        <v>10</v>
      </c>
      <c r="J47" s="233" t="s">
        <v>295</v>
      </c>
      <c r="K47" s="244" t="s">
        <v>710</v>
      </c>
      <c r="L47" s="234">
        <v>43862</v>
      </c>
      <c r="M47" s="234">
        <v>44165</v>
      </c>
      <c r="N47" s="235"/>
      <c r="O47" s="236"/>
      <c r="P47" s="237"/>
      <c r="Q47" s="240">
        <v>10</v>
      </c>
      <c r="R47" s="279" t="s">
        <v>822</v>
      </c>
      <c r="S47" s="242" t="s">
        <v>821</v>
      </c>
      <c r="T47" s="59">
        <v>1</v>
      </c>
      <c r="U47" s="204" t="b">
        <f t="shared" si="0"/>
        <v>0</v>
      </c>
      <c r="V47" s="37"/>
    </row>
    <row r="48" spans="1:23" ht="162" customHeight="1">
      <c r="A48" s="2"/>
      <c r="B48" s="314"/>
      <c r="C48" s="327"/>
      <c r="D48" s="324"/>
      <c r="E48" s="232" t="s">
        <v>59</v>
      </c>
      <c r="F48" s="232"/>
      <c r="G48" s="233" t="s">
        <v>60</v>
      </c>
      <c r="H48" s="233" t="s">
        <v>61</v>
      </c>
      <c r="I48" s="233">
        <v>500</v>
      </c>
      <c r="J48" s="233" t="s">
        <v>296</v>
      </c>
      <c r="K48" s="244" t="s">
        <v>711</v>
      </c>
      <c r="L48" s="234">
        <v>43862</v>
      </c>
      <c r="M48" s="234">
        <v>44165</v>
      </c>
      <c r="N48" s="235"/>
      <c r="O48" s="236"/>
      <c r="P48" s="237"/>
      <c r="Q48" s="240">
        <v>500</v>
      </c>
      <c r="R48" s="241" t="s">
        <v>823</v>
      </c>
      <c r="S48" s="243" t="s">
        <v>824</v>
      </c>
      <c r="T48" s="59">
        <v>1</v>
      </c>
      <c r="U48" s="5" t="b">
        <f t="shared" si="0"/>
        <v>0</v>
      </c>
      <c r="V48" s="37"/>
    </row>
    <row r="49" spans="1:22" ht="71.45" customHeight="1">
      <c r="A49" s="2"/>
      <c r="B49" s="314"/>
      <c r="C49" s="327"/>
      <c r="D49" s="324"/>
      <c r="E49" s="232" t="s">
        <v>290</v>
      </c>
      <c r="F49" s="232"/>
      <c r="G49" s="233" t="s">
        <v>569</v>
      </c>
      <c r="H49" s="233" t="s">
        <v>570</v>
      </c>
      <c r="I49" s="233">
        <v>5</v>
      </c>
      <c r="J49" s="233" t="s">
        <v>297</v>
      </c>
      <c r="K49" s="244" t="s">
        <v>711</v>
      </c>
      <c r="L49" s="234">
        <v>43862</v>
      </c>
      <c r="M49" s="234">
        <v>44165</v>
      </c>
      <c r="N49" s="235"/>
      <c r="O49" s="236"/>
      <c r="P49" s="237"/>
      <c r="Q49" s="240">
        <v>5</v>
      </c>
      <c r="R49" s="241" t="s">
        <v>825</v>
      </c>
      <c r="S49" s="243" t="s">
        <v>1002</v>
      </c>
      <c r="T49" s="59">
        <v>1</v>
      </c>
      <c r="U49" s="204" t="b">
        <f t="shared" si="0"/>
        <v>0</v>
      </c>
      <c r="V49" s="37"/>
    </row>
    <row r="50" spans="1:22" ht="138.75" customHeight="1">
      <c r="A50" s="2"/>
      <c r="B50" s="314"/>
      <c r="C50" s="327"/>
      <c r="D50" s="324"/>
      <c r="E50" s="232" t="s">
        <v>291</v>
      </c>
      <c r="F50" s="232"/>
      <c r="G50" s="233" t="s">
        <v>571</v>
      </c>
      <c r="H50" s="233" t="s">
        <v>572</v>
      </c>
      <c r="I50" s="233">
        <v>2</v>
      </c>
      <c r="J50" s="233" t="s">
        <v>573</v>
      </c>
      <c r="K50" s="244" t="s">
        <v>711</v>
      </c>
      <c r="L50" s="234">
        <v>43862</v>
      </c>
      <c r="M50" s="234">
        <v>44165</v>
      </c>
      <c r="N50" s="235"/>
      <c r="O50" s="236"/>
      <c r="P50" s="237"/>
      <c r="Q50" s="240">
        <v>2</v>
      </c>
      <c r="R50" s="241" t="s">
        <v>827</v>
      </c>
      <c r="S50" s="243" t="s">
        <v>826</v>
      </c>
      <c r="T50" s="59">
        <v>1</v>
      </c>
      <c r="U50" s="204" t="b">
        <f t="shared" si="0"/>
        <v>0</v>
      </c>
      <c r="V50" s="37"/>
    </row>
    <row r="51" spans="1:22" ht="181.5" customHeight="1">
      <c r="A51" s="2"/>
      <c r="B51" s="314"/>
      <c r="C51" s="327"/>
      <c r="D51" s="322"/>
      <c r="E51" s="232" t="s">
        <v>62</v>
      </c>
      <c r="F51" s="232"/>
      <c r="G51" s="237" t="s">
        <v>574</v>
      </c>
      <c r="H51" s="237" t="s">
        <v>575</v>
      </c>
      <c r="I51" s="233">
        <v>5</v>
      </c>
      <c r="J51" s="233" t="s">
        <v>255</v>
      </c>
      <c r="K51" s="244" t="s">
        <v>712</v>
      </c>
      <c r="L51" s="234">
        <v>43862</v>
      </c>
      <c r="M51" s="234">
        <v>44165</v>
      </c>
      <c r="N51" s="235"/>
      <c r="O51" s="236"/>
      <c r="P51" s="237"/>
      <c r="Q51" s="240">
        <v>5</v>
      </c>
      <c r="R51" s="241" t="s">
        <v>713</v>
      </c>
      <c r="S51" s="243" t="s">
        <v>951</v>
      </c>
      <c r="T51" s="59">
        <v>1</v>
      </c>
      <c r="U51" s="204" t="b">
        <f t="shared" si="0"/>
        <v>0</v>
      </c>
      <c r="V51" s="37"/>
    </row>
    <row r="52" spans="1:22" ht="148.5" customHeight="1">
      <c r="A52" s="2">
        <v>40</v>
      </c>
      <c r="B52" s="314"/>
      <c r="C52" s="327"/>
      <c r="D52" s="313" t="s">
        <v>63</v>
      </c>
      <c r="E52" s="309" t="s">
        <v>64</v>
      </c>
      <c r="F52" s="220"/>
      <c r="G52" s="310" t="s">
        <v>65</v>
      </c>
      <c r="H52" s="151" t="s">
        <v>66</v>
      </c>
      <c r="I52" s="221">
        <v>4</v>
      </c>
      <c r="J52" s="221" t="s">
        <v>576</v>
      </c>
      <c r="K52" s="221" t="s">
        <v>739</v>
      </c>
      <c r="L52" s="3">
        <v>43862</v>
      </c>
      <c r="M52" s="3">
        <v>44165</v>
      </c>
      <c r="N52" s="113"/>
      <c r="O52" s="4"/>
      <c r="P52" s="151"/>
      <c r="Q52" s="221">
        <v>1</v>
      </c>
      <c r="R52" s="303" t="s">
        <v>1033</v>
      </c>
      <c r="S52" s="151" t="s">
        <v>1034</v>
      </c>
      <c r="T52" s="59">
        <v>1</v>
      </c>
      <c r="U52" s="5" t="b">
        <f t="shared" si="0"/>
        <v>0</v>
      </c>
      <c r="V52" s="37"/>
    </row>
    <row r="53" spans="1:22" ht="103.5" customHeight="1">
      <c r="A53" s="2">
        <v>41</v>
      </c>
      <c r="B53" s="314"/>
      <c r="C53" s="327"/>
      <c r="D53" s="313"/>
      <c r="E53" s="309"/>
      <c r="F53" s="220"/>
      <c r="G53" s="310"/>
      <c r="H53" s="151" t="s">
        <v>67</v>
      </c>
      <c r="I53" s="221">
        <v>1</v>
      </c>
      <c r="J53" s="221" t="s">
        <v>577</v>
      </c>
      <c r="K53" s="221" t="s">
        <v>740</v>
      </c>
      <c r="L53" s="3">
        <v>43862</v>
      </c>
      <c r="M53" s="3">
        <v>44165</v>
      </c>
      <c r="N53" s="113"/>
      <c r="O53" s="4"/>
      <c r="P53" s="151"/>
      <c r="Q53" s="151">
        <v>1</v>
      </c>
      <c r="R53" s="151" t="s">
        <v>1035</v>
      </c>
      <c r="S53" s="151" t="s">
        <v>1036</v>
      </c>
      <c r="T53" s="59">
        <v>1</v>
      </c>
      <c r="U53" s="5" t="b">
        <f t="shared" si="0"/>
        <v>0</v>
      </c>
      <c r="V53" s="37"/>
    </row>
    <row r="54" spans="1:22" ht="124.5" customHeight="1">
      <c r="A54" s="2">
        <v>42</v>
      </c>
      <c r="B54" s="314"/>
      <c r="C54" s="327"/>
      <c r="D54" s="313"/>
      <c r="E54" s="309"/>
      <c r="F54" s="220"/>
      <c r="G54" s="151" t="s">
        <v>68</v>
      </c>
      <c r="H54" s="151" t="s">
        <v>696</v>
      </c>
      <c r="I54" s="221">
        <v>1</v>
      </c>
      <c r="J54" s="221" t="s">
        <v>69</v>
      </c>
      <c r="K54" s="221" t="s">
        <v>741</v>
      </c>
      <c r="L54" s="3">
        <v>43862</v>
      </c>
      <c r="M54" s="3">
        <v>44165</v>
      </c>
      <c r="N54" s="113"/>
      <c r="O54" s="4"/>
      <c r="P54" s="151"/>
      <c r="Q54" s="221"/>
      <c r="R54" s="4" t="s">
        <v>1037</v>
      </c>
      <c r="S54" s="151" t="s">
        <v>1038</v>
      </c>
      <c r="T54" s="59">
        <v>0</v>
      </c>
      <c r="U54" s="5">
        <f t="shared" si="0"/>
        <v>1</v>
      </c>
      <c r="V54" s="37"/>
    </row>
    <row r="55" spans="1:22" ht="322.5" customHeight="1">
      <c r="A55" s="2">
        <v>43</v>
      </c>
      <c r="B55" s="314"/>
      <c r="C55" s="327"/>
      <c r="D55" s="313"/>
      <c r="E55" s="309"/>
      <c r="F55" s="220"/>
      <c r="G55" s="308" t="s">
        <v>578</v>
      </c>
      <c r="H55" s="151" t="s">
        <v>579</v>
      </c>
      <c r="I55" s="221">
        <v>2</v>
      </c>
      <c r="J55" s="231" t="s">
        <v>580</v>
      </c>
      <c r="K55" s="221" t="s">
        <v>742</v>
      </c>
      <c r="L55" s="3">
        <v>43868</v>
      </c>
      <c r="M55" s="3">
        <v>44165</v>
      </c>
      <c r="N55" s="113"/>
      <c r="O55" s="4"/>
      <c r="P55" s="151"/>
      <c r="Q55" s="151">
        <v>2</v>
      </c>
      <c r="R55" s="151" t="s">
        <v>831</v>
      </c>
      <c r="S55" s="151" t="s">
        <v>828</v>
      </c>
      <c r="T55" s="59">
        <v>1</v>
      </c>
      <c r="U55" s="204" t="b">
        <f t="shared" si="0"/>
        <v>0</v>
      </c>
      <c r="V55" s="37"/>
    </row>
    <row r="56" spans="1:22" ht="150.75" customHeight="1">
      <c r="A56" s="2">
        <v>44</v>
      </c>
      <c r="B56" s="314"/>
      <c r="C56" s="328"/>
      <c r="D56" s="313"/>
      <c r="E56" s="309"/>
      <c r="F56" s="220"/>
      <c r="G56" s="308"/>
      <c r="H56" s="151" t="s">
        <v>581</v>
      </c>
      <c r="I56" s="221">
        <v>1</v>
      </c>
      <c r="J56" s="231" t="s">
        <v>582</v>
      </c>
      <c r="K56" s="221" t="s">
        <v>743</v>
      </c>
      <c r="L56" s="3">
        <v>43868</v>
      </c>
      <c r="M56" s="3">
        <v>44165</v>
      </c>
      <c r="N56" s="113"/>
      <c r="O56" s="4"/>
      <c r="P56" s="151"/>
      <c r="Q56" s="221">
        <v>1</v>
      </c>
      <c r="R56" s="151" t="s">
        <v>830</v>
      </c>
      <c r="S56" s="151" t="s">
        <v>829</v>
      </c>
      <c r="T56" s="59">
        <v>1</v>
      </c>
      <c r="U56" s="204" t="b">
        <f t="shared" si="0"/>
        <v>0</v>
      </c>
      <c r="V56" s="37"/>
    </row>
    <row r="57" spans="1:22" ht="127.5" customHeight="1">
      <c r="A57" s="2">
        <v>45</v>
      </c>
      <c r="B57" s="314"/>
      <c r="C57" s="309" t="s">
        <v>70</v>
      </c>
      <c r="D57" s="309" t="s">
        <v>71</v>
      </c>
      <c r="E57" s="309" t="s">
        <v>72</v>
      </c>
      <c r="F57" s="220"/>
      <c r="G57" s="308" t="s">
        <v>525</v>
      </c>
      <c r="H57" s="151" t="s">
        <v>526</v>
      </c>
      <c r="I57" s="221">
        <v>40</v>
      </c>
      <c r="J57" s="221" t="s">
        <v>527</v>
      </c>
      <c r="K57" s="221" t="s">
        <v>45</v>
      </c>
      <c r="L57" s="3">
        <v>43862</v>
      </c>
      <c r="M57" s="3">
        <v>44165</v>
      </c>
      <c r="N57" s="113"/>
      <c r="O57" s="4"/>
      <c r="P57" s="151"/>
      <c r="Q57" s="221">
        <v>23</v>
      </c>
      <c r="R57" s="151" t="s">
        <v>928</v>
      </c>
      <c r="S57" s="151" t="s">
        <v>832</v>
      </c>
      <c r="T57" s="59">
        <f>+Q57/I57</f>
        <v>0.57499999999999996</v>
      </c>
      <c r="U57" s="204">
        <f t="shared" si="0"/>
        <v>3</v>
      </c>
      <c r="V57" s="37"/>
    </row>
    <row r="58" spans="1:22" ht="246.75" customHeight="1">
      <c r="A58" s="2">
        <v>46</v>
      </c>
      <c r="B58" s="314"/>
      <c r="C58" s="309"/>
      <c r="D58" s="309"/>
      <c r="E58" s="309"/>
      <c r="F58" s="220"/>
      <c r="G58" s="308"/>
      <c r="H58" s="151" t="s">
        <v>73</v>
      </c>
      <c r="I58" s="221">
        <v>3</v>
      </c>
      <c r="J58" s="221" t="s">
        <v>528</v>
      </c>
      <c r="K58" s="221" t="s">
        <v>45</v>
      </c>
      <c r="L58" s="3">
        <v>43862</v>
      </c>
      <c r="M58" s="3">
        <v>44165</v>
      </c>
      <c r="N58" s="113"/>
      <c r="O58" s="4"/>
      <c r="P58" s="151"/>
      <c r="Q58" s="221">
        <v>2</v>
      </c>
      <c r="R58" s="151" t="s">
        <v>929</v>
      </c>
      <c r="S58" s="151" t="s">
        <v>930</v>
      </c>
      <c r="T58" s="59">
        <f>+Q58/I58</f>
        <v>0.66666666666666663</v>
      </c>
      <c r="U58" s="204">
        <f t="shared" si="0"/>
        <v>3</v>
      </c>
      <c r="V58" s="37"/>
    </row>
    <row r="59" spans="1:22" ht="158.25" customHeight="1">
      <c r="A59" s="2">
        <v>47</v>
      </c>
      <c r="B59" s="314"/>
      <c r="C59" s="309"/>
      <c r="D59" s="309" t="s">
        <v>529</v>
      </c>
      <c r="E59" s="309" t="s">
        <v>530</v>
      </c>
      <c r="F59" s="220"/>
      <c r="G59" s="308" t="s">
        <v>532</v>
      </c>
      <c r="H59" s="221" t="s">
        <v>531</v>
      </c>
      <c r="I59" s="221">
        <v>100</v>
      </c>
      <c r="J59" s="224" t="s">
        <v>697</v>
      </c>
      <c r="K59" s="221" t="s">
        <v>744</v>
      </c>
      <c r="L59" s="3">
        <v>43862</v>
      </c>
      <c r="M59" s="3">
        <v>44165</v>
      </c>
      <c r="N59" s="113"/>
      <c r="O59" s="4"/>
      <c r="P59" s="151"/>
      <c r="Q59" s="221">
        <v>98</v>
      </c>
      <c r="R59" s="258" t="s">
        <v>833</v>
      </c>
      <c r="S59" s="151" t="s">
        <v>834</v>
      </c>
      <c r="T59" s="59">
        <f>+Q59/I59</f>
        <v>0.98</v>
      </c>
      <c r="U59" s="204">
        <f t="shared" si="0"/>
        <v>4</v>
      </c>
      <c r="V59" s="37"/>
    </row>
    <row r="60" spans="1:22" ht="129.75" customHeight="1">
      <c r="A60" s="2">
        <v>48</v>
      </c>
      <c r="B60" s="314"/>
      <c r="C60" s="309"/>
      <c r="D60" s="309"/>
      <c r="E60" s="309"/>
      <c r="F60" s="220"/>
      <c r="G60" s="308"/>
      <c r="H60" s="221" t="s">
        <v>533</v>
      </c>
      <c r="I60" s="221">
        <v>1</v>
      </c>
      <c r="J60" s="224" t="s">
        <v>534</v>
      </c>
      <c r="K60" s="221" t="s">
        <v>745</v>
      </c>
      <c r="L60" s="3">
        <v>43862</v>
      </c>
      <c r="M60" s="3">
        <v>44165</v>
      </c>
      <c r="N60" s="113"/>
      <c r="O60" s="4"/>
      <c r="P60" s="151"/>
      <c r="Q60" s="221"/>
      <c r="R60" s="230" t="s">
        <v>931</v>
      </c>
      <c r="S60" s="151" t="s">
        <v>932</v>
      </c>
      <c r="T60" s="59">
        <v>0.2</v>
      </c>
      <c r="U60" s="5">
        <f t="shared" si="0"/>
        <v>1</v>
      </c>
      <c r="V60" s="37"/>
    </row>
    <row r="61" spans="1:22" ht="273" customHeight="1">
      <c r="A61" s="2">
        <v>49</v>
      </c>
      <c r="B61" s="314"/>
      <c r="C61" s="309" t="s">
        <v>74</v>
      </c>
      <c r="D61" s="220" t="s">
        <v>75</v>
      </c>
      <c r="E61" s="221" t="s">
        <v>458</v>
      </c>
      <c r="F61" s="221"/>
      <c r="G61" s="151" t="s">
        <v>583</v>
      </c>
      <c r="H61" s="151" t="s">
        <v>469</v>
      </c>
      <c r="I61" s="221">
        <v>3</v>
      </c>
      <c r="J61" s="221" t="s">
        <v>470</v>
      </c>
      <c r="K61" s="221" t="s">
        <v>746</v>
      </c>
      <c r="L61" s="3">
        <v>43862</v>
      </c>
      <c r="M61" s="3">
        <v>44165</v>
      </c>
      <c r="N61" s="113"/>
      <c r="O61" s="4"/>
      <c r="P61" s="151"/>
      <c r="Q61" s="221">
        <v>3</v>
      </c>
      <c r="R61" s="151" t="s">
        <v>1039</v>
      </c>
      <c r="S61" s="151" t="s">
        <v>1040</v>
      </c>
      <c r="T61" s="59">
        <v>1</v>
      </c>
      <c r="U61" s="204" t="b">
        <f t="shared" si="0"/>
        <v>0</v>
      </c>
      <c r="V61" s="37"/>
    </row>
    <row r="62" spans="1:22" ht="110.25" customHeight="1">
      <c r="A62" s="2">
        <v>50</v>
      </c>
      <c r="B62" s="314"/>
      <c r="C62" s="309"/>
      <c r="D62" s="220" t="s">
        <v>143</v>
      </c>
      <c r="E62" s="220" t="s">
        <v>144</v>
      </c>
      <c r="F62" s="220"/>
      <c r="G62" s="151" t="s">
        <v>393</v>
      </c>
      <c r="H62" s="151" t="s">
        <v>394</v>
      </c>
      <c r="I62" s="221">
        <v>1</v>
      </c>
      <c r="J62" s="77" t="s">
        <v>395</v>
      </c>
      <c r="K62" s="221" t="s">
        <v>747</v>
      </c>
      <c r="L62" s="3">
        <v>43862</v>
      </c>
      <c r="M62" s="3">
        <v>44165</v>
      </c>
      <c r="N62" s="113"/>
      <c r="O62" s="4"/>
      <c r="P62" s="151"/>
      <c r="Q62" s="225"/>
      <c r="R62" s="277" t="s">
        <v>836</v>
      </c>
      <c r="S62" s="96" t="s">
        <v>837</v>
      </c>
      <c r="T62" s="59">
        <v>0.4</v>
      </c>
      <c r="U62" s="204">
        <f t="shared" si="0"/>
        <v>3</v>
      </c>
      <c r="V62" s="37"/>
    </row>
    <row r="63" spans="1:22" ht="223.5" customHeight="1">
      <c r="A63" s="2">
        <v>51</v>
      </c>
      <c r="B63" s="314"/>
      <c r="C63" s="317" t="s">
        <v>76</v>
      </c>
      <c r="D63" s="318" t="s">
        <v>77</v>
      </c>
      <c r="E63" s="309" t="s">
        <v>396</v>
      </c>
      <c r="F63" s="220"/>
      <c r="G63" s="308" t="s">
        <v>585</v>
      </c>
      <c r="H63" s="308" t="s">
        <v>78</v>
      </c>
      <c r="I63" s="221">
        <v>4</v>
      </c>
      <c r="J63" s="221" t="s">
        <v>584</v>
      </c>
      <c r="K63" s="221" t="s">
        <v>748</v>
      </c>
      <c r="L63" s="3">
        <v>43862</v>
      </c>
      <c r="M63" s="3">
        <v>44165</v>
      </c>
      <c r="N63" s="113"/>
      <c r="O63" s="4"/>
      <c r="P63" s="151"/>
      <c r="Q63" s="221">
        <v>4</v>
      </c>
      <c r="R63" s="151" t="s">
        <v>1041</v>
      </c>
      <c r="S63" s="151" t="s">
        <v>1042</v>
      </c>
      <c r="T63" s="59">
        <v>1</v>
      </c>
      <c r="U63" s="5" t="b">
        <f t="shared" si="0"/>
        <v>0</v>
      </c>
      <c r="V63" s="316"/>
    </row>
    <row r="64" spans="1:22" ht="255">
      <c r="A64" s="2">
        <v>52</v>
      </c>
      <c r="B64" s="314"/>
      <c r="C64" s="317"/>
      <c r="D64" s="319"/>
      <c r="E64" s="309"/>
      <c r="F64" s="220"/>
      <c r="G64" s="308"/>
      <c r="H64" s="308"/>
      <c r="I64" s="221">
        <v>2</v>
      </c>
      <c r="J64" s="221" t="s">
        <v>397</v>
      </c>
      <c r="K64" s="221" t="s">
        <v>749</v>
      </c>
      <c r="L64" s="3">
        <v>43862</v>
      </c>
      <c r="M64" s="3">
        <v>44165</v>
      </c>
      <c r="N64" s="113"/>
      <c r="O64" s="4"/>
      <c r="P64" s="151"/>
      <c r="Q64" s="221">
        <v>1</v>
      </c>
      <c r="R64" s="151" t="s">
        <v>1043</v>
      </c>
      <c r="S64" s="151" t="s">
        <v>1044</v>
      </c>
      <c r="T64" s="59">
        <v>1</v>
      </c>
      <c r="U64" s="204" t="b">
        <f t="shared" si="0"/>
        <v>0</v>
      </c>
      <c r="V64" s="316"/>
    </row>
    <row r="65" spans="1:22" ht="227.25" customHeight="1">
      <c r="A65" s="2">
        <v>53</v>
      </c>
      <c r="B65" s="314"/>
      <c r="C65" s="317"/>
      <c r="D65" s="319"/>
      <c r="E65" s="309" t="s">
        <v>79</v>
      </c>
      <c r="F65" s="220"/>
      <c r="G65" s="310" t="s">
        <v>80</v>
      </c>
      <c r="H65" s="151" t="s">
        <v>398</v>
      </c>
      <c r="I65" s="221">
        <v>20</v>
      </c>
      <c r="J65" s="221" t="s">
        <v>400</v>
      </c>
      <c r="K65" s="221" t="s">
        <v>750</v>
      </c>
      <c r="L65" s="3">
        <v>43862</v>
      </c>
      <c r="M65" s="3">
        <v>44165</v>
      </c>
      <c r="N65" s="113"/>
      <c r="O65" s="4"/>
      <c r="P65" s="151"/>
      <c r="Q65" s="221">
        <v>9</v>
      </c>
      <c r="R65" s="151" t="s">
        <v>1045</v>
      </c>
      <c r="S65" s="151" t="s">
        <v>1046</v>
      </c>
      <c r="T65" s="59">
        <v>0.65</v>
      </c>
      <c r="U65" s="204">
        <f t="shared" si="0"/>
        <v>3</v>
      </c>
      <c r="V65" s="38"/>
    </row>
    <row r="66" spans="1:22" ht="143.25" customHeight="1">
      <c r="A66" s="2">
        <v>54</v>
      </c>
      <c r="B66" s="314"/>
      <c r="C66" s="317"/>
      <c r="D66" s="319"/>
      <c r="E66" s="309"/>
      <c r="F66" s="220"/>
      <c r="G66" s="310"/>
      <c r="H66" s="151" t="s">
        <v>399</v>
      </c>
      <c r="I66" s="221">
        <v>2</v>
      </c>
      <c r="J66" s="221" t="s">
        <v>316</v>
      </c>
      <c r="K66" s="221" t="s">
        <v>750</v>
      </c>
      <c r="L66" s="3">
        <v>43862</v>
      </c>
      <c r="M66" s="3">
        <v>44165</v>
      </c>
      <c r="N66" s="113">
        <f>100000000+300000000</f>
        <v>400000000</v>
      </c>
      <c r="O66" s="4"/>
      <c r="P66" s="151" t="s">
        <v>659</v>
      </c>
      <c r="Q66" s="221">
        <v>3</v>
      </c>
      <c r="R66" s="4" t="s">
        <v>839</v>
      </c>
      <c r="S66" s="4" t="s">
        <v>838</v>
      </c>
      <c r="T66" s="59">
        <v>1</v>
      </c>
      <c r="U66" s="5" t="b">
        <f t="shared" si="0"/>
        <v>0</v>
      </c>
      <c r="V66" s="38"/>
    </row>
    <row r="67" spans="1:22" ht="143.25" customHeight="1">
      <c r="A67" s="2">
        <v>55</v>
      </c>
      <c r="B67" s="314"/>
      <c r="C67" s="317"/>
      <c r="D67" s="320"/>
      <c r="E67" s="220" t="s">
        <v>459</v>
      </c>
      <c r="F67" s="220"/>
      <c r="G67" s="151" t="s">
        <v>460</v>
      </c>
      <c r="H67" s="151" t="s">
        <v>401</v>
      </c>
      <c r="I67" s="221">
        <v>1</v>
      </c>
      <c r="J67" s="221" t="s">
        <v>586</v>
      </c>
      <c r="K67" s="221" t="s">
        <v>750</v>
      </c>
      <c r="L67" s="3">
        <v>43862</v>
      </c>
      <c r="M67" s="3">
        <v>44165</v>
      </c>
      <c r="N67" s="113"/>
      <c r="O67" s="4"/>
      <c r="P67" s="151"/>
      <c r="Q67" s="221"/>
      <c r="R67" s="4" t="s">
        <v>835</v>
      </c>
      <c r="S67" s="4" t="s">
        <v>1047</v>
      </c>
      <c r="T67" s="59">
        <v>0</v>
      </c>
      <c r="U67" s="5">
        <f t="shared" si="0"/>
        <v>1</v>
      </c>
      <c r="V67" s="38"/>
    </row>
    <row r="68" spans="1:22" ht="143.25" customHeight="1">
      <c r="A68" s="2">
        <v>56</v>
      </c>
      <c r="B68" s="314"/>
      <c r="C68" s="317"/>
      <c r="D68" s="220" t="s">
        <v>402</v>
      </c>
      <c r="E68" s="220" t="s">
        <v>403</v>
      </c>
      <c r="F68" s="220"/>
      <c r="G68" s="151" t="s">
        <v>461</v>
      </c>
      <c r="H68" s="151" t="s">
        <v>587</v>
      </c>
      <c r="I68" s="221">
        <v>10</v>
      </c>
      <c r="J68" s="221" t="s">
        <v>404</v>
      </c>
      <c r="K68" s="221" t="s">
        <v>751</v>
      </c>
      <c r="L68" s="3">
        <v>43862</v>
      </c>
      <c r="M68" s="3">
        <v>44165</v>
      </c>
      <c r="N68" s="113"/>
      <c r="O68" s="4"/>
      <c r="P68" s="151"/>
      <c r="Q68" s="221"/>
      <c r="R68" s="151" t="s">
        <v>840</v>
      </c>
      <c r="S68" s="260" t="s">
        <v>841</v>
      </c>
      <c r="T68" s="59">
        <v>0.1</v>
      </c>
      <c r="U68" s="5">
        <f t="shared" si="0"/>
        <v>1</v>
      </c>
      <c r="V68" s="38"/>
    </row>
    <row r="69" spans="1:22" ht="216.75">
      <c r="A69" s="2">
        <v>57</v>
      </c>
      <c r="B69" s="314"/>
      <c r="C69" s="317"/>
      <c r="D69" s="309" t="s">
        <v>81</v>
      </c>
      <c r="E69" s="309" t="s">
        <v>82</v>
      </c>
      <c r="F69" s="220"/>
      <c r="G69" s="308" t="s">
        <v>83</v>
      </c>
      <c r="H69" s="151" t="s">
        <v>84</v>
      </c>
      <c r="I69" s="221">
        <v>1</v>
      </c>
      <c r="J69" s="221" t="s">
        <v>1048</v>
      </c>
      <c r="K69" s="221" t="s">
        <v>748</v>
      </c>
      <c r="L69" s="3">
        <v>43862</v>
      </c>
      <c r="M69" s="3">
        <v>44165</v>
      </c>
      <c r="N69" s="113"/>
      <c r="O69" s="4"/>
      <c r="P69" s="151"/>
      <c r="Q69" s="221"/>
      <c r="R69" s="151" t="s">
        <v>1049</v>
      </c>
      <c r="S69" s="151" t="s">
        <v>1050</v>
      </c>
      <c r="T69" s="59">
        <v>0.76</v>
      </c>
      <c r="U69" s="204">
        <f t="shared" si="0"/>
        <v>4</v>
      </c>
      <c r="V69" s="294" t="s">
        <v>953</v>
      </c>
    </row>
    <row r="70" spans="1:22" ht="210.75" customHeight="1">
      <c r="A70" s="2">
        <v>58</v>
      </c>
      <c r="B70" s="314"/>
      <c r="C70" s="317"/>
      <c r="D70" s="309"/>
      <c r="E70" s="309"/>
      <c r="F70" s="220"/>
      <c r="G70" s="308"/>
      <c r="H70" s="151" t="s">
        <v>85</v>
      </c>
      <c r="I70" s="221">
        <v>5</v>
      </c>
      <c r="J70" s="221" t="s">
        <v>405</v>
      </c>
      <c r="K70" s="221" t="s">
        <v>748</v>
      </c>
      <c r="L70" s="3">
        <v>43862</v>
      </c>
      <c r="M70" s="3">
        <v>44165</v>
      </c>
      <c r="N70" s="113">
        <v>20000000</v>
      </c>
      <c r="O70" s="4"/>
      <c r="P70" s="151" t="s">
        <v>657</v>
      </c>
      <c r="Q70" s="221">
        <v>1</v>
      </c>
      <c r="R70" s="151" t="s">
        <v>1051</v>
      </c>
      <c r="S70" s="151" t="s">
        <v>844</v>
      </c>
      <c r="T70" s="59">
        <v>1</v>
      </c>
      <c r="U70" s="204" t="b">
        <f t="shared" si="0"/>
        <v>0</v>
      </c>
      <c r="V70" s="39"/>
    </row>
    <row r="71" spans="1:22" ht="12.75">
      <c r="C71" s="7">
        <v>8</v>
      </c>
      <c r="D71" s="8">
        <v>19</v>
      </c>
      <c r="E71" s="9">
        <v>39</v>
      </c>
      <c r="H71" s="11">
        <v>57</v>
      </c>
      <c r="I71" s="11"/>
      <c r="J71" s="12">
        <v>58</v>
      </c>
      <c r="K71" s="13"/>
      <c r="N71" s="116">
        <f>SUM(N7:N70)</f>
        <v>5346920754</v>
      </c>
      <c r="T71" s="205">
        <f>AVERAGE(T7:T70)</f>
        <v>0.85847701149425293</v>
      </c>
    </row>
    <row r="72" spans="1:22" ht="12.75">
      <c r="B72" s="14" t="s">
        <v>86</v>
      </c>
      <c r="C72" s="15" t="s">
        <v>87</v>
      </c>
      <c r="I72" s="12"/>
      <c r="J72" s="12"/>
      <c r="K72" s="13"/>
      <c r="N72" s="116"/>
      <c r="T72" s="205">
        <f>+T71</f>
        <v>0.85847701149425293</v>
      </c>
    </row>
    <row r="73" spans="1:22" ht="12.75">
      <c r="B73" s="14" t="s">
        <v>88</v>
      </c>
      <c r="C73" s="15" t="s">
        <v>89</v>
      </c>
      <c r="N73" s="116"/>
      <c r="T73" s="205"/>
    </row>
    <row r="75" spans="1:22">
      <c r="O75" s="37"/>
      <c r="P75" s="1"/>
      <c r="Q75" s="1"/>
      <c r="R75" s="1"/>
      <c r="S75" s="1"/>
      <c r="T75" s="1"/>
      <c r="U75" s="1"/>
    </row>
    <row r="76" spans="1:22">
      <c r="B76" s="16" t="s">
        <v>90</v>
      </c>
      <c r="O76" s="37"/>
      <c r="P76" s="1"/>
      <c r="Q76" s="1"/>
      <c r="R76" s="1"/>
      <c r="S76" s="1"/>
      <c r="T76" s="1"/>
      <c r="U76" s="1"/>
    </row>
    <row r="77" spans="1:22">
      <c r="B77" s="50" t="s">
        <v>974</v>
      </c>
      <c r="O77" s="37"/>
      <c r="P77" s="1"/>
      <c r="Q77" s="1"/>
      <c r="R77" s="1"/>
      <c r="S77" s="1"/>
      <c r="T77" s="1"/>
      <c r="U77" s="1"/>
    </row>
    <row r="78" spans="1:22">
      <c r="B78" s="7" t="s">
        <v>649</v>
      </c>
    </row>
    <row r="80" spans="1:22">
      <c r="B80" s="7" t="s">
        <v>705</v>
      </c>
    </row>
    <row r="81" spans="2:21">
      <c r="B81" s="7" t="s">
        <v>917</v>
      </c>
    </row>
    <row r="82" spans="2:21">
      <c r="O82" s="37"/>
      <c r="P82" s="1"/>
      <c r="Q82" s="1"/>
      <c r="R82" s="1"/>
      <c r="S82" s="1"/>
      <c r="T82" s="1"/>
      <c r="U82" s="1"/>
    </row>
  </sheetData>
  <sheetProtection algorithmName="SHA-512" hashValue="NDZu1IrHEaJ+Yzmw0v4l+GIXDuZMiIVoMlRAV4XXnKoux7EHkHJlWpCkgITuuSzkHt7YFgMzlCskwDEj0oaatA==" saltValue="Us/DGU9zEozf1XyuF5cpkQ==" spinCount="100000" sheet="1" objects="1" scenarios="1"/>
  <mergeCells count="79">
    <mergeCell ref="C61:C62"/>
    <mergeCell ref="E25:E27"/>
    <mergeCell ref="B5:B6"/>
    <mergeCell ref="C5:C6"/>
    <mergeCell ref="D5:D6"/>
    <mergeCell ref="E5:E6"/>
    <mergeCell ref="E17:E18"/>
    <mergeCell ref="E19:E20"/>
    <mergeCell ref="C24:C29"/>
    <mergeCell ref="D17:D21"/>
    <mergeCell ref="E22:E23"/>
    <mergeCell ref="D22:D23"/>
    <mergeCell ref="D25:D27"/>
    <mergeCell ref="C7:C11"/>
    <mergeCell ref="D8:D11"/>
    <mergeCell ref="E9:E10"/>
    <mergeCell ref="F5:F6"/>
    <mergeCell ref="B1:B4"/>
    <mergeCell ref="C1:S2"/>
    <mergeCell ref="T1:U1"/>
    <mergeCell ref="T2:U2"/>
    <mergeCell ref="C3:S4"/>
    <mergeCell ref="T3:U3"/>
    <mergeCell ref="T4:U4"/>
    <mergeCell ref="M5:M6"/>
    <mergeCell ref="N5:N6"/>
    <mergeCell ref="O5:O6"/>
    <mergeCell ref="P5:P6"/>
    <mergeCell ref="Q5:U5"/>
    <mergeCell ref="G31:G32"/>
    <mergeCell ref="L5:L6"/>
    <mergeCell ref="H5:H6"/>
    <mergeCell ref="I5:I6"/>
    <mergeCell ref="J5:J6"/>
    <mergeCell ref="K5:K6"/>
    <mergeCell ref="G17:G18"/>
    <mergeCell ref="G28:G29"/>
    <mergeCell ref="G22:G23"/>
    <mergeCell ref="G9:G10"/>
    <mergeCell ref="G5:G6"/>
    <mergeCell ref="C30:C39"/>
    <mergeCell ref="D31:D39"/>
    <mergeCell ref="E31:E32"/>
    <mergeCell ref="D40:D45"/>
    <mergeCell ref="D46:D51"/>
    <mergeCell ref="E46:E47"/>
    <mergeCell ref="C40:C56"/>
    <mergeCell ref="C12:C23"/>
    <mergeCell ref="D28:D29"/>
    <mergeCell ref="E28:E29"/>
    <mergeCell ref="D12:D15"/>
    <mergeCell ref="V63:V64"/>
    <mergeCell ref="C63:C70"/>
    <mergeCell ref="E63:E64"/>
    <mergeCell ref="H63:H64"/>
    <mergeCell ref="D69:D70"/>
    <mergeCell ref="E69:E70"/>
    <mergeCell ref="G69:G70"/>
    <mergeCell ref="G65:G66"/>
    <mergeCell ref="E65:E66"/>
    <mergeCell ref="G63:G64"/>
    <mergeCell ref="D63:D67"/>
    <mergeCell ref="G46:G47"/>
    <mergeCell ref="A5:A6"/>
    <mergeCell ref="G59:G60"/>
    <mergeCell ref="E59:E60"/>
    <mergeCell ref="D59:D60"/>
    <mergeCell ref="C57:C60"/>
    <mergeCell ref="G52:G53"/>
    <mergeCell ref="D57:D58"/>
    <mergeCell ref="E57:E58"/>
    <mergeCell ref="G57:G58"/>
    <mergeCell ref="E38:E39"/>
    <mergeCell ref="E40:E41"/>
    <mergeCell ref="G40:G41"/>
    <mergeCell ref="G55:G56"/>
    <mergeCell ref="E52:E56"/>
    <mergeCell ref="D52:D56"/>
    <mergeCell ref="B7:B70"/>
  </mergeCells>
  <conditionalFormatting sqref="U7:U45">
    <cfRule type="cellIs" dxfId="31" priority="20" stopIfTrue="1" operator="between">
      <formula>3</formula>
      <formula>4</formula>
    </cfRule>
  </conditionalFormatting>
  <conditionalFormatting sqref="U7:U45">
    <cfRule type="cellIs" dxfId="30" priority="17" stopIfTrue="1" operator="greaterThan">
      <formula>3</formula>
    </cfRule>
    <cfRule type="cellIs" dxfId="29" priority="18" stopIfTrue="1" operator="between">
      <formula>1</formula>
      <formula>1</formula>
    </cfRule>
    <cfRule type="cellIs" dxfId="28" priority="19" stopIfTrue="1" operator="between">
      <formula>3</formula>
      <formula>3</formula>
    </cfRule>
  </conditionalFormatting>
  <conditionalFormatting sqref="U46:U70">
    <cfRule type="cellIs" dxfId="27" priority="4" stopIfTrue="1" operator="between">
      <formula>3</formula>
      <formula>4</formula>
    </cfRule>
  </conditionalFormatting>
  <conditionalFormatting sqref="U46:U70">
    <cfRule type="cellIs" dxfId="26" priority="1" stopIfTrue="1" operator="greaterThan">
      <formula>3</formula>
    </cfRule>
    <cfRule type="cellIs" dxfId="25" priority="2" stopIfTrue="1" operator="between">
      <formula>1</formula>
      <formula>1</formula>
    </cfRule>
    <cfRule type="cellIs" dxfId="24" priority="3" stopIfTrue="1" operator="between">
      <formula>3</formula>
      <formula>3</formula>
    </cfRule>
  </conditionalFormatting>
  <hyperlinks>
    <hyperlink ref="R47" r:id="rId1" display="http://administrativos.ut.edu.co/biblioteca/bases-de-datos-adquiridas.html"/>
    <hyperlink ref="R48" r:id="rId2" display="Repositorio Institucional RIUT"/>
  </hyperlinks>
  <pageMargins left="0.70866141732283472" right="0.70866141732283472" top="0.74803149606299213" bottom="0.74803149606299213" header="0.31496062992125984" footer="0.31496062992125984"/>
  <pageSetup paperSize="14" scale="32" orientation="landscape" r:id="rId3"/>
  <rowBreaks count="4" manualBreakCount="4">
    <brk id="14" min="1" max="24" man="1"/>
    <brk id="29" max="16383" man="1"/>
    <brk id="52" min="1" max="24" man="1"/>
    <brk id="68" max="16383" man="1"/>
  </rowBreaks>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zoomScale="80" zoomScaleNormal="80" zoomScaleSheetLayoutView="90" workbookViewId="0">
      <selection activeCell="F7" sqref="F7"/>
    </sheetView>
  </sheetViews>
  <sheetFormatPr baseColWidth="10" defaultRowHeight="15"/>
  <cols>
    <col min="1" max="1" width="4.85546875" bestFit="1" customWidth="1"/>
    <col min="2" max="2" width="15" style="16" hidden="1" customWidth="1"/>
    <col min="3" max="3" width="14" style="16" customWidth="1"/>
    <col min="4" max="4" width="18" style="22" customWidth="1"/>
    <col min="5" max="5" width="18.7109375" style="22" customWidth="1"/>
    <col min="6" max="6" width="28" style="23" customWidth="1"/>
    <col min="7" max="7" width="34" style="23" customWidth="1"/>
    <col min="8" max="8" width="18.7109375" style="23" customWidth="1"/>
    <col min="9" max="9" width="22.85546875" style="23" customWidth="1"/>
    <col min="10" max="10" width="28" style="16" hidden="1" customWidth="1"/>
    <col min="11" max="12" width="18.7109375" style="16" hidden="1" customWidth="1"/>
    <col min="13" max="13" width="29.7109375" style="120" hidden="1" customWidth="1"/>
    <col min="14" max="14" width="18.7109375" style="25" hidden="1" customWidth="1"/>
    <col min="15" max="15" width="18.7109375" style="16" hidden="1" customWidth="1"/>
    <col min="16" max="16" width="18.7109375" style="16" customWidth="1"/>
    <col min="17" max="17" width="58.140625" style="16" customWidth="1"/>
    <col min="18" max="18" width="147.7109375" style="16" customWidth="1"/>
    <col min="19" max="19" width="14.7109375" style="26" customWidth="1"/>
    <col min="20" max="20" width="18.7109375" style="16" customWidth="1"/>
    <col min="21" max="22" width="4" customWidth="1"/>
  </cols>
  <sheetData>
    <row r="1" spans="1:21" ht="15" customHeight="1">
      <c r="B1" s="370"/>
      <c r="C1" s="332" t="s">
        <v>0</v>
      </c>
      <c r="D1" s="333"/>
      <c r="E1" s="333"/>
      <c r="F1" s="333"/>
      <c r="G1" s="333"/>
      <c r="H1" s="333"/>
      <c r="I1" s="333"/>
      <c r="J1" s="333"/>
      <c r="K1" s="333"/>
      <c r="L1" s="333"/>
      <c r="M1" s="333"/>
      <c r="N1" s="333"/>
      <c r="O1" s="333"/>
      <c r="P1" s="333"/>
      <c r="Q1" s="333"/>
      <c r="R1" s="334"/>
      <c r="S1" s="335" t="s">
        <v>1</v>
      </c>
      <c r="T1" s="336"/>
    </row>
    <row r="2" spans="1:21" ht="15" customHeight="1">
      <c r="B2" s="371"/>
      <c r="C2" s="332"/>
      <c r="D2" s="333"/>
      <c r="E2" s="333"/>
      <c r="F2" s="333"/>
      <c r="G2" s="333"/>
      <c r="H2" s="333"/>
      <c r="I2" s="333"/>
      <c r="J2" s="333"/>
      <c r="K2" s="333"/>
      <c r="L2" s="333"/>
      <c r="M2" s="333"/>
      <c r="N2" s="333"/>
      <c r="O2" s="333"/>
      <c r="P2" s="333"/>
      <c r="Q2" s="333"/>
      <c r="R2" s="334"/>
      <c r="S2" s="337" t="s">
        <v>2</v>
      </c>
      <c r="T2" s="338"/>
    </row>
    <row r="3" spans="1:21" ht="15" customHeight="1">
      <c r="B3" s="371"/>
      <c r="C3" s="339" t="s">
        <v>251</v>
      </c>
      <c r="D3" s="340"/>
      <c r="E3" s="340"/>
      <c r="F3" s="340"/>
      <c r="G3" s="340"/>
      <c r="H3" s="340"/>
      <c r="I3" s="340"/>
      <c r="J3" s="340"/>
      <c r="K3" s="340"/>
      <c r="L3" s="340"/>
      <c r="M3" s="340"/>
      <c r="N3" s="340"/>
      <c r="O3" s="340"/>
      <c r="P3" s="340"/>
      <c r="Q3" s="340"/>
      <c r="R3" s="341"/>
      <c r="S3" s="337" t="s">
        <v>3</v>
      </c>
      <c r="T3" s="338"/>
    </row>
    <row r="4" spans="1:21" ht="36" customHeight="1">
      <c r="B4" s="371"/>
      <c r="C4" s="339"/>
      <c r="D4" s="340"/>
      <c r="E4" s="340"/>
      <c r="F4" s="340"/>
      <c r="G4" s="340"/>
      <c r="H4" s="340"/>
      <c r="I4" s="340"/>
      <c r="J4" s="340"/>
      <c r="K4" s="340"/>
      <c r="L4" s="340"/>
      <c r="M4" s="340"/>
      <c r="N4" s="340"/>
      <c r="O4" s="340"/>
      <c r="P4" s="340"/>
      <c r="Q4" s="340"/>
      <c r="R4" s="341"/>
      <c r="S4" s="342" t="s">
        <v>4</v>
      </c>
      <c r="T4" s="343"/>
    </row>
    <row r="5" spans="1:21" ht="15.75" customHeight="1">
      <c r="A5" s="352" t="s">
        <v>5</v>
      </c>
      <c r="B5" s="329" t="s">
        <v>6</v>
      </c>
      <c r="C5" s="329" t="s">
        <v>7</v>
      </c>
      <c r="D5" s="329" t="s">
        <v>8</v>
      </c>
      <c r="E5" s="329" t="s">
        <v>9</v>
      </c>
      <c r="F5" s="329" t="s">
        <v>10</v>
      </c>
      <c r="G5" s="329" t="s">
        <v>11</v>
      </c>
      <c r="H5" s="329" t="s">
        <v>224</v>
      </c>
      <c r="I5" s="329" t="s">
        <v>244</v>
      </c>
      <c r="J5" s="329" t="s">
        <v>13</v>
      </c>
      <c r="K5" s="329" t="s">
        <v>14</v>
      </c>
      <c r="L5" s="329" t="s">
        <v>15</v>
      </c>
      <c r="M5" s="344" t="s">
        <v>16</v>
      </c>
      <c r="N5" s="329" t="s">
        <v>17</v>
      </c>
      <c r="O5" s="329" t="s">
        <v>18</v>
      </c>
      <c r="P5" s="364" t="s">
        <v>19</v>
      </c>
      <c r="Q5" s="364"/>
      <c r="R5" s="364"/>
      <c r="S5" s="364"/>
      <c r="T5" s="364"/>
    </row>
    <row r="6" spans="1:21" ht="56.25" customHeight="1">
      <c r="A6" s="353"/>
      <c r="B6" s="329"/>
      <c r="C6" s="329"/>
      <c r="D6" s="329"/>
      <c r="E6" s="329"/>
      <c r="F6" s="329"/>
      <c r="G6" s="329"/>
      <c r="H6" s="329"/>
      <c r="I6" s="329"/>
      <c r="J6" s="329"/>
      <c r="K6" s="329"/>
      <c r="L6" s="329"/>
      <c r="M6" s="344"/>
      <c r="N6" s="329"/>
      <c r="O6" s="329"/>
      <c r="P6" s="97" t="s">
        <v>20</v>
      </c>
      <c r="Q6" s="97" t="s">
        <v>21</v>
      </c>
      <c r="R6" s="97" t="s">
        <v>22</v>
      </c>
      <c r="S6" s="97" t="s">
        <v>23</v>
      </c>
      <c r="T6" s="97" t="s">
        <v>24</v>
      </c>
    </row>
    <row r="7" spans="1:21" ht="252" customHeight="1">
      <c r="A7" s="29">
        <v>1</v>
      </c>
      <c r="B7" s="372" t="s">
        <v>91</v>
      </c>
      <c r="C7" s="366" t="s">
        <v>92</v>
      </c>
      <c r="D7" s="362" t="s">
        <v>93</v>
      </c>
      <c r="E7" s="137" t="s">
        <v>256</v>
      </c>
      <c r="F7" s="139" t="s">
        <v>94</v>
      </c>
      <c r="G7" s="139" t="s">
        <v>257</v>
      </c>
      <c r="H7" s="139">
        <v>13000</v>
      </c>
      <c r="I7" s="139" t="s">
        <v>259</v>
      </c>
      <c r="J7" s="139" t="s">
        <v>95</v>
      </c>
      <c r="K7" s="88">
        <v>43845</v>
      </c>
      <c r="L7" s="88">
        <v>44183</v>
      </c>
      <c r="M7" s="31">
        <v>255215798</v>
      </c>
      <c r="N7" s="63"/>
      <c r="O7" s="137" t="s">
        <v>660</v>
      </c>
      <c r="P7" s="168">
        <v>13187</v>
      </c>
      <c r="Q7" s="172" t="s">
        <v>976</v>
      </c>
      <c r="R7" s="173" t="s">
        <v>977</v>
      </c>
      <c r="S7" s="183">
        <v>1</v>
      </c>
      <c r="T7" s="5" t="b">
        <f t="shared" ref="T7:T56" si="0">IF(S7&lt;=33%,1,IF(S7&lt;76%,3,IF(S7&lt;100%,4,IF(S7=101%,5))))</f>
        <v>0</v>
      </c>
      <c r="U7" s="36"/>
    </row>
    <row r="8" spans="1:21" ht="271.5" customHeight="1">
      <c r="A8" s="29">
        <v>2</v>
      </c>
      <c r="B8" s="372"/>
      <c r="C8" s="367"/>
      <c r="D8" s="362"/>
      <c r="E8" s="137" t="s">
        <v>276</v>
      </c>
      <c r="F8" s="139" t="s">
        <v>589</v>
      </c>
      <c r="G8" s="139" t="s">
        <v>617</v>
      </c>
      <c r="H8" s="139">
        <v>2000</v>
      </c>
      <c r="I8" s="139" t="s">
        <v>267</v>
      </c>
      <c r="J8" s="139" t="s">
        <v>277</v>
      </c>
      <c r="K8" s="88">
        <v>43845</v>
      </c>
      <c r="L8" s="88">
        <v>44183</v>
      </c>
      <c r="M8" s="31">
        <f>90000000+16588404</f>
        <v>106588404</v>
      </c>
      <c r="N8" s="63"/>
      <c r="O8" s="137" t="s">
        <v>661</v>
      </c>
      <c r="P8" s="169">
        <v>1323</v>
      </c>
      <c r="Q8" s="172" t="s">
        <v>978</v>
      </c>
      <c r="R8" s="173" t="s">
        <v>979</v>
      </c>
      <c r="S8" s="183">
        <f>+P8/H8</f>
        <v>0.66149999999999998</v>
      </c>
      <c r="T8" s="204">
        <f t="shared" si="0"/>
        <v>3</v>
      </c>
      <c r="U8" s="36"/>
    </row>
    <row r="9" spans="1:21" ht="171.75" customHeight="1">
      <c r="A9" s="29">
        <v>3</v>
      </c>
      <c r="B9" s="372"/>
      <c r="C9" s="367"/>
      <c r="D9" s="362"/>
      <c r="E9" s="137" t="s">
        <v>96</v>
      </c>
      <c r="F9" s="17" t="s">
        <v>97</v>
      </c>
      <c r="G9" s="17" t="s">
        <v>98</v>
      </c>
      <c r="H9" s="139">
        <v>1</v>
      </c>
      <c r="I9" s="139" t="s">
        <v>618</v>
      </c>
      <c r="J9" s="139" t="s">
        <v>99</v>
      </c>
      <c r="K9" s="18">
        <v>43845</v>
      </c>
      <c r="L9" s="18">
        <v>44012</v>
      </c>
      <c r="M9" s="31">
        <v>30000000</v>
      </c>
      <c r="N9" s="64"/>
      <c r="O9" s="137" t="s">
        <v>661</v>
      </c>
      <c r="P9" s="170">
        <v>0.75</v>
      </c>
      <c r="Q9" s="172" t="s">
        <v>981</v>
      </c>
      <c r="R9" s="173" t="s">
        <v>1004</v>
      </c>
      <c r="S9" s="183">
        <v>0.9</v>
      </c>
      <c r="T9" s="204">
        <f t="shared" si="0"/>
        <v>4</v>
      </c>
      <c r="U9" s="36"/>
    </row>
    <row r="10" spans="1:21" ht="154.5" customHeight="1">
      <c r="A10" s="29">
        <v>4</v>
      </c>
      <c r="B10" s="372"/>
      <c r="C10" s="367"/>
      <c r="D10" s="362"/>
      <c r="E10" s="363" t="s">
        <v>100</v>
      </c>
      <c r="F10" s="17" t="s">
        <v>101</v>
      </c>
      <c r="G10" s="17" t="s">
        <v>619</v>
      </c>
      <c r="H10" s="139">
        <v>192</v>
      </c>
      <c r="I10" s="139" t="s">
        <v>260</v>
      </c>
      <c r="J10" s="139" t="s">
        <v>261</v>
      </c>
      <c r="K10" s="18">
        <v>43845</v>
      </c>
      <c r="L10" s="18">
        <v>44183</v>
      </c>
      <c r="M10" s="359">
        <v>1780000000</v>
      </c>
      <c r="N10" s="19"/>
      <c r="O10" s="349" t="s">
        <v>661</v>
      </c>
      <c r="P10" s="171">
        <v>42</v>
      </c>
      <c r="Q10" s="172" t="s">
        <v>980</v>
      </c>
      <c r="R10" s="173" t="s">
        <v>842</v>
      </c>
      <c r="S10" s="280">
        <f>+P10/H10</f>
        <v>0.21875</v>
      </c>
      <c r="T10" s="5">
        <f t="shared" si="0"/>
        <v>1</v>
      </c>
      <c r="U10" s="36"/>
    </row>
    <row r="11" spans="1:21" ht="184.5" customHeight="1">
      <c r="A11" s="29">
        <v>5</v>
      </c>
      <c r="B11" s="372"/>
      <c r="C11" s="367"/>
      <c r="D11" s="362"/>
      <c r="E11" s="363"/>
      <c r="F11" s="17" t="s">
        <v>102</v>
      </c>
      <c r="G11" s="17" t="s">
        <v>590</v>
      </c>
      <c r="H11" s="139">
        <v>5460</v>
      </c>
      <c r="I11" s="139" t="s">
        <v>259</v>
      </c>
      <c r="J11" s="139" t="s">
        <v>261</v>
      </c>
      <c r="K11" s="18">
        <v>43845</v>
      </c>
      <c r="L11" s="18">
        <v>44183</v>
      </c>
      <c r="M11" s="360"/>
      <c r="N11" s="19"/>
      <c r="O11" s="350"/>
      <c r="P11" s="171">
        <v>5119</v>
      </c>
      <c r="Q11" s="172" t="s">
        <v>983</v>
      </c>
      <c r="R11" s="173" t="s">
        <v>982</v>
      </c>
      <c r="S11" s="184">
        <f>+P11/H11</f>
        <v>0.93754578754578755</v>
      </c>
      <c r="T11" s="5">
        <f t="shared" si="0"/>
        <v>4</v>
      </c>
      <c r="U11" s="36"/>
    </row>
    <row r="12" spans="1:21" ht="180" customHeight="1">
      <c r="A12" s="29">
        <v>6</v>
      </c>
      <c r="B12" s="372"/>
      <c r="C12" s="367"/>
      <c r="D12" s="362"/>
      <c r="E12" s="137" t="s">
        <v>103</v>
      </c>
      <c r="F12" s="17" t="s">
        <v>591</v>
      </c>
      <c r="G12" s="17" t="s">
        <v>288</v>
      </c>
      <c r="H12" s="139">
        <v>42</v>
      </c>
      <c r="I12" s="139" t="s">
        <v>289</v>
      </c>
      <c r="J12" s="139" t="s">
        <v>262</v>
      </c>
      <c r="K12" s="18">
        <v>43845</v>
      </c>
      <c r="L12" s="18">
        <v>44183</v>
      </c>
      <c r="M12" s="122">
        <v>650000000</v>
      </c>
      <c r="N12" s="19"/>
      <c r="O12" s="20" t="s">
        <v>656</v>
      </c>
      <c r="P12" s="245">
        <v>23</v>
      </c>
      <c r="Q12" s="290" t="s">
        <v>934</v>
      </c>
      <c r="R12" s="291" t="s">
        <v>935</v>
      </c>
      <c r="S12" s="213">
        <f>+P12/H12</f>
        <v>0.54761904761904767</v>
      </c>
      <c r="T12" s="204">
        <f t="shared" si="0"/>
        <v>3</v>
      </c>
      <c r="U12" s="36"/>
    </row>
    <row r="13" spans="1:21" ht="180" customHeight="1">
      <c r="A13" s="29">
        <v>7</v>
      </c>
      <c r="B13" s="372"/>
      <c r="C13" s="367"/>
      <c r="D13" s="362"/>
      <c r="E13" s="137" t="s">
        <v>104</v>
      </c>
      <c r="F13" s="17" t="s">
        <v>628</v>
      </c>
      <c r="G13" s="17" t="s">
        <v>592</v>
      </c>
      <c r="H13" s="139">
        <v>1</v>
      </c>
      <c r="I13" s="139" t="s">
        <v>263</v>
      </c>
      <c r="J13" s="139" t="s">
        <v>105</v>
      </c>
      <c r="K13" s="18">
        <v>43845</v>
      </c>
      <c r="L13" s="18">
        <v>44183</v>
      </c>
      <c r="M13" s="31"/>
      <c r="N13" s="19"/>
      <c r="O13" s="20"/>
      <c r="P13" s="245"/>
      <c r="Q13" s="246" t="s">
        <v>843</v>
      </c>
      <c r="R13" s="247" t="s">
        <v>1005</v>
      </c>
      <c r="S13" s="213">
        <v>0.75</v>
      </c>
      <c r="T13" s="204">
        <f t="shared" si="0"/>
        <v>3</v>
      </c>
      <c r="U13" s="36"/>
    </row>
    <row r="14" spans="1:21" ht="369" customHeight="1">
      <c r="A14" s="29">
        <v>8</v>
      </c>
      <c r="B14" s="372"/>
      <c r="C14" s="367"/>
      <c r="D14" s="362"/>
      <c r="E14" s="137" t="s">
        <v>106</v>
      </c>
      <c r="F14" s="17" t="s">
        <v>107</v>
      </c>
      <c r="G14" s="17" t="s">
        <v>593</v>
      </c>
      <c r="H14" s="139">
        <v>2800</v>
      </c>
      <c r="I14" s="139" t="s">
        <v>264</v>
      </c>
      <c r="J14" s="139" t="s">
        <v>261</v>
      </c>
      <c r="K14" s="18">
        <v>43845</v>
      </c>
      <c r="L14" s="18">
        <v>44183</v>
      </c>
      <c r="M14" s="122">
        <f>128000000+90000000</f>
        <v>218000000</v>
      </c>
      <c r="N14" s="19"/>
      <c r="O14" s="20" t="s">
        <v>653</v>
      </c>
      <c r="P14" s="264">
        <v>5039</v>
      </c>
      <c r="Q14" s="172" t="s">
        <v>984</v>
      </c>
      <c r="R14" s="290" t="s">
        <v>1013</v>
      </c>
      <c r="S14" s="183">
        <v>1</v>
      </c>
      <c r="T14" s="204" t="b">
        <f t="shared" si="0"/>
        <v>0</v>
      </c>
      <c r="U14" s="36"/>
    </row>
    <row r="15" spans="1:21" ht="164.25" customHeight="1">
      <c r="A15" s="29">
        <v>9</v>
      </c>
      <c r="B15" s="372"/>
      <c r="C15" s="367"/>
      <c r="D15" s="362"/>
      <c r="E15" s="137" t="s">
        <v>108</v>
      </c>
      <c r="F15" s="17" t="s">
        <v>594</v>
      </c>
      <c r="G15" s="17" t="s">
        <v>266</v>
      </c>
      <c r="H15" s="139">
        <v>1</v>
      </c>
      <c r="I15" s="139" t="s">
        <v>265</v>
      </c>
      <c r="J15" s="139" t="s">
        <v>109</v>
      </c>
      <c r="K15" s="18">
        <v>43845</v>
      </c>
      <c r="L15" s="18">
        <v>44012</v>
      </c>
      <c r="M15" s="122">
        <v>29005798</v>
      </c>
      <c r="N15" s="19"/>
      <c r="O15" s="20" t="s">
        <v>662</v>
      </c>
      <c r="P15" s="263">
        <v>0.6</v>
      </c>
      <c r="Q15" s="172" t="s">
        <v>985</v>
      </c>
      <c r="R15" s="173" t="s">
        <v>986</v>
      </c>
      <c r="S15" s="213">
        <v>0.6</v>
      </c>
      <c r="T15" s="204">
        <f t="shared" si="0"/>
        <v>3</v>
      </c>
      <c r="U15" s="36"/>
    </row>
    <row r="16" spans="1:21" ht="146.25" customHeight="1">
      <c r="A16" s="29">
        <v>10</v>
      </c>
      <c r="B16" s="372"/>
      <c r="C16" s="367"/>
      <c r="D16" s="362"/>
      <c r="E16" s="137" t="s">
        <v>110</v>
      </c>
      <c r="F16" s="17" t="s">
        <v>111</v>
      </c>
      <c r="G16" s="17" t="s">
        <v>271</v>
      </c>
      <c r="H16" s="139">
        <v>150</v>
      </c>
      <c r="I16" s="139" t="s">
        <v>267</v>
      </c>
      <c r="J16" s="139" t="s">
        <v>268</v>
      </c>
      <c r="K16" s="18">
        <v>43845</v>
      </c>
      <c r="L16" s="18">
        <v>44183</v>
      </c>
      <c r="M16" s="122">
        <v>320000000</v>
      </c>
      <c r="N16" s="19"/>
      <c r="O16" s="20" t="s">
        <v>653</v>
      </c>
      <c r="P16" s="171">
        <v>0</v>
      </c>
      <c r="Q16" s="172"/>
      <c r="R16" s="173" t="s">
        <v>987</v>
      </c>
      <c r="S16" s="281">
        <f t="shared" ref="S16:S27" si="1">+P16/H16</f>
        <v>0</v>
      </c>
      <c r="T16" s="5">
        <f t="shared" si="0"/>
        <v>1</v>
      </c>
      <c r="U16" s="36"/>
    </row>
    <row r="17" spans="1:21" ht="219" customHeight="1">
      <c r="A17" s="29">
        <v>11</v>
      </c>
      <c r="B17" s="372"/>
      <c r="C17" s="367"/>
      <c r="D17" s="362"/>
      <c r="E17" s="137" t="s">
        <v>112</v>
      </c>
      <c r="F17" s="75" t="s">
        <v>620</v>
      </c>
      <c r="G17" s="17" t="s">
        <v>269</v>
      </c>
      <c r="H17" s="139">
        <v>3500</v>
      </c>
      <c r="I17" s="139" t="s">
        <v>267</v>
      </c>
      <c r="J17" s="139" t="s">
        <v>270</v>
      </c>
      <c r="K17" s="18">
        <v>43845</v>
      </c>
      <c r="L17" s="18">
        <v>44183</v>
      </c>
      <c r="M17" s="31"/>
      <c r="N17" s="19"/>
      <c r="O17" s="20"/>
      <c r="P17" s="171">
        <f>1443+543</f>
        <v>1986</v>
      </c>
      <c r="Q17" s="173" t="s">
        <v>989</v>
      </c>
      <c r="R17" s="173" t="s">
        <v>988</v>
      </c>
      <c r="S17" s="183">
        <f>+P17/H17</f>
        <v>0.56742857142857139</v>
      </c>
      <c r="T17" s="204">
        <f t="shared" si="0"/>
        <v>3</v>
      </c>
      <c r="U17" s="36"/>
    </row>
    <row r="18" spans="1:21" ht="367.5" customHeight="1">
      <c r="A18" s="29">
        <v>12</v>
      </c>
      <c r="B18" s="372"/>
      <c r="C18" s="367"/>
      <c r="D18" s="362"/>
      <c r="E18" s="137" t="s">
        <v>446</v>
      </c>
      <c r="F18" s="17" t="s">
        <v>278</v>
      </c>
      <c r="G18" s="17" t="s">
        <v>621</v>
      </c>
      <c r="H18" s="139">
        <v>2000</v>
      </c>
      <c r="I18" s="139" t="s">
        <v>258</v>
      </c>
      <c r="J18" s="139" t="s">
        <v>279</v>
      </c>
      <c r="K18" s="18">
        <v>43845</v>
      </c>
      <c r="L18" s="18">
        <v>44183</v>
      </c>
      <c r="M18" s="31"/>
      <c r="N18" s="19"/>
      <c r="O18" s="20"/>
      <c r="P18" s="171">
        <f>1488</f>
        <v>1488</v>
      </c>
      <c r="Q18" s="173" t="s">
        <v>990</v>
      </c>
      <c r="R18" s="173" t="s">
        <v>1006</v>
      </c>
      <c r="S18" s="183">
        <f>+P18/H18</f>
        <v>0.74399999999999999</v>
      </c>
      <c r="T18" s="204">
        <f t="shared" si="0"/>
        <v>3</v>
      </c>
      <c r="U18" s="36"/>
    </row>
    <row r="19" spans="1:21" ht="297.75" customHeight="1">
      <c r="A19" s="29">
        <v>13</v>
      </c>
      <c r="B19" s="372"/>
      <c r="C19" s="367"/>
      <c r="D19" s="365" t="s">
        <v>113</v>
      </c>
      <c r="E19" s="137" t="s">
        <v>114</v>
      </c>
      <c r="F19" s="17" t="s">
        <v>115</v>
      </c>
      <c r="G19" s="17" t="s">
        <v>116</v>
      </c>
      <c r="H19" s="139">
        <v>7000</v>
      </c>
      <c r="I19" s="139" t="s">
        <v>622</v>
      </c>
      <c r="J19" s="139" t="s">
        <v>117</v>
      </c>
      <c r="K19" s="18">
        <v>43845</v>
      </c>
      <c r="L19" s="18">
        <v>44183</v>
      </c>
      <c r="M19" s="122">
        <f>380000000+100000000+190000000</f>
        <v>670000000</v>
      </c>
      <c r="N19" s="19"/>
      <c r="O19" s="20" t="s">
        <v>653</v>
      </c>
      <c r="P19" s="206">
        <v>9329</v>
      </c>
      <c r="Q19" s="188" t="s">
        <v>936</v>
      </c>
      <c r="R19" s="188" t="s">
        <v>1012</v>
      </c>
      <c r="S19" s="183">
        <v>1</v>
      </c>
      <c r="T19" s="204" t="b">
        <f t="shared" si="0"/>
        <v>0</v>
      </c>
      <c r="U19" s="36"/>
    </row>
    <row r="20" spans="1:21" ht="119.25" customHeight="1">
      <c r="A20" s="29">
        <v>14</v>
      </c>
      <c r="B20" s="372"/>
      <c r="C20" s="367"/>
      <c r="D20" s="365"/>
      <c r="E20" s="137" t="s">
        <v>118</v>
      </c>
      <c r="F20" s="17" t="s">
        <v>119</v>
      </c>
      <c r="G20" s="17" t="s">
        <v>623</v>
      </c>
      <c r="H20" s="139">
        <v>32</v>
      </c>
      <c r="I20" s="139" t="s">
        <v>624</v>
      </c>
      <c r="J20" s="139" t="s">
        <v>273</v>
      </c>
      <c r="K20" s="18">
        <v>43845</v>
      </c>
      <c r="L20" s="18">
        <v>44183</v>
      </c>
      <c r="M20" s="122">
        <v>15000000</v>
      </c>
      <c r="N20" s="19"/>
      <c r="O20" s="20" t="s">
        <v>659</v>
      </c>
      <c r="P20" s="189">
        <v>8</v>
      </c>
      <c r="Q20" s="173" t="s">
        <v>754</v>
      </c>
      <c r="R20" s="173" t="s">
        <v>845</v>
      </c>
      <c r="S20" s="281">
        <f t="shared" si="1"/>
        <v>0.25</v>
      </c>
      <c r="T20" s="5">
        <f t="shared" si="0"/>
        <v>1</v>
      </c>
      <c r="U20" s="36"/>
    </row>
    <row r="21" spans="1:21" ht="119.25" customHeight="1">
      <c r="A21" s="29">
        <v>15</v>
      </c>
      <c r="B21" s="372"/>
      <c r="C21" s="367"/>
      <c r="D21" s="365"/>
      <c r="E21" s="137" t="s">
        <v>272</v>
      </c>
      <c r="F21" s="17" t="s">
        <v>274</v>
      </c>
      <c r="G21" s="17" t="s">
        <v>275</v>
      </c>
      <c r="H21" s="139">
        <v>5</v>
      </c>
      <c r="I21" s="139" t="s">
        <v>230</v>
      </c>
      <c r="J21" s="139" t="s">
        <v>273</v>
      </c>
      <c r="K21" s="18">
        <v>43845</v>
      </c>
      <c r="L21" s="18">
        <v>44183</v>
      </c>
      <c r="M21" s="122">
        <v>25000000</v>
      </c>
      <c r="N21" s="19"/>
      <c r="O21" s="20" t="s">
        <v>660</v>
      </c>
      <c r="P21" s="189"/>
      <c r="Q21" s="287"/>
      <c r="R21" s="173" t="s">
        <v>937</v>
      </c>
      <c r="S21" s="292">
        <f t="shared" si="1"/>
        <v>0</v>
      </c>
      <c r="T21" s="5">
        <f t="shared" si="0"/>
        <v>1</v>
      </c>
      <c r="U21" s="36"/>
    </row>
    <row r="22" spans="1:21" ht="198.75" customHeight="1">
      <c r="A22" s="29">
        <v>16</v>
      </c>
      <c r="B22" s="372"/>
      <c r="C22" s="367"/>
      <c r="D22" s="356" t="s">
        <v>120</v>
      </c>
      <c r="E22" s="349" t="s">
        <v>282</v>
      </c>
      <c r="F22" s="354" t="s">
        <v>280</v>
      </c>
      <c r="G22" s="17" t="s">
        <v>281</v>
      </c>
      <c r="H22" s="139">
        <v>8</v>
      </c>
      <c r="I22" s="139" t="s">
        <v>283</v>
      </c>
      <c r="J22" s="139" t="s">
        <v>285</v>
      </c>
      <c r="K22" s="18">
        <v>43845</v>
      </c>
      <c r="L22" s="18">
        <v>44183</v>
      </c>
      <c r="M22" s="361">
        <v>272994202</v>
      </c>
      <c r="N22" s="19"/>
      <c r="O22" s="349" t="s">
        <v>660</v>
      </c>
      <c r="P22" s="189">
        <v>8</v>
      </c>
      <c r="Q22" s="173" t="s">
        <v>938</v>
      </c>
      <c r="R22" s="173" t="s">
        <v>939</v>
      </c>
      <c r="S22" s="183">
        <f t="shared" si="1"/>
        <v>1</v>
      </c>
      <c r="T22" s="204" t="b">
        <f t="shared" si="0"/>
        <v>0</v>
      </c>
      <c r="U22" s="36"/>
    </row>
    <row r="23" spans="1:21" ht="150.75" customHeight="1">
      <c r="A23" s="29">
        <v>17</v>
      </c>
      <c r="B23" s="372"/>
      <c r="C23" s="367"/>
      <c r="D23" s="357"/>
      <c r="E23" s="350"/>
      <c r="F23" s="355"/>
      <c r="G23" s="17" t="s">
        <v>287</v>
      </c>
      <c r="H23" s="139">
        <v>3</v>
      </c>
      <c r="I23" s="139" t="s">
        <v>286</v>
      </c>
      <c r="J23" s="139"/>
      <c r="K23" s="18">
        <v>43845</v>
      </c>
      <c r="L23" s="18">
        <v>44183</v>
      </c>
      <c r="M23" s="347"/>
      <c r="N23" s="19"/>
      <c r="O23" s="351"/>
      <c r="P23" s="189">
        <v>3</v>
      </c>
      <c r="Q23" s="173" t="s">
        <v>847</v>
      </c>
      <c r="R23" s="173" t="s">
        <v>846</v>
      </c>
      <c r="S23" s="183">
        <f t="shared" si="1"/>
        <v>1</v>
      </c>
      <c r="T23" s="5" t="b">
        <f t="shared" si="0"/>
        <v>0</v>
      </c>
      <c r="U23" s="36"/>
    </row>
    <row r="24" spans="1:21" ht="129.75" customHeight="1">
      <c r="A24" s="29">
        <v>18</v>
      </c>
      <c r="B24" s="372"/>
      <c r="C24" s="367"/>
      <c r="D24" s="357"/>
      <c r="E24" s="363" t="s">
        <v>121</v>
      </c>
      <c r="F24" s="17" t="s">
        <v>122</v>
      </c>
      <c r="G24" s="17" t="s">
        <v>625</v>
      </c>
      <c r="H24" s="139">
        <v>46</v>
      </c>
      <c r="I24" s="139" t="s">
        <v>626</v>
      </c>
      <c r="J24" s="139" t="s">
        <v>285</v>
      </c>
      <c r="K24" s="18">
        <v>43845</v>
      </c>
      <c r="L24" s="18">
        <v>44183</v>
      </c>
      <c r="M24" s="347"/>
      <c r="N24" s="19"/>
      <c r="O24" s="351"/>
      <c r="P24" s="189">
        <v>46</v>
      </c>
      <c r="Q24" s="173" t="s">
        <v>943</v>
      </c>
      <c r="R24" s="173" t="s">
        <v>944</v>
      </c>
      <c r="S24" s="183">
        <f t="shared" si="1"/>
        <v>1</v>
      </c>
      <c r="T24" s="204" t="b">
        <f t="shared" si="0"/>
        <v>0</v>
      </c>
      <c r="U24" s="36"/>
    </row>
    <row r="25" spans="1:21" ht="188.25" customHeight="1">
      <c r="A25" s="29">
        <v>19</v>
      </c>
      <c r="B25" s="372"/>
      <c r="C25" s="367"/>
      <c r="D25" s="357"/>
      <c r="E25" s="363"/>
      <c r="F25" s="17" t="s">
        <v>284</v>
      </c>
      <c r="G25" s="17" t="s">
        <v>123</v>
      </c>
      <c r="H25" s="139">
        <v>48</v>
      </c>
      <c r="I25" s="139" t="s">
        <v>627</v>
      </c>
      <c r="J25" s="139" t="s">
        <v>285</v>
      </c>
      <c r="K25" s="18">
        <v>43845</v>
      </c>
      <c r="L25" s="18">
        <v>44183</v>
      </c>
      <c r="M25" s="348"/>
      <c r="N25" s="19"/>
      <c r="O25" s="350"/>
      <c r="P25" s="189">
        <v>48</v>
      </c>
      <c r="Q25" s="173" t="s">
        <v>850</v>
      </c>
      <c r="R25" s="173" t="s">
        <v>849</v>
      </c>
      <c r="S25" s="183">
        <f t="shared" si="1"/>
        <v>1</v>
      </c>
      <c r="T25" s="204" t="b">
        <f t="shared" si="0"/>
        <v>0</v>
      </c>
      <c r="U25" s="36"/>
    </row>
    <row r="26" spans="1:21" ht="160.5" customHeight="1">
      <c r="A26" s="29">
        <v>20</v>
      </c>
      <c r="B26" s="372"/>
      <c r="C26" s="367"/>
      <c r="D26" s="357"/>
      <c r="E26" s="349" t="s">
        <v>324</v>
      </c>
      <c r="F26" s="17" t="s">
        <v>318</v>
      </c>
      <c r="G26" s="17" t="s">
        <v>124</v>
      </c>
      <c r="H26" s="139">
        <v>1</v>
      </c>
      <c r="I26" s="139" t="s">
        <v>319</v>
      </c>
      <c r="J26" s="139" t="s">
        <v>320</v>
      </c>
      <c r="K26" s="18">
        <v>43847</v>
      </c>
      <c r="L26" s="18">
        <v>44183</v>
      </c>
      <c r="M26" s="31"/>
      <c r="N26" s="19"/>
      <c r="O26" s="20"/>
      <c r="P26" s="160">
        <v>1</v>
      </c>
      <c r="Q26" s="246" t="s">
        <v>851</v>
      </c>
      <c r="R26" s="248" t="s">
        <v>848</v>
      </c>
      <c r="S26" s="249">
        <v>0.75</v>
      </c>
      <c r="T26" s="204">
        <f t="shared" si="0"/>
        <v>3</v>
      </c>
      <c r="U26" s="36"/>
    </row>
    <row r="27" spans="1:21" ht="154.5" customHeight="1">
      <c r="A27" s="29">
        <v>21</v>
      </c>
      <c r="B27" s="372"/>
      <c r="C27" s="367"/>
      <c r="D27" s="357"/>
      <c r="E27" s="351"/>
      <c r="F27" s="17" t="s">
        <v>325</v>
      </c>
      <c r="G27" s="17" t="s">
        <v>629</v>
      </c>
      <c r="H27" s="139">
        <v>6</v>
      </c>
      <c r="I27" s="139" t="s">
        <v>316</v>
      </c>
      <c r="J27" s="139" t="s">
        <v>285</v>
      </c>
      <c r="K27" s="18">
        <v>43845</v>
      </c>
      <c r="L27" s="18">
        <v>44183</v>
      </c>
      <c r="M27" s="31"/>
      <c r="N27" s="19"/>
      <c r="O27" s="20"/>
      <c r="P27" s="160">
        <v>6</v>
      </c>
      <c r="Q27" s="246" t="s">
        <v>852</v>
      </c>
      <c r="R27" s="248" t="s">
        <v>853</v>
      </c>
      <c r="S27" s="249">
        <f t="shared" si="1"/>
        <v>1</v>
      </c>
      <c r="T27" s="5" t="b">
        <f t="shared" si="0"/>
        <v>0</v>
      </c>
      <c r="U27" s="36"/>
    </row>
    <row r="28" spans="1:21" ht="189" customHeight="1">
      <c r="A28" s="29">
        <v>22</v>
      </c>
      <c r="B28" s="372"/>
      <c r="C28" s="367"/>
      <c r="D28" s="358"/>
      <c r="E28" s="351"/>
      <c r="F28" s="17" t="s">
        <v>321</v>
      </c>
      <c r="G28" s="17" t="s">
        <v>322</v>
      </c>
      <c r="H28" s="139">
        <v>12</v>
      </c>
      <c r="I28" s="139" t="s">
        <v>323</v>
      </c>
      <c r="J28" s="139" t="s">
        <v>320</v>
      </c>
      <c r="K28" s="18">
        <v>43847</v>
      </c>
      <c r="L28" s="18">
        <v>44183</v>
      </c>
      <c r="M28" s="122">
        <f>17000000+15000000</f>
        <v>32000000</v>
      </c>
      <c r="N28" s="19"/>
      <c r="O28" s="20" t="s">
        <v>659</v>
      </c>
      <c r="P28" s="160">
        <v>12</v>
      </c>
      <c r="Q28" s="246" t="s">
        <v>940</v>
      </c>
      <c r="R28" s="282" t="s">
        <v>854</v>
      </c>
      <c r="S28" s="249">
        <f>+P28/H28</f>
        <v>1</v>
      </c>
      <c r="T28" s="204" t="b">
        <f t="shared" si="0"/>
        <v>0</v>
      </c>
      <c r="U28" s="36"/>
    </row>
    <row r="29" spans="1:21" ht="151.5" customHeight="1">
      <c r="A29" s="29"/>
      <c r="B29" s="372"/>
      <c r="C29" s="367"/>
      <c r="D29" s="356" t="s">
        <v>683</v>
      </c>
      <c r="E29" s="351"/>
      <c r="F29" s="17" t="s">
        <v>684</v>
      </c>
      <c r="G29" s="17" t="s">
        <v>685</v>
      </c>
      <c r="H29" s="139">
        <v>10</v>
      </c>
      <c r="I29" s="139" t="s">
        <v>688</v>
      </c>
      <c r="J29" s="139" t="s">
        <v>690</v>
      </c>
      <c r="K29" s="18"/>
      <c r="L29" s="18"/>
      <c r="M29" s="140"/>
      <c r="N29" s="19"/>
      <c r="O29" s="20"/>
      <c r="P29" s="160"/>
      <c r="Q29" s="172" t="s">
        <v>941</v>
      </c>
      <c r="R29" s="248" t="s">
        <v>855</v>
      </c>
      <c r="S29" s="186">
        <v>0.34</v>
      </c>
      <c r="T29" s="204">
        <f t="shared" si="0"/>
        <v>3</v>
      </c>
      <c r="U29" s="36"/>
    </row>
    <row r="30" spans="1:21" ht="125.25" customHeight="1">
      <c r="A30" s="29"/>
      <c r="B30" s="372"/>
      <c r="C30" s="368"/>
      <c r="D30" s="358"/>
      <c r="E30" s="350"/>
      <c r="F30" s="17" t="s">
        <v>686</v>
      </c>
      <c r="G30" s="17" t="s">
        <v>687</v>
      </c>
      <c r="H30" s="139">
        <v>3</v>
      </c>
      <c r="I30" s="139" t="s">
        <v>689</v>
      </c>
      <c r="J30" s="139" t="s">
        <v>690</v>
      </c>
      <c r="K30" s="18"/>
      <c r="L30" s="18"/>
      <c r="M30" s="140"/>
      <c r="N30" s="19"/>
      <c r="O30" s="20"/>
      <c r="P30" s="160"/>
      <c r="Q30" s="172" t="s">
        <v>942</v>
      </c>
      <c r="R30" s="248" t="s">
        <v>856</v>
      </c>
      <c r="S30" s="186">
        <v>0.5</v>
      </c>
      <c r="T30" s="204">
        <f t="shared" si="0"/>
        <v>3</v>
      </c>
      <c r="U30" s="36"/>
    </row>
    <row r="31" spans="1:21" ht="200.25" customHeight="1">
      <c r="A31" s="29">
        <v>23</v>
      </c>
      <c r="B31" s="372"/>
      <c r="C31" s="362" t="s">
        <v>125</v>
      </c>
      <c r="D31" s="362" t="s">
        <v>126</v>
      </c>
      <c r="E31" s="363" t="s">
        <v>595</v>
      </c>
      <c r="F31" s="369" t="s">
        <v>301</v>
      </c>
      <c r="G31" s="17" t="s">
        <v>691</v>
      </c>
      <c r="H31" s="301">
        <v>10</v>
      </c>
      <c r="I31" s="144" t="s">
        <v>302</v>
      </c>
      <c r="J31" s="224" t="s">
        <v>752</v>
      </c>
      <c r="K31" s="18">
        <v>43846</v>
      </c>
      <c r="L31" s="18">
        <v>44183</v>
      </c>
      <c r="M31" s="31"/>
      <c r="N31" s="20"/>
      <c r="O31" s="20"/>
      <c r="P31" s="160">
        <v>12</v>
      </c>
      <c r="Q31" s="266" t="s">
        <v>862</v>
      </c>
      <c r="R31" s="248" t="s">
        <v>857</v>
      </c>
      <c r="S31" s="185">
        <v>1</v>
      </c>
      <c r="T31" s="5" t="b">
        <f t="shared" si="0"/>
        <v>0</v>
      </c>
      <c r="U31" s="36"/>
    </row>
    <row r="32" spans="1:21" ht="330" customHeight="1">
      <c r="A32" s="29">
        <v>24</v>
      </c>
      <c r="B32" s="372"/>
      <c r="C32" s="362"/>
      <c r="D32" s="362"/>
      <c r="E32" s="363"/>
      <c r="F32" s="369"/>
      <c r="G32" s="17" t="s">
        <v>596</v>
      </c>
      <c r="H32" s="144">
        <v>5</v>
      </c>
      <c r="I32" s="144" t="s">
        <v>411</v>
      </c>
      <c r="J32" s="144" t="s">
        <v>701</v>
      </c>
      <c r="K32" s="18">
        <v>43846</v>
      </c>
      <c r="L32" s="18">
        <v>44183</v>
      </c>
      <c r="M32" s="31"/>
      <c r="N32" s="20"/>
      <c r="O32" s="20"/>
      <c r="P32" s="161">
        <v>6</v>
      </c>
      <c r="Q32" s="173" t="s">
        <v>858</v>
      </c>
      <c r="R32" s="162" t="s">
        <v>859</v>
      </c>
      <c r="S32" s="185">
        <v>1</v>
      </c>
      <c r="T32" s="5" t="b">
        <f t="shared" si="0"/>
        <v>0</v>
      </c>
      <c r="U32" s="36"/>
    </row>
    <row r="33" spans="1:21" ht="181.5" customHeight="1">
      <c r="A33" s="29">
        <v>25</v>
      </c>
      <c r="B33" s="372"/>
      <c r="C33" s="362"/>
      <c r="D33" s="362"/>
      <c r="E33" s="363" t="s">
        <v>127</v>
      </c>
      <c r="F33" s="17" t="s">
        <v>128</v>
      </c>
      <c r="G33" s="17" t="s">
        <v>303</v>
      </c>
      <c r="H33" s="144">
        <v>250</v>
      </c>
      <c r="I33" s="144" t="s">
        <v>597</v>
      </c>
      <c r="J33" s="144" t="s">
        <v>129</v>
      </c>
      <c r="K33" s="18">
        <v>43846</v>
      </c>
      <c r="L33" s="18">
        <v>44183</v>
      </c>
      <c r="M33" s="31"/>
      <c r="N33" s="20"/>
      <c r="O33" s="20"/>
      <c r="P33" s="163">
        <v>290</v>
      </c>
      <c r="Q33" s="172" t="s">
        <v>861</v>
      </c>
      <c r="R33" s="174" t="s">
        <v>860</v>
      </c>
      <c r="S33" s="185">
        <v>1</v>
      </c>
      <c r="T33" s="5" t="b">
        <f t="shared" si="0"/>
        <v>0</v>
      </c>
      <c r="U33" s="36"/>
    </row>
    <row r="34" spans="1:21" ht="409.5">
      <c r="A34" s="29"/>
      <c r="B34" s="372"/>
      <c r="C34" s="362"/>
      <c r="D34" s="362"/>
      <c r="E34" s="363"/>
      <c r="F34" s="373" t="s">
        <v>130</v>
      </c>
      <c r="G34" s="17" t="s">
        <v>699</v>
      </c>
      <c r="H34" s="144">
        <v>20</v>
      </c>
      <c r="I34" s="144" t="s">
        <v>598</v>
      </c>
      <c r="J34" s="144" t="s">
        <v>702</v>
      </c>
      <c r="K34" s="18"/>
      <c r="L34" s="18"/>
      <c r="M34" s="31"/>
      <c r="N34" s="20"/>
      <c r="O34" s="20"/>
      <c r="P34" s="164">
        <v>20</v>
      </c>
      <c r="Q34" s="172" t="s">
        <v>1016</v>
      </c>
      <c r="R34" s="175" t="s">
        <v>1015</v>
      </c>
      <c r="S34" s="185">
        <f>+P34/H34</f>
        <v>1</v>
      </c>
      <c r="T34" s="204" t="b">
        <f>IF(S34&lt;=33%,1,IF(S34&lt;76%,3,IF(S34&lt;100%,4,IF(S34=101%,5))))</f>
        <v>0</v>
      </c>
      <c r="U34" s="36"/>
    </row>
    <row r="35" spans="1:21" ht="286.5" customHeight="1">
      <c r="A35" s="29">
        <v>26</v>
      </c>
      <c r="B35" s="372"/>
      <c r="C35" s="362"/>
      <c r="D35" s="362"/>
      <c r="E35" s="363"/>
      <c r="F35" s="374"/>
      <c r="G35" s="17" t="s">
        <v>700</v>
      </c>
      <c r="H35" s="144">
        <v>40</v>
      </c>
      <c r="I35" s="144" t="s">
        <v>1014</v>
      </c>
      <c r="J35" s="144" t="s">
        <v>702</v>
      </c>
      <c r="K35" s="18">
        <v>43846</v>
      </c>
      <c r="L35" s="18">
        <v>44183</v>
      </c>
      <c r="M35" s="31"/>
      <c r="N35" s="20"/>
      <c r="O35" s="20"/>
      <c r="P35" s="160">
        <v>19</v>
      </c>
      <c r="Q35" s="173" t="s">
        <v>1018</v>
      </c>
      <c r="R35" s="174" t="s">
        <v>1017</v>
      </c>
      <c r="S35" s="185">
        <f>+P35/H35</f>
        <v>0.47499999999999998</v>
      </c>
      <c r="T35" s="204">
        <f t="shared" si="0"/>
        <v>3</v>
      </c>
      <c r="U35" s="36"/>
    </row>
    <row r="36" spans="1:21" ht="208.5" customHeight="1">
      <c r="A36" s="29">
        <v>27</v>
      </c>
      <c r="B36" s="372"/>
      <c r="C36" s="362"/>
      <c r="D36" s="362"/>
      <c r="E36" s="363"/>
      <c r="F36" s="369" t="s">
        <v>131</v>
      </c>
      <c r="G36" s="17" t="s">
        <v>703</v>
      </c>
      <c r="H36" s="144">
        <v>1</v>
      </c>
      <c r="I36" s="144" t="s">
        <v>265</v>
      </c>
      <c r="J36" s="144" t="s">
        <v>132</v>
      </c>
      <c r="K36" s="18">
        <v>43846</v>
      </c>
      <c r="L36" s="18">
        <v>44012</v>
      </c>
      <c r="M36" s="31"/>
      <c r="N36" s="20"/>
      <c r="O36" s="20"/>
      <c r="P36" s="267">
        <v>0.5</v>
      </c>
      <c r="Q36" s="172" t="s">
        <v>863</v>
      </c>
      <c r="R36" s="175" t="s">
        <v>864</v>
      </c>
      <c r="S36" s="185">
        <f>+P36</f>
        <v>0.5</v>
      </c>
      <c r="T36" s="204">
        <f t="shared" si="0"/>
        <v>3</v>
      </c>
      <c r="U36" s="36"/>
    </row>
    <row r="37" spans="1:21" ht="143.25" customHeight="1">
      <c r="A37" s="29">
        <v>28</v>
      </c>
      <c r="B37" s="372"/>
      <c r="C37" s="362"/>
      <c r="D37" s="362"/>
      <c r="E37" s="363"/>
      <c r="F37" s="369"/>
      <c r="G37" s="17" t="s">
        <v>412</v>
      </c>
      <c r="H37" s="144">
        <v>1</v>
      </c>
      <c r="I37" s="144" t="s">
        <v>599</v>
      </c>
      <c r="J37" s="144" t="s">
        <v>704</v>
      </c>
      <c r="K37" s="18">
        <v>43846</v>
      </c>
      <c r="L37" s="18">
        <v>44183</v>
      </c>
      <c r="M37" s="31"/>
      <c r="N37" s="20"/>
      <c r="O37" s="20"/>
      <c r="P37" s="164">
        <v>0</v>
      </c>
      <c r="Q37" s="173" t="s">
        <v>945</v>
      </c>
      <c r="R37" s="175" t="s">
        <v>759</v>
      </c>
      <c r="S37" s="185">
        <v>0.4</v>
      </c>
      <c r="T37" s="204">
        <f t="shared" si="0"/>
        <v>3</v>
      </c>
      <c r="U37" s="36"/>
    </row>
    <row r="38" spans="1:21" ht="138.75" customHeight="1">
      <c r="A38" s="29">
        <v>29</v>
      </c>
      <c r="B38" s="372"/>
      <c r="C38" s="362"/>
      <c r="D38" s="362"/>
      <c r="E38" s="363"/>
      <c r="F38" s="144" t="s">
        <v>414</v>
      </c>
      <c r="G38" s="17" t="s">
        <v>413</v>
      </c>
      <c r="H38" s="144">
        <v>1</v>
      </c>
      <c r="I38" s="144" t="s">
        <v>600</v>
      </c>
      <c r="J38" s="144" t="s">
        <v>415</v>
      </c>
      <c r="K38" s="18">
        <v>43846</v>
      </c>
      <c r="L38" s="18">
        <v>44183</v>
      </c>
      <c r="M38" s="31"/>
      <c r="N38" s="20"/>
      <c r="O38" s="20"/>
      <c r="P38" s="267">
        <v>1</v>
      </c>
      <c r="Q38" s="172" t="s">
        <v>865</v>
      </c>
      <c r="R38" s="176" t="s">
        <v>866</v>
      </c>
      <c r="S38" s="185">
        <f>+P38/H38</f>
        <v>1</v>
      </c>
      <c r="T38" s="204" t="b">
        <f t="shared" si="0"/>
        <v>0</v>
      </c>
      <c r="U38" s="36"/>
    </row>
    <row r="39" spans="1:21" ht="138" customHeight="1">
      <c r="A39" s="29">
        <v>30</v>
      </c>
      <c r="B39" s="372"/>
      <c r="C39" s="362"/>
      <c r="D39" s="362"/>
      <c r="E39" s="143" t="s">
        <v>133</v>
      </c>
      <c r="F39" s="144" t="s">
        <v>304</v>
      </c>
      <c r="G39" s="17" t="s">
        <v>305</v>
      </c>
      <c r="H39" s="144">
        <v>1</v>
      </c>
      <c r="I39" s="144" t="s">
        <v>630</v>
      </c>
      <c r="J39" s="144" t="s">
        <v>134</v>
      </c>
      <c r="K39" s="18">
        <v>43846</v>
      </c>
      <c r="L39" s="18">
        <v>44042</v>
      </c>
      <c r="M39" s="122">
        <v>80000000</v>
      </c>
      <c r="N39" s="20"/>
      <c r="O39" s="20" t="s">
        <v>654</v>
      </c>
      <c r="P39" s="164">
        <v>1</v>
      </c>
      <c r="Q39" s="173" t="s">
        <v>867</v>
      </c>
      <c r="R39" s="175" t="s">
        <v>760</v>
      </c>
      <c r="S39" s="185">
        <f>+P39/H39</f>
        <v>1</v>
      </c>
      <c r="T39" s="5" t="b">
        <f t="shared" si="0"/>
        <v>0</v>
      </c>
      <c r="U39" s="36"/>
    </row>
    <row r="40" spans="1:21" ht="180.75" customHeight="1">
      <c r="A40" s="29">
        <v>31</v>
      </c>
      <c r="B40" s="372"/>
      <c r="C40" s="362"/>
      <c r="D40" s="365" t="s">
        <v>135</v>
      </c>
      <c r="E40" s="143" t="s">
        <v>136</v>
      </c>
      <c r="F40" s="17" t="s">
        <v>306</v>
      </c>
      <c r="G40" s="17" t="s">
        <v>601</v>
      </c>
      <c r="H40" s="144">
        <v>200</v>
      </c>
      <c r="I40" s="142" t="s">
        <v>307</v>
      </c>
      <c r="J40" s="139" t="s">
        <v>129</v>
      </c>
      <c r="K40" s="18">
        <v>43846</v>
      </c>
      <c r="L40" s="18">
        <v>44183</v>
      </c>
      <c r="M40" s="31"/>
      <c r="N40" s="20"/>
      <c r="O40" s="20"/>
      <c r="P40" s="165">
        <v>950</v>
      </c>
      <c r="Q40" s="172" t="s">
        <v>868</v>
      </c>
      <c r="R40" s="177" t="s">
        <v>761</v>
      </c>
      <c r="S40" s="185">
        <v>1</v>
      </c>
      <c r="T40" s="204" t="b">
        <f t="shared" si="0"/>
        <v>0</v>
      </c>
      <c r="U40" s="36"/>
    </row>
    <row r="41" spans="1:21" ht="180.75" customHeight="1">
      <c r="A41" s="29">
        <v>32</v>
      </c>
      <c r="B41" s="372"/>
      <c r="C41" s="362"/>
      <c r="D41" s="365"/>
      <c r="E41" s="363" t="s">
        <v>137</v>
      </c>
      <c r="F41" s="369" t="s">
        <v>308</v>
      </c>
      <c r="G41" s="17" t="s">
        <v>602</v>
      </c>
      <c r="H41" s="144">
        <v>1</v>
      </c>
      <c r="I41" s="142" t="s">
        <v>603</v>
      </c>
      <c r="J41" s="139" t="s">
        <v>129</v>
      </c>
      <c r="K41" s="18">
        <v>43846</v>
      </c>
      <c r="L41" s="18">
        <v>44183</v>
      </c>
      <c r="M41" s="31"/>
      <c r="N41" s="20"/>
      <c r="O41" s="20"/>
      <c r="P41" s="160">
        <v>0</v>
      </c>
      <c r="Q41" s="172" t="s">
        <v>762</v>
      </c>
      <c r="R41" s="178" t="s">
        <v>946</v>
      </c>
      <c r="S41" s="302">
        <v>0.2</v>
      </c>
      <c r="T41" s="5">
        <f t="shared" si="0"/>
        <v>1</v>
      </c>
      <c r="U41" s="36"/>
    </row>
    <row r="42" spans="1:21" ht="180.75" customHeight="1">
      <c r="A42" s="29">
        <v>33</v>
      </c>
      <c r="B42" s="372"/>
      <c r="C42" s="362"/>
      <c r="D42" s="365"/>
      <c r="E42" s="363"/>
      <c r="F42" s="369"/>
      <c r="G42" s="17" t="s">
        <v>309</v>
      </c>
      <c r="H42" s="144">
        <v>5</v>
      </c>
      <c r="I42" s="142" t="s">
        <v>604</v>
      </c>
      <c r="J42" s="139" t="s">
        <v>406</v>
      </c>
      <c r="K42" s="18">
        <v>43846</v>
      </c>
      <c r="L42" s="18">
        <v>44183</v>
      </c>
      <c r="M42" s="31"/>
      <c r="N42" s="20"/>
      <c r="O42" s="20"/>
      <c r="P42" s="165">
        <v>4</v>
      </c>
      <c r="Q42" s="172" t="s">
        <v>1024</v>
      </c>
      <c r="R42" s="178" t="s">
        <v>1025</v>
      </c>
      <c r="S42" s="186">
        <v>0.9</v>
      </c>
      <c r="T42" s="204">
        <f t="shared" si="0"/>
        <v>4</v>
      </c>
      <c r="U42" s="36"/>
    </row>
    <row r="43" spans="1:21" ht="363.75" customHeight="1">
      <c r="A43" s="29">
        <v>34</v>
      </c>
      <c r="B43" s="372"/>
      <c r="C43" s="362"/>
      <c r="D43" s="295" t="s">
        <v>407</v>
      </c>
      <c r="E43" s="137" t="s">
        <v>408</v>
      </c>
      <c r="F43" s="17" t="s">
        <v>409</v>
      </c>
      <c r="G43" s="17" t="s">
        <v>410</v>
      </c>
      <c r="H43" s="139">
        <v>10</v>
      </c>
      <c r="I43" s="262" t="s">
        <v>763</v>
      </c>
      <c r="J43" s="139" t="s">
        <v>406</v>
      </c>
      <c r="K43" s="18">
        <v>43846</v>
      </c>
      <c r="L43" s="18">
        <v>44183</v>
      </c>
      <c r="M43" s="122">
        <v>40000000</v>
      </c>
      <c r="N43" s="20"/>
      <c r="O43" s="20" t="s">
        <v>654</v>
      </c>
      <c r="P43" s="166">
        <v>20</v>
      </c>
      <c r="Q43" s="268" t="s">
        <v>764</v>
      </c>
      <c r="R43" s="179" t="s">
        <v>765</v>
      </c>
      <c r="S43" s="185">
        <v>1</v>
      </c>
      <c r="T43" s="5" t="b">
        <f t="shared" si="0"/>
        <v>0</v>
      </c>
      <c r="U43" s="36"/>
    </row>
    <row r="44" spans="1:21" ht="186.75" customHeight="1">
      <c r="A44" s="29">
        <v>35</v>
      </c>
      <c r="B44" s="372"/>
      <c r="C44" s="362"/>
      <c r="D44" s="363" t="s">
        <v>975</v>
      </c>
      <c r="E44" s="369" t="s">
        <v>310</v>
      </c>
      <c r="F44" s="369" t="s">
        <v>311</v>
      </c>
      <c r="G44" s="17" t="s">
        <v>605</v>
      </c>
      <c r="H44" s="139">
        <v>300</v>
      </c>
      <c r="I44" s="139" t="s">
        <v>615</v>
      </c>
      <c r="J44" s="139" t="s">
        <v>312</v>
      </c>
      <c r="K44" s="18">
        <v>43846</v>
      </c>
      <c r="L44" s="18">
        <v>44183</v>
      </c>
      <c r="M44" s="31"/>
      <c r="N44" s="20"/>
      <c r="O44" s="20"/>
      <c r="P44" s="250">
        <v>802</v>
      </c>
      <c r="Q44" s="272" t="s">
        <v>869</v>
      </c>
      <c r="R44" s="251" t="s">
        <v>870</v>
      </c>
      <c r="S44" s="187">
        <v>1</v>
      </c>
      <c r="T44" s="5" t="b">
        <f t="shared" si="0"/>
        <v>0</v>
      </c>
      <c r="U44" s="36"/>
    </row>
    <row r="45" spans="1:21" ht="183.75" customHeight="1">
      <c r="A45" s="29">
        <v>36</v>
      </c>
      <c r="B45" s="372"/>
      <c r="C45" s="362"/>
      <c r="D45" s="363"/>
      <c r="E45" s="369"/>
      <c r="F45" s="369"/>
      <c r="G45" s="75" t="s">
        <v>616</v>
      </c>
      <c r="H45" s="203">
        <v>200</v>
      </c>
      <c r="I45" s="139" t="s">
        <v>606</v>
      </c>
      <c r="J45" s="139" t="s">
        <v>313</v>
      </c>
      <c r="K45" s="18">
        <v>43846</v>
      </c>
      <c r="L45" s="18">
        <v>44183</v>
      </c>
      <c r="M45" s="31"/>
      <c r="N45" s="20"/>
      <c r="O45" s="20"/>
      <c r="P45" s="166">
        <v>1284</v>
      </c>
      <c r="Q45" s="172" t="s">
        <v>871</v>
      </c>
      <c r="R45" s="179" t="s">
        <v>872</v>
      </c>
      <c r="S45" s="187">
        <v>1</v>
      </c>
      <c r="T45" s="204" t="b">
        <f t="shared" si="0"/>
        <v>0</v>
      </c>
      <c r="U45" s="36"/>
    </row>
    <row r="46" spans="1:21" ht="178.5" customHeight="1">
      <c r="A46" s="29">
        <v>37</v>
      </c>
      <c r="B46" s="372"/>
      <c r="C46" s="362"/>
      <c r="D46" s="365" t="s">
        <v>138</v>
      </c>
      <c r="E46" s="363" t="s">
        <v>416</v>
      </c>
      <c r="F46" s="369" t="s">
        <v>139</v>
      </c>
      <c r="G46" s="75" t="s">
        <v>462</v>
      </c>
      <c r="H46" s="139">
        <v>1</v>
      </c>
      <c r="I46" s="139" t="s">
        <v>463</v>
      </c>
      <c r="J46" s="139" t="s">
        <v>317</v>
      </c>
      <c r="K46" s="18">
        <v>43893</v>
      </c>
      <c r="L46" s="18">
        <v>44183</v>
      </c>
      <c r="M46" s="31"/>
      <c r="N46" s="20"/>
      <c r="O46" s="20"/>
      <c r="P46" s="167">
        <v>1</v>
      </c>
      <c r="Q46" s="172" t="s">
        <v>1020</v>
      </c>
      <c r="R46" s="180" t="s">
        <v>1019</v>
      </c>
      <c r="S46" s="187">
        <f>+P46/H46</f>
        <v>1</v>
      </c>
      <c r="T46" s="204" t="b">
        <f t="shared" si="0"/>
        <v>0</v>
      </c>
      <c r="U46" s="36"/>
    </row>
    <row r="47" spans="1:21" ht="137.25" customHeight="1">
      <c r="A47" s="29">
        <v>38</v>
      </c>
      <c r="B47" s="372"/>
      <c r="C47" s="362"/>
      <c r="D47" s="365"/>
      <c r="E47" s="363"/>
      <c r="F47" s="369"/>
      <c r="G47" s="17" t="s">
        <v>314</v>
      </c>
      <c r="H47" s="139">
        <v>2</v>
      </c>
      <c r="I47" s="139" t="s">
        <v>316</v>
      </c>
      <c r="J47" s="139" t="s">
        <v>317</v>
      </c>
      <c r="K47" s="18">
        <v>43846</v>
      </c>
      <c r="L47" s="18">
        <v>44183</v>
      </c>
      <c r="M47" s="31"/>
      <c r="N47" s="20"/>
      <c r="O47" s="20"/>
      <c r="P47" s="167">
        <v>8</v>
      </c>
      <c r="Q47" s="172" t="s">
        <v>873</v>
      </c>
      <c r="R47" s="180" t="s">
        <v>874</v>
      </c>
      <c r="S47" s="185">
        <v>1</v>
      </c>
      <c r="T47" s="204" t="b">
        <f t="shared" si="0"/>
        <v>0</v>
      </c>
      <c r="U47" s="36"/>
    </row>
    <row r="48" spans="1:21" ht="212.25" customHeight="1">
      <c r="A48" s="29">
        <v>39</v>
      </c>
      <c r="B48" s="372"/>
      <c r="C48" s="362"/>
      <c r="D48" s="365"/>
      <c r="E48" s="363"/>
      <c r="F48" s="369"/>
      <c r="G48" s="17" t="s">
        <v>315</v>
      </c>
      <c r="H48" s="139">
        <v>2</v>
      </c>
      <c r="I48" s="139" t="s">
        <v>607</v>
      </c>
      <c r="J48" s="139" t="s">
        <v>317</v>
      </c>
      <c r="K48" s="18">
        <v>43846</v>
      </c>
      <c r="L48" s="18">
        <v>44183</v>
      </c>
      <c r="M48" s="31"/>
      <c r="N48" s="20"/>
      <c r="O48" s="20"/>
      <c r="P48" s="167">
        <v>3</v>
      </c>
      <c r="Q48" s="172" t="s">
        <v>876</v>
      </c>
      <c r="R48" s="180" t="s">
        <v>875</v>
      </c>
      <c r="S48" s="185">
        <v>1</v>
      </c>
      <c r="T48" s="204" t="b">
        <f t="shared" si="0"/>
        <v>0</v>
      </c>
      <c r="U48" s="36"/>
    </row>
    <row r="49" spans="1:21" ht="149.25" customHeight="1">
      <c r="A49" s="29">
        <v>40</v>
      </c>
      <c r="B49" s="372"/>
      <c r="C49" s="362"/>
      <c r="D49" s="365"/>
      <c r="E49" s="363"/>
      <c r="F49" s="17" t="s">
        <v>140</v>
      </c>
      <c r="G49" s="17" t="s">
        <v>608</v>
      </c>
      <c r="H49" s="139">
        <v>280</v>
      </c>
      <c r="I49" s="139" t="s">
        <v>609</v>
      </c>
      <c r="J49" s="139" t="s">
        <v>317</v>
      </c>
      <c r="K49" s="18">
        <v>43846</v>
      </c>
      <c r="L49" s="18">
        <v>44183</v>
      </c>
      <c r="M49" s="31"/>
      <c r="N49" s="20"/>
      <c r="O49" s="20"/>
      <c r="P49" s="167">
        <v>1571</v>
      </c>
      <c r="Q49" s="208" t="s">
        <v>878</v>
      </c>
      <c r="R49" s="181" t="s">
        <v>877</v>
      </c>
      <c r="S49" s="185">
        <v>1</v>
      </c>
      <c r="T49" s="204" t="b">
        <f t="shared" si="0"/>
        <v>0</v>
      </c>
      <c r="U49" s="36"/>
    </row>
    <row r="50" spans="1:21" ht="207.75" customHeight="1">
      <c r="A50" s="29">
        <v>41</v>
      </c>
      <c r="B50" s="372"/>
      <c r="C50" s="362"/>
      <c r="D50" s="365"/>
      <c r="E50" s="363"/>
      <c r="F50" s="17" t="s">
        <v>464</v>
      </c>
      <c r="G50" s="17" t="s">
        <v>610</v>
      </c>
      <c r="H50" s="139">
        <v>1</v>
      </c>
      <c r="I50" s="139" t="s">
        <v>600</v>
      </c>
      <c r="J50" s="139" t="s">
        <v>317</v>
      </c>
      <c r="K50" s="18">
        <v>43893</v>
      </c>
      <c r="L50" s="18">
        <v>44183</v>
      </c>
      <c r="M50" s="31"/>
      <c r="N50" s="20"/>
      <c r="O50" s="20"/>
      <c r="P50" s="269">
        <v>1</v>
      </c>
      <c r="Q50" s="210" t="s">
        <v>879</v>
      </c>
      <c r="R50" s="207" t="s">
        <v>880</v>
      </c>
      <c r="S50" s="185">
        <f>+P50/H50</f>
        <v>1</v>
      </c>
      <c r="T50" s="204" t="b">
        <f t="shared" si="0"/>
        <v>0</v>
      </c>
      <c r="U50" s="36"/>
    </row>
    <row r="51" spans="1:21" ht="207.75" customHeight="1">
      <c r="A51" s="29">
        <v>42</v>
      </c>
      <c r="B51" s="372"/>
      <c r="C51" s="362"/>
      <c r="D51" s="138" t="s">
        <v>237</v>
      </c>
      <c r="E51" s="137" t="s">
        <v>240</v>
      </c>
      <c r="F51" s="17" t="s">
        <v>698</v>
      </c>
      <c r="G51" s="17" t="s">
        <v>778</v>
      </c>
      <c r="H51" s="139">
        <v>5</v>
      </c>
      <c r="I51" s="139" t="s">
        <v>411</v>
      </c>
      <c r="J51" s="139" t="s">
        <v>317</v>
      </c>
      <c r="K51" s="18">
        <v>43893</v>
      </c>
      <c r="L51" s="18">
        <v>44183</v>
      </c>
      <c r="M51" s="31"/>
      <c r="N51" s="20"/>
      <c r="O51" s="20"/>
      <c r="P51" s="299">
        <v>7</v>
      </c>
      <c r="Q51" s="209" t="s">
        <v>1022</v>
      </c>
      <c r="R51" s="182" t="s">
        <v>1021</v>
      </c>
      <c r="S51" s="185">
        <v>1</v>
      </c>
      <c r="T51" s="5" t="b">
        <f t="shared" si="0"/>
        <v>0</v>
      </c>
      <c r="U51" s="36"/>
    </row>
    <row r="52" spans="1:21" ht="246.75" customHeight="1">
      <c r="A52" s="29">
        <v>43</v>
      </c>
      <c r="B52" s="372"/>
      <c r="C52" s="362" t="s">
        <v>141</v>
      </c>
      <c r="D52" s="375" t="s">
        <v>142</v>
      </c>
      <c r="E52" s="363" t="s">
        <v>465</v>
      </c>
      <c r="F52" s="369" t="s">
        <v>611</v>
      </c>
      <c r="G52" s="17" t="s">
        <v>692</v>
      </c>
      <c r="H52" s="139">
        <v>1</v>
      </c>
      <c r="I52" s="139" t="s">
        <v>420</v>
      </c>
      <c r="J52" s="139" t="s">
        <v>421</v>
      </c>
      <c r="K52" s="18">
        <v>43846</v>
      </c>
      <c r="L52" s="18">
        <v>44073</v>
      </c>
      <c r="M52" s="346">
        <v>100000000</v>
      </c>
      <c r="N52" s="20"/>
      <c r="O52" s="349" t="s">
        <v>654</v>
      </c>
      <c r="P52" s="160"/>
      <c r="Q52" s="172" t="s">
        <v>881</v>
      </c>
      <c r="R52" s="270" t="s">
        <v>1023</v>
      </c>
      <c r="S52" s="185">
        <v>0.8</v>
      </c>
      <c r="T52" s="204">
        <f t="shared" si="0"/>
        <v>4</v>
      </c>
      <c r="U52" s="36"/>
    </row>
    <row r="53" spans="1:21" ht="124.5" customHeight="1">
      <c r="A53" s="29">
        <v>44</v>
      </c>
      <c r="B53" s="372"/>
      <c r="C53" s="362"/>
      <c r="D53" s="375"/>
      <c r="E53" s="363"/>
      <c r="F53" s="369"/>
      <c r="G53" s="17" t="s">
        <v>693</v>
      </c>
      <c r="H53" s="139">
        <v>10</v>
      </c>
      <c r="I53" s="139" t="s">
        <v>612</v>
      </c>
      <c r="J53" s="139" t="s">
        <v>421</v>
      </c>
      <c r="K53" s="18">
        <v>43846</v>
      </c>
      <c r="L53" s="18">
        <v>44183</v>
      </c>
      <c r="M53" s="347"/>
      <c r="N53" s="20"/>
      <c r="O53" s="351"/>
      <c r="P53" s="160">
        <v>14</v>
      </c>
      <c r="Q53" s="246" t="s">
        <v>882</v>
      </c>
      <c r="R53" s="270" t="s">
        <v>883</v>
      </c>
      <c r="S53" s="185">
        <v>1</v>
      </c>
      <c r="T53" s="5" t="b">
        <f t="shared" si="0"/>
        <v>0</v>
      </c>
      <c r="U53" s="36"/>
    </row>
    <row r="54" spans="1:21" ht="234" customHeight="1">
      <c r="A54" s="29">
        <v>45</v>
      </c>
      <c r="B54" s="372"/>
      <c r="C54" s="362"/>
      <c r="D54" s="375"/>
      <c r="E54" s="137" t="s">
        <v>417</v>
      </c>
      <c r="F54" s="139" t="s">
        <v>419</v>
      </c>
      <c r="G54" s="17" t="s">
        <v>418</v>
      </c>
      <c r="H54" s="139">
        <v>1</v>
      </c>
      <c r="I54" s="149" t="s">
        <v>613</v>
      </c>
      <c r="J54" s="139" t="s">
        <v>422</v>
      </c>
      <c r="K54" s="18">
        <v>43846</v>
      </c>
      <c r="L54" s="18">
        <v>44042</v>
      </c>
      <c r="M54" s="348"/>
      <c r="N54" s="20"/>
      <c r="O54" s="350"/>
      <c r="P54" s="160"/>
      <c r="Q54" s="172" t="s">
        <v>884</v>
      </c>
      <c r="R54" s="270" t="s">
        <v>991</v>
      </c>
      <c r="S54" s="185">
        <v>0.4</v>
      </c>
      <c r="T54" s="204">
        <f t="shared" si="0"/>
        <v>3</v>
      </c>
      <c r="U54" s="36"/>
    </row>
    <row r="55" spans="1:21" ht="145.5" customHeight="1">
      <c r="A55" s="29">
        <v>46</v>
      </c>
      <c r="B55" s="372"/>
      <c r="C55" s="362"/>
      <c r="D55" s="363" t="s">
        <v>466</v>
      </c>
      <c r="E55" s="363" t="s">
        <v>239</v>
      </c>
      <c r="F55" s="17" t="s">
        <v>423</v>
      </c>
      <c r="G55" s="17" t="s">
        <v>428</v>
      </c>
      <c r="H55" s="139">
        <v>1</v>
      </c>
      <c r="I55" s="139" t="s">
        <v>427</v>
      </c>
      <c r="J55" s="139" t="s">
        <v>429</v>
      </c>
      <c r="K55" s="18">
        <v>43846</v>
      </c>
      <c r="L55" s="18">
        <v>44183</v>
      </c>
      <c r="M55" s="31"/>
      <c r="N55" s="20"/>
      <c r="O55" s="20"/>
      <c r="P55" s="160"/>
      <c r="Q55" s="172" t="s">
        <v>947</v>
      </c>
      <c r="R55" s="297" t="s">
        <v>766</v>
      </c>
      <c r="S55" s="185">
        <v>0.5</v>
      </c>
      <c r="T55" s="204">
        <f t="shared" si="0"/>
        <v>3</v>
      </c>
      <c r="U55" s="36"/>
    </row>
    <row r="56" spans="1:21" ht="145.5" customHeight="1">
      <c r="A56" s="29">
        <v>47</v>
      </c>
      <c r="B56" s="372"/>
      <c r="C56" s="362"/>
      <c r="D56" s="363"/>
      <c r="E56" s="363"/>
      <c r="F56" s="75" t="s">
        <v>424</v>
      </c>
      <c r="G56" s="75" t="s">
        <v>238</v>
      </c>
      <c r="H56" s="139">
        <v>1</v>
      </c>
      <c r="I56" s="139" t="s">
        <v>425</v>
      </c>
      <c r="J56" s="139" t="s">
        <v>426</v>
      </c>
      <c r="K56" s="18">
        <v>43846</v>
      </c>
      <c r="L56" s="18">
        <v>44183</v>
      </c>
      <c r="M56" s="31"/>
      <c r="N56" s="20"/>
      <c r="O56" s="20"/>
      <c r="P56" s="160"/>
      <c r="Q56" s="172" t="s">
        <v>885</v>
      </c>
      <c r="R56" s="297" t="s">
        <v>767</v>
      </c>
      <c r="S56" s="185">
        <v>0.4</v>
      </c>
      <c r="T56" s="204">
        <f t="shared" si="0"/>
        <v>3</v>
      </c>
      <c r="U56" s="36"/>
    </row>
    <row r="57" spans="1:21">
      <c r="C57" s="159">
        <v>3</v>
      </c>
      <c r="D57" s="22">
        <v>12</v>
      </c>
      <c r="E57" s="22">
        <v>29</v>
      </c>
      <c r="G57" s="23">
        <v>50</v>
      </c>
      <c r="H57" s="11"/>
      <c r="I57" s="24">
        <v>50</v>
      </c>
      <c r="M57" s="123">
        <f>SUM(M7:M56)</f>
        <v>4623804202</v>
      </c>
      <c r="S57" s="212">
        <f>AVERAGE(S7:S56)</f>
        <v>0.76683686813186791</v>
      </c>
    </row>
    <row r="58" spans="1:21" ht="26.25">
      <c r="B58" s="14" t="s">
        <v>86</v>
      </c>
      <c r="C58" s="28" t="s">
        <v>87</v>
      </c>
      <c r="H58" s="12"/>
      <c r="I58" s="24"/>
      <c r="M58" s="119"/>
      <c r="S58" s="212">
        <f>AVERAGE(S7,S8,S9,S11,S12,S13,S14,S15,S17,S18,S19,S22,S23,S24,S25,S26,S27,S28,S29,S30,S31,S32,S33,S34,S35,S36,S37,S38,S39,S40,S41,S42,S43,S44,S45,S46,S47,S48,S49,S50,S51,S52,S53,S54,S55,S56)</f>
        <v>0.82332811753463908</v>
      </c>
    </row>
    <row r="59" spans="1:21" ht="26.25">
      <c r="B59" s="14" t="s">
        <v>88</v>
      </c>
      <c r="C59" s="28" t="s">
        <v>89</v>
      </c>
      <c r="H59" s="24"/>
      <c r="I59" s="24"/>
      <c r="M59" s="119"/>
    </row>
    <row r="60" spans="1:21" ht="26.25">
      <c r="A60" s="50" t="s">
        <v>974</v>
      </c>
      <c r="B60" s="7"/>
      <c r="M60" s="119"/>
    </row>
    <row r="61" spans="1:21" ht="26.25">
      <c r="A61" s="7" t="s">
        <v>917</v>
      </c>
      <c r="B61" s="7" t="s">
        <v>90</v>
      </c>
      <c r="M61" s="119"/>
    </row>
    <row r="62" spans="1:21" ht="26.25">
      <c r="B62" s="7" t="s">
        <v>588</v>
      </c>
      <c r="M62" s="119"/>
    </row>
    <row r="63" spans="1:21">
      <c r="B63" s="7" t="s">
        <v>649</v>
      </c>
    </row>
    <row r="64" spans="1:21">
      <c r="B64" s="7"/>
    </row>
    <row r="65" spans="2:2">
      <c r="B65" s="7" t="s">
        <v>705</v>
      </c>
    </row>
  </sheetData>
  <sheetProtection algorithmName="SHA-512" hashValue="nbT7H1WLAMAUbhjuRzorFeaNwhM5O7TSI5f7lVKXt1j2P0Bn0qNBAQpY6LUcQgf4GY9t2sknBtzRsFs8oqZnoA==" saltValue="4Zsra4mjV4pGAxsPmHqN9A==" spinCount="100000" sheet="1" objects="1" scenarios="1"/>
  <mergeCells count="62">
    <mergeCell ref="D55:D56"/>
    <mergeCell ref="F46:F48"/>
    <mergeCell ref="E46:E50"/>
    <mergeCell ref="D52:D54"/>
    <mergeCell ref="D46:D50"/>
    <mergeCell ref="E52:E53"/>
    <mergeCell ref="F52:F53"/>
    <mergeCell ref="E55:E56"/>
    <mergeCell ref="F41:F42"/>
    <mergeCell ref="D40:D42"/>
    <mergeCell ref="E31:E32"/>
    <mergeCell ref="F31:F32"/>
    <mergeCell ref="E33:E38"/>
    <mergeCell ref="F34:F35"/>
    <mergeCell ref="F44:F45"/>
    <mergeCell ref="D31:D39"/>
    <mergeCell ref="B1:B4"/>
    <mergeCell ref="C1:R2"/>
    <mergeCell ref="C31:C51"/>
    <mergeCell ref="B7:B56"/>
    <mergeCell ref="C52:C56"/>
    <mergeCell ref="K5:K6"/>
    <mergeCell ref="B5:B6"/>
    <mergeCell ref="C5:C6"/>
    <mergeCell ref="D5:D6"/>
    <mergeCell ref="E5:E6"/>
    <mergeCell ref="F5:F6"/>
    <mergeCell ref="G5:G6"/>
    <mergeCell ref="F36:F37"/>
    <mergeCell ref="E41:E42"/>
    <mergeCell ref="C7:C30"/>
    <mergeCell ref="E26:E30"/>
    <mergeCell ref="D29:D30"/>
    <mergeCell ref="D44:D45"/>
    <mergeCell ref="E44:E45"/>
    <mergeCell ref="E24:E25"/>
    <mergeCell ref="P5:T5"/>
    <mergeCell ref="M5:M6"/>
    <mergeCell ref="N5:N6"/>
    <mergeCell ref="D19:D21"/>
    <mergeCell ref="L5:L6"/>
    <mergeCell ref="S1:T1"/>
    <mergeCell ref="S2:T2"/>
    <mergeCell ref="C3:R4"/>
    <mergeCell ref="S3:T3"/>
    <mergeCell ref="S4:T4"/>
    <mergeCell ref="M52:M54"/>
    <mergeCell ref="O10:O11"/>
    <mergeCell ref="O22:O25"/>
    <mergeCell ref="O52:O54"/>
    <mergeCell ref="A5:A6"/>
    <mergeCell ref="E22:E23"/>
    <mergeCell ref="F22:F23"/>
    <mergeCell ref="D22:D28"/>
    <mergeCell ref="M10:M11"/>
    <mergeCell ref="M22:M25"/>
    <mergeCell ref="I5:I6"/>
    <mergeCell ref="D7:D18"/>
    <mergeCell ref="O5:O6"/>
    <mergeCell ref="H5:H6"/>
    <mergeCell ref="J5:J6"/>
    <mergeCell ref="E10:E11"/>
  </mergeCells>
  <conditionalFormatting sqref="T7:T56">
    <cfRule type="cellIs" dxfId="23" priority="8" stopIfTrue="1" operator="between">
      <formula>3</formula>
      <formula>4</formula>
    </cfRule>
  </conditionalFormatting>
  <conditionalFormatting sqref="T7:T56">
    <cfRule type="cellIs" dxfId="22" priority="5" stopIfTrue="1" operator="greaterThan">
      <formula>3</formula>
    </cfRule>
    <cfRule type="cellIs" dxfId="21" priority="6" stopIfTrue="1" operator="between">
      <formula>1</formula>
      <formula>1</formula>
    </cfRule>
    <cfRule type="cellIs" dxfId="20" priority="7" stopIfTrue="1" operator="between">
      <formula>3</formula>
      <formula>3</formula>
    </cfRule>
  </conditionalFormatting>
  <pageMargins left="0.70866141732283472" right="0.70866141732283472" top="0.74803149606299213" bottom="0.74803149606299213" header="0.31496062992125984" footer="0.31496062992125984"/>
  <pageSetup paperSize="14" scale="3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zoomScale="84" zoomScaleNormal="84" zoomScaleSheetLayoutView="91" workbookViewId="0">
      <pane ySplit="6" topLeftCell="A7" activePane="bottomLeft" state="frozen"/>
      <selection pane="bottomLeft" activeCell="A7" sqref="A7"/>
    </sheetView>
  </sheetViews>
  <sheetFormatPr baseColWidth="10" defaultRowHeight="15"/>
  <cols>
    <col min="1" max="1" width="3.5703125" customWidth="1"/>
    <col min="2" max="2" width="11.85546875" style="16" customWidth="1"/>
    <col min="3" max="3" width="11.5703125" style="16" customWidth="1"/>
    <col min="4" max="4" width="20.42578125" style="22" customWidth="1"/>
    <col min="5" max="5" width="18.7109375" style="22" customWidth="1"/>
    <col min="6" max="6" width="31.28515625" style="23" customWidth="1"/>
    <col min="7" max="7" width="36.85546875" style="23" customWidth="1"/>
    <col min="8" max="8" width="6.140625" style="23" customWidth="1"/>
    <col min="9" max="9" width="26.85546875" style="23" customWidth="1"/>
    <col min="10" max="10" width="28.140625" style="16" customWidth="1"/>
    <col min="11" max="11" width="15.28515625" style="16" customWidth="1"/>
    <col min="12" max="12" width="17" style="16" customWidth="1"/>
    <col min="13" max="13" width="23.85546875" style="16" hidden="1" customWidth="1"/>
    <col min="14" max="14" width="20.7109375" style="16" hidden="1" customWidth="1"/>
    <col min="15" max="15" width="24.28515625" style="16" hidden="1" customWidth="1"/>
    <col min="16" max="16" width="21.85546875" style="16" customWidth="1"/>
    <col min="17" max="17" width="59.140625" style="16" customWidth="1"/>
    <col min="18" max="18" width="55.42578125" style="16" customWidth="1"/>
    <col min="19" max="19" width="17.28515625" style="16" customWidth="1"/>
    <col min="20" max="20" width="20" style="16" customWidth="1"/>
    <col min="21" max="21" width="5.85546875" customWidth="1"/>
  </cols>
  <sheetData>
    <row r="1" spans="1:21">
      <c r="B1" s="385"/>
      <c r="C1" s="386" t="s">
        <v>0</v>
      </c>
      <c r="D1" s="386"/>
      <c r="E1" s="386"/>
      <c r="F1" s="386"/>
      <c r="G1" s="386"/>
      <c r="H1" s="386"/>
      <c r="I1" s="386"/>
      <c r="J1" s="386"/>
      <c r="K1" s="386"/>
      <c r="L1" s="386"/>
      <c r="M1" s="386"/>
      <c r="N1" s="386"/>
      <c r="O1" s="386"/>
      <c r="P1" s="386"/>
      <c r="Q1" s="386"/>
      <c r="R1" s="386"/>
      <c r="S1" s="387" t="s">
        <v>1</v>
      </c>
      <c r="T1" s="387"/>
    </row>
    <row r="2" spans="1:21">
      <c r="B2" s="385"/>
      <c r="C2" s="386"/>
      <c r="D2" s="386"/>
      <c r="E2" s="386"/>
      <c r="F2" s="386"/>
      <c r="G2" s="386"/>
      <c r="H2" s="386"/>
      <c r="I2" s="386"/>
      <c r="J2" s="386"/>
      <c r="K2" s="386"/>
      <c r="L2" s="386"/>
      <c r="M2" s="386"/>
      <c r="N2" s="386"/>
      <c r="O2" s="386"/>
      <c r="P2" s="386"/>
      <c r="Q2" s="386"/>
      <c r="R2" s="386"/>
      <c r="S2" s="388" t="s">
        <v>2</v>
      </c>
      <c r="T2" s="388"/>
    </row>
    <row r="3" spans="1:21">
      <c r="B3" s="385"/>
      <c r="C3" s="389" t="s">
        <v>251</v>
      </c>
      <c r="D3" s="389"/>
      <c r="E3" s="389"/>
      <c r="F3" s="389"/>
      <c r="G3" s="389"/>
      <c r="H3" s="389"/>
      <c r="I3" s="389"/>
      <c r="J3" s="389"/>
      <c r="K3" s="389"/>
      <c r="L3" s="389"/>
      <c r="M3" s="389"/>
      <c r="N3" s="389"/>
      <c r="O3" s="389"/>
      <c r="P3" s="389"/>
      <c r="Q3" s="389"/>
      <c r="R3" s="389"/>
      <c r="S3" s="388" t="s">
        <v>3</v>
      </c>
      <c r="T3" s="388"/>
    </row>
    <row r="4" spans="1:21">
      <c r="B4" s="385"/>
      <c r="C4" s="389"/>
      <c r="D4" s="389"/>
      <c r="E4" s="389"/>
      <c r="F4" s="389"/>
      <c r="G4" s="389"/>
      <c r="H4" s="389"/>
      <c r="I4" s="389"/>
      <c r="J4" s="389"/>
      <c r="K4" s="389"/>
      <c r="L4" s="389"/>
      <c r="M4" s="389"/>
      <c r="N4" s="389"/>
      <c r="O4" s="389"/>
      <c r="P4" s="389"/>
      <c r="Q4" s="389"/>
      <c r="R4" s="389"/>
      <c r="S4" s="388" t="s">
        <v>4</v>
      </c>
      <c r="T4" s="388"/>
    </row>
    <row r="5" spans="1:21" ht="15.75" customHeight="1">
      <c r="A5" s="376" t="s">
        <v>5</v>
      </c>
      <c r="B5" s="329" t="s">
        <v>6</v>
      </c>
      <c r="C5" s="329" t="s">
        <v>7</v>
      </c>
      <c r="D5" s="329" t="s">
        <v>8</v>
      </c>
      <c r="E5" s="329" t="s">
        <v>9</v>
      </c>
      <c r="F5" s="329" t="s">
        <v>10</v>
      </c>
      <c r="G5" s="329" t="s">
        <v>11</v>
      </c>
      <c r="H5" s="329" t="s">
        <v>12</v>
      </c>
      <c r="I5" s="329" t="s">
        <v>244</v>
      </c>
      <c r="J5" s="329" t="s">
        <v>13</v>
      </c>
      <c r="K5" s="329" t="s">
        <v>14</v>
      </c>
      <c r="L5" s="329" t="s">
        <v>15</v>
      </c>
      <c r="M5" s="329" t="s">
        <v>16</v>
      </c>
      <c r="N5" s="329" t="s">
        <v>17</v>
      </c>
      <c r="O5" s="329" t="s">
        <v>18</v>
      </c>
      <c r="P5" s="364" t="s">
        <v>19</v>
      </c>
      <c r="Q5" s="364"/>
      <c r="R5" s="364"/>
      <c r="S5" s="364"/>
      <c r="T5" s="364"/>
    </row>
    <row r="6" spans="1:21">
      <c r="A6" s="377"/>
      <c r="B6" s="329"/>
      <c r="C6" s="329"/>
      <c r="D6" s="329"/>
      <c r="E6" s="329"/>
      <c r="F6" s="329"/>
      <c r="G6" s="329"/>
      <c r="H6" s="329"/>
      <c r="I6" s="329"/>
      <c r="J6" s="329"/>
      <c r="K6" s="329"/>
      <c r="L6" s="329"/>
      <c r="M6" s="329"/>
      <c r="N6" s="329"/>
      <c r="O6" s="329"/>
      <c r="P6" s="97" t="s">
        <v>20</v>
      </c>
      <c r="Q6" s="97" t="s">
        <v>21</v>
      </c>
      <c r="R6" s="97" t="s">
        <v>22</v>
      </c>
      <c r="S6" s="97" t="s">
        <v>23</v>
      </c>
      <c r="T6" s="97" t="s">
        <v>24</v>
      </c>
    </row>
    <row r="7" spans="1:21" ht="258.75" customHeight="1">
      <c r="A7" s="29">
        <v>1</v>
      </c>
      <c r="B7" s="365" t="s">
        <v>145</v>
      </c>
      <c r="C7" s="365" t="s">
        <v>146</v>
      </c>
      <c r="D7" s="384" t="s">
        <v>147</v>
      </c>
      <c r="E7" s="98" t="s">
        <v>148</v>
      </c>
      <c r="F7" s="75" t="s">
        <v>507</v>
      </c>
      <c r="G7" s="75" t="s">
        <v>149</v>
      </c>
      <c r="H7" s="99">
        <v>20</v>
      </c>
      <c r="I7" s="99" t="s">
        <v>327</v>
      </c>
      <c r="J7" s="99" t="s">
        <v>326</v>
      </c>
      <c r="K7" s="18">
        <v>43845</v>
      </c>
      <c r="L7" s="18">
        <v>44183</v>
      </c>
      <c r="M7" s="378">
        <v>80000000</v>
      </c>
      <c r="N7" s="63"/>
      <c r="O7" s="380" t="s">
        <v>659</v>
      </c>
      <c r="P7" s="190">
        <v>17</v>
      </c>
      <c r="Q7" s="265" t="s">
        <v>886</v>
      </c>
      <c r="R7" s="191" t="s">
        <v>1007</v>
      </c>
      <c r="S7" s="192">
        <f>+P7/H7</f>
        <v>0.85</v>
      </c>
      <c r="T7" s="204">
        <f t="shared" ref="T7:T21" si="0">IF(S7&lt;=33%,1,IF(S7&lt;76%,3,IF(S7&lt;100%,4,IF(S7=101%,5))))</f>
        <v>4</v>
      </c>
      <c r="U7" s="296"/>
    </row>
    <row r="8" spans="1:21" ht="163.5" customHeight="1">
      <c r="A8" s="29">
        <v>2</v>
      </c>
      <c r="B8" s="365"/>
      <c r="C8" s="365"/>
      <c r="D8" s="384"/>
      <c r="E8" s="98" t="s">
        <v>150</v>
      </c>
      <c r="F8" s="99" t="s">
        <v>151</v>
      </c>
      <c r="G8" s="99" t="s">
        <v>152</v>
      </c>
      <c r="H8" s="99">
        <v>120</v>
      </c>
      <c r="I8" s="99" t="s">
        <v>330</v>
      </c>
      <c r="J8" s="99" t="s">
        <v>326</v>
      </c>
      <c r="K8" s="18">
        <v>43845</v>
      </c>
      <c r="L8" s="18">
        <v>44183</v>
      </c>
      <c r="M8" s="379"/>
      <c r="N8" s="20"/>
      <c r="O8" s="381"/>
      <c r="P8" s="190">
        <v>232</v>
      </c>
      <c r="Q8" s="191" t="s">
        <v>889</v>
      </c>
      <c r="R8" s="191" t="s">
        <v>948</v>
      </c>
      <c r="S8" s="193">
        <v>1</v>
      </c>
      <c r="T8" s="5" t="b">
        <f t="shared" si="0"/>
        <v>0</v>
      </c>
    </row>
    <row r="9" spans="1:21" ht="120">
      <c r="A9" s="29">
        <v>3</v>
      </c>
      <c r="B9" s="365"/>
      <c r="C9" s="365"/>
      <c r="D9" s="384"/>
      <c r="E9" s="98" t="s">
        <v>153</v>
      </c>
      <c r="F9" s="99" t="s">
        <v>154</v>
      </c>
      <c r="G9" s="99" t="s">
        <v>328</v>
      </c>
      <c r="H9" s="99">
        <v>600</v>
      </c>
      <c r="I9" s="99" t="s">
        <v>329</v>
      </c>
      <c r="J9" s="99" t="s">
        <v>326</v>
      </c>
      <c r="K9" s="18">
        <v>43845</v>
      </c>
      <c r="L9" s="18">
        <v>44183</v>
      </c>
      <c r="M9" s="121">
        <v>14200000</v>
      </c>
      <c r="N9" s="20"/>
      <c r="O9" s="102" t="s">
        <v>659</v>
      </c>
      <c r="P9" s="190">
        <v>1858</v>
      </c>
      <c r="Q9" s="191" t="s">
        <v>887</v>
      </c>
      <c r="R9" s="191" t="s">
        <v>888</v>
      </c>
      <c r="S9" s="193">
        <v>1</v>
      </c>
      <c r="T9" s="211" t="b">
        <f t="shared" si="0"/>
        <v>0</v>
      </c>
    </row>
    <row r="10" spans="1:21" ht="204">
      <c r="A10" s="29">
        <v>4</v>
      </c>
      <c r="B10" s="365"/>
      <c r="C10" s="365"/>
      <c r="D10" s="384"/>
      <c r="E10" s="98" t="s">
        <v>155</v>
      </c>
      <c r="F10" s="99" t="s">
        <v>631</v>
      </c>
      <c r="G10" s="99" t="s">
        <v>156</v>
      </c>
      <c r="H10" s="99">
        <v>5</v>
      </c>
      <c r="I10" s="99" t="s">
        <v>331</v>
      </c>
      <c r="J10" s="99" t="s">
        <v>342</v>
      </c>
      <c r="K10" s="18">
        <v>43845</v>
      </c>
      <c r="L10" s="18">
        <v>44183</v>
      </c>
      <c r="M10" s="117"/>
      <c r="N10" s="63"/>
      <c r="O10" s="102"/>
      <c r="P10" s="190">
        <v>11</v>
      </c>
      <c r="Q10" s="191" t="s">
        <v>890</v>
      </c>
      <c r="R10" s="191" t="s">
        <v>891</v>
      </c>
      <c r="S10" s="193">
        <v>1</v>
      </c>
      <c r="T10" s="5" t="b">
        <f t="shared" si="0"/>
        <v>0</v>
      </c>
    </row>
    <row r="11" spans="1:21" ht="297" customHeight="1">
      <c r="A11" s="29">
        <v>5</v>
      </c>
      <c r="B11" s="365"/>
      <c r="C11" s="365"/>
      <c r="D11" s="365" t="s">
        <v>157</v>
      </c>
      <c r="E11" s="98" t="s">
        <v>509</v>
      </c>
      <c r="F11" s="99" t="s">
        <v>158</v>
      </c>
      <c r="G11" s="99" t="s">
        <v>510</v>
      </c>
      <c r="H11" s="99">
        <v>3</v>
      </c>
      <c r="I11" s="99" t="s">
        <v>508</v>
      </c>
      <c r="J11" s="99" t="s">
        <v>430</v>
      </c>
      <c r="K11" s="18">
        <v>43845</v>
      </c>
      <c r="L11" s="18">
        <v>44183</v>
      </c>
      <c r="M11" s="124"/>
      <c r="N11" s="20"/>
      <c r="O11" s="102"/>
      <c r="P11" s="190">
        <v>2</v>
      </c>
      <c r="Q11" s="191" t="s">
        <v>892</v>
      </c>
      <c r="R11" s="191" t="s">
        <v>1008</v>
      </c>
      <c r="S11" s="193">
        <v>0.75</v>
      </c>
      <c r="T11" s="204">
        <f t="shared" si="0"/>
        <v>3</v>
      </c>
    </row>
    <row r="12" spans="1:21" ht="132" customHeight="1">
      <c r="A12" s="29">
        <v>6</v>
      </c>
      <c r="B12" s="365"/>
      <c r="C12" s="365"/>
      <c r="D12" s="365"/>
      <c r="E12" s="98" t="s">
        <v>632</v>
      </c>
      <c r="F12" s="99" t="s">
        <v>633</v>
      </c>
      <c r="G12" s="99" t="s">
        <v>159</v>
      </c>
      <c r="H12" s="99">
        <v>2</v>
      </c>
      <c r="I12" s="99" t="s">
        <v>332</v>
      </c>
      <c r="J12" s="99" t="s">
        <v>342</v>
      </c>
      <c r="K12" s="18">
        <v>43845</v>
      </c>
      <c r="L12" s="18">
        <v>44183</v>
      </c>
      <c r="M12" s="124"/>
      <c r="N12" s="20"/>
      <c r="O12" s="102"/>
      <c r="P12" s="300">
        <v>1</v>
      </c>
      <c r="Q12" s="191" t="s">
        <v>714</v>
      </c>
      <c r="R12" s="191" t="s">
        <v>756</v>
      </c>
      <c r="S12" s="193">
        <v>0.6</v>
      </c>
      <c r="T12" s="5">
        <f t="shared" si="0"/>
        <v>3</v>
      </c>
    </row>
    <row r="13" spans="1:21" ht="252">
      <c r="A13" s="29">
        <v>7</v>
      </c>
      <c r="B13" s="365"/>
      <c r="C13" s="365"/>
      <c r="D13" s="365"/>
      <c r="E13" s="363" t="s">
        <v>334</v>
      </c>
      <c r="F13" s="99" t="s">
        <v>335</v>
      </c>
      <c r="G13" s="99" t="s">
        <v>160</v>
      </c>
      <c r="H13" s="99">
        <v>3</v>
      </c>
      <c r="I13" s="99" t="s">
        <v>230</v>
      </c>
      <c r="J13" s="99" t="s">
        <v>342</v>
      </c>
      <c r="K13" s="18">
        <v>43845</v>
      </c>
      <c r="L13" s="18">
        <v>44183</v>
      </c>
      <c r="M13" s="124"/>
      <c r="N13" s="20"/>
      <c r="O13" s="102"/>
      <c r="P13" s="190">
        <v>12</v>
      </c>
      <c r="Q13" s="191" t="s">
        <v>992</v>
      </c>
      <c r="R13" s="191" t="s">
        <v>993</v>
      </c>
      <c r="S13" s="193">
        <v>1</v>
      </c>
      <c r="T13" s="204" t="b">
        <f t="shared" si="0"/>
        <v>0</v>
      </c>
    </row>
    <row r="14" spans="1:21" ht="96">
      <c r="A14" s="29">
        <v>8</v>
      </c>
      <c r="B14" s="365"/>
      <c r="C14" s="365"/>
      <c r="D14" s="365"/>
      <c r="E14" s="363"/>
      <c r="F14" s="99" t="s">
        <v>336</v>
      </c>
      <c r="G14" s="99" t="s">
        <v>338</v>
      </c>
      <c r="H14" s="99">
        <v>10</v>
      </c>
      <c r="I14" s="99" t="s">
        <v>230</v>
      </c>
      <c r="J14" s="99" t="s">
        <v>342</v>
      </c>
      <c r="K14" s="18">
        <v>43845</v>
      </c>
      <c r="L14" s="18">
        <v>44183</v>
      </c>
      <c r="M14" s="125"/>
      <c r="N14" s="20"/>
      <c r="O14" s="102"/>
      <c r="P14" s="283">
        <v>5</v>
      </c>
      <c r="Q14" s="226" t="s">
        <v>893</v>
      </c>
      <c r="R14" s="226" t="s">
        <v>894</v>
      </c>
      <c r="S14" s="252">
        <f>+P14/H14</f>
        <v>0.5</v>
      </c>
      <c r="T14" s="204">
        <f t="shared" si="0"/>
        <v>3</v>
      </c>
      <c r="U14" s="296"/>
    </row>
    <row r="15" spans="1:21" ht="108">
      <c r="A15" s="29">
        <v>9</v>
      </c>
      <c r="B15" s="365"/>
      <c r="C15" s="365"/>
      <c r="D15" s="365"/>
      <c r="E15" s="363"/>
      <c r="F15" s="99" t="s">
        <v>337</v>
      </c>
      <c r="G15" s="99" t="s">
        <v>339</v>
      </c>
      <c r="H15" s="99">
        <v>1</v>
      </c>
      <c r="I15" s="99" t="s">
        <v>229</v>
      </c>
      <c r="J15" s="99" t="s">
        <v>333</v>
      </c>
      <c r="K15" s="18">
        <v>43845</v>
      </c>
      <c r="L15" s="18">
        <v>44183</v>
      </c>
      <c r="M15" s="125"/>
      <c r="N15" s="20"/>
      <c r="O15" s="102"/>
      <c r="P15" s="190"/>
      <c r="Q15" s="191" t="s">
        <v>895</v>
      </c>
      <c r="R15" s="191" t="s">
        <v>896</v>
      </c>
      <c r="S15" s="193">
        <v>0.6</v>
      </c>
      <c r="T15" s="204">
        <f t="shared" si="0"/>
        <v>3</v>
      </c>
      <c r="U15" s="296"/>
    </row>
    <row r="16" spans="1:21" ht="60">
      <c r="A16" s="29">
        <v>10</v>
      </c>
      <c r="B16" s="365"/>
      <c r="C16" s="365"/>
      <c r="D16" s="365"/>
      <c r="E16" s="363"/>
      <c r="F16" s="99" t="s">
        <v>343</v>
      </c>
      <c r="G16" s="99" t="s">
        <v>344</v>
      </c>
      <c r="H16" s="99">
        <v>2</v>
      </c>
      <c r="I16" s="99" t="s">
        <v>634</v>
      </c>
      <c r="J16" s="99" t="s">
        <v>333</v>
      </c>
      <c r="K16" s="18">
        <v>43845</v>
      </c>
      <c r="L16" s="18">
        <v>44183</v>
      </c>
      <c r="M16" s="125"/>
      <c r="N16" s="20"/>
      <c r="O16" s="102"/>
      <c r="P16" s="190"/>
      <c r="Q16" s="191" t="s">
        <v>897</v>
      </c>
      <c r="R16" s="191" t="s">
        <v>898</v>
      </c>
      <c r="S16" s="284">
        <v>0.2</v>
      </c>
      <c r="T16" s="5">
        <f t="shared" si="0"/>
        <v>1</v>
      </c>
    </row>
    <row r="17" spans="1:21" ht="45">
      <c r="A17" s="29">
        <v>11</v>
      </c>
      <c r="B17" s="365"/>
      <c r="C17" s="365"/>
      <c r="D17" s="365"/>
      <c r="E17" s="363"/>
      <c r="F17" s="99" t="s">
        <v>340</v>
      </c>
      <c r="G17" s="99" t="s">
        <v>341</v>
      </c>
      <c r="H17" s="99">
        <v>1</v>
      </c>
      <c r="I17" s="99" t="s">
        <v>229</v>
      </c>
      <c r="J17" s="99" t="s">
        <v>333</v>
      </c>
      <c r="K17" s="18">
        <v>43845</v>
      </c>
      <c r="L17" s="18">
        <v>44183</v>
      </c>
      <c r="M17" s="118"/>
      <c r="N17" s="20"/>
      <c r="O17" s="102"/>
      <c r="P17" s="190"/>
      <c r="Q17" s="226"/>
      <c r="R17" s="226" t="s">
        <v>899</v>
      </c>
      <c r="S17" s="285">
        <v>0</v>
      </c>
      <c r="T17" s="5">
        <f t="shared" si="0"/>
        <v>1</v>
      </c>
    </row>
    <row r="18" spans="1:21" ht="216">
      <c r="A18" s="29">
        <v>12</v>
      </c>
      <c r="B18" s="365"/>
      <c r="C18" s="365"/>
      <c r="D18" s="98" t="s">
        <v>488</v>
      </c>
      <c r="E18" s="99" t="s">
        <v>491</v>
      </c>
      <c r="F18" s="99" t="s">
        <v>490</v>
      </c>
      <c r="G18" s="99" t="s">
        <v>492</v>
      </c>
      <c r="H18" s="99">
        <v>10</v>
      </c>
      <c r="I18" s="99" t="s">
        <v>489</v>
      </c>
      <c r="J18" s="99" t="s">
        <v>333</v>
      </c>
      <c r="K18" s="18">
        <v>43876</v>
      </c>
      <c r="L18" s="18">
        <v>44183</v>
      </c>
      <c r="M18" s="125"/>
      <c r="N18" s="20"/>
      <c r="O18" s="102"/>
      <c r="P18" s="190">
        <v>3</v>
      </c>
      <c r="Q18" s="226" t="s">
        <v>901</v>
      </c>
      <c r="R18" s="226" t="s">
        <v>900</v>
      </c>
      <c r="S18" s="227">
        <f>+P18/H18</f>
        <v>0.3</v>
      </c>
      <c r="T18" s="5">
        <f t="shared" si="0"/>
        <v>1</v>
      </c>
    </row>
    <row r="19" spans="1:21" ht="99.75" customHeight="1">
      <c r="A19" s="29">
        <v>13</v>
      </c>
      <c r="B19" s="365"/>
      <c r="C19" s="382" t="s">
        <v>493</v>
      </c>
      <c r="D19" s="101" t="s">
        <v>494</v>
      </c>
      <c r="E19" s="99" t="s">
        <v>501</v>
      </c>
      <c r="F19" s="383" t="s">
        <v>495</v>
      </c>
      <c r="G19" s="99" t="s">
        <v>502</v>
      </c>
      <c r="H19" s="99">
        <v>12</v>
      </c>
      <c r="I19" s="89" t="s">
        <v>498</v>
      </c>
      <c r="J19" s="99" t="s">
        <v>333</v>
      </c>
      <c r="K19" s="18">
        <v>43876</v>
      </c>
      <c r="L19" s="18">
        <v>44183</v>
      </c>
      <c r="M19" s="125"/>
      <c r="N19" s="20"/>
      <c r="O19" s="102"/>
      <c r="P19" s="190"/>
      <c r="Q19" s="226" t="s">
        <v>902</v>
      </c>
      <c r="R19" s="226" t="s">
        <v>757</v>
      </c>
      <c r="S19" s="227">
        <v>0.2</v>
      </c>
      <c r="T19" s="5">
        <f t="shared" si="0"/>
        <v>1</v>
      </c>
      <c r="U19" s="298"/>
    </row>
    <row r="20" spans="1:21" ht="105">
      <c r="A20" s="29">
        <v>14</v>
      </c>
      <c r="B20" s="365"/>
      <c r="C20" s="382"/>
      <c r="D20" s="101" t="s">
        <v>496</v>
      </c>
      <c r="E20" s="99" t="s">
        <v>503</v>
      </c>
      <c r="F20" s="383"/>
      <c r="G20" s="99" t="s">
        <v>505</v>
      </c>
      <c r="H20" s="21">
        <v>3</v>
      </c>
      <c r="I20" s="89" t="s">
        <v>499</v>
      </c>
      <c r="J20" s="99" t="s">
        <v>333</v>
      </c>
      <c r="K20" s="18">
        <v>43876</v>
      </c>
      <c r="L20" s="18">
        <v>44183</v>
      </c>
      <c r="M20" s="126"/>
      <c r="N20" s="20"/>
      <c r="O20" s="102"/>
      <c r="P20" s="190"/>
      <c r="Q20" s="226" t="s">
        <v>1009</v>
      </c>
      <c r="R20" s="226" t="s">
        <v>903</v>
      </c>
      <c r="S20" s="228">
        <v>0.4</v>
      </c>
      <c r="T20" s="204">
        <f t="shared" si="0"/>
        <v>3</v>
      </c>
    </row>
    <row r="21" spans="1:21" ht="192">
      <c r="A21" s="29">
        <v>15</v>
      </c>
      <c r="B21" s="365"/>
      <c r="C21" s="382"/>
      <c r="D21" s="101" t="s">
        <v>497</v>
      </c>
      <c r="E21" s="99" t="s">
        <v>504</v>
      </c>
      <c r="F21" s="383"/>
      <c r="G21" s="99" t="s">
        <v>506</v>
      </c>
      <c r="H21" s="127">
        <v>5</v>
      </c>
      <c r="I21" s="89" t="s">
        <v>500</v>
      </c>
      <c r="J21" s="99" t="s">
        <v>333</v>
      </c>
      <c r="K21" s="18">
        <v>43876</v>
      </c>
      <c r="L21" s="18">
        <v>44183</v>
      </c>
      <c r="M21" s="80"/>
      <c r="N21" s="80"/>
      <c r="O21" s="102"/>
      <c r="P21" s="190">
        <v>6</v>
      </c>
      <c r="Q21" s="226" t="s">
        <v>1010</v>
      </c>
      <c r="R21" s="226" t="s">
        <v>1011</v>
      </c>
      <c r="S21" s="228">
        <v>1</v>
      </c>
      <c r="T21" s="204" t="b">
        <f t="shared" si="0"/>
        <v>0</v>
      </c>
    </row>
    <row r="22" spans="1:21">
      <c r="B22" s="103"/>
      <c r="C22" s="104">
        <v>2</v>
      </c>
      <c r="D22" s="105">
        <v>6</v>
      </c>
      <c r="E22" s="106">
        <v>11</v>
      </c>
      <c r="F22" s="107"/>
      <c r="G22" s="108">
        <v>15</v>
      </c>
      <c r="H22" s="12"/>
      <c r="I22" s="109">
        <v>15</v>
      </c>
      <c r="J22" s="110"/>
      <c r="K22" s="111"/>
      <c r="L22" s="111"/>
      <c r="M22" s="128">
        <f>SUM(M7:M21)</f>
        <v>94200000</v>
      </c>
      <c r="N22" s="112"/>
      <c r="O22" s="112"/>
      <c r="P22" s="112"/>
      <c r="Q22" s="112"/>
      <c r="R22" s="112"/>
      <c r="S22" s="253">
        <f>AVERAGE(S7:S21)</f>
        <v>0.62666666666666659</v>
      </c>
      <c r="T22" s="112"/>
    </row>
    <row r="23" spans="1:21">
      <c r="C23" s="28" t="s">
        <v>87</v>
      </c>
      <c r="H23" s="24"/>
      <c r="I23" s="24"/>
      <c r="S23" s="254">
        <f>AVERAGE(S7,S8,S9,S10,S11,S12,S13,S14,S15,S18,S19,S20,S21)</f>
        <v>0.70769230769230762</v>
      </c>
    </row>
    <row r="24" spans="1:21">
      <c r="C24" s="28" t="s">
        <v>89</v>
      </c>
    </row>
    <row r="26" spans="1:21">
      <c r="B26" s="27" t="s">
        <v>86</v>
      </c>
    </row>
    <row r="27" spans="1:21">
      <c r="B27" s="27" t="s">
        <v>88</v>
      </c>
    </row>
    <row r="29" spans="1:21">
      <c r="B29" s="16" t="s">
        <v>90</v>
      </c>
    </row>
    <row r="30" spans="1:21">
      <c r="B30" s="7" t="s">
        <v>588</v>
      </c>
    </row>
    <row r="31" spans="1:21">
      <c r="B31" s="7" t="s">
        <v>649</v>
      </c>
    </row>
    <row r="33" spans="2:2">
      <c r="B33" s="50" t="s">
        <v>974</v>
      </c>
    </row>
    <row r="34" spans="2:2">
      <c r="B34" s="7" t="s">
        <v>917</v>
      </c>
    </row>
  </sheetData>
  <sheetProtection algorithmName="SHA-512" hashValue="4bXeNiD4NidKr58FEwHZto56vY7l8BQ/aww2fOIvYzUm3irAcJWTmOn18Bmxh5CzLkXvCJTORysj2YpjtukUIA==" saltValue="R7c3LHzC9zitsiAiB9csMA==" spinCount="100000" sheet="1" objects="1" scenarios="1"/>
  <mergeCells count="32">
    <mergeCell ref="B1:B4"/>
    <mergeCell ref="C1:R2"/>
    <mergeCell ref="S1:T1"/>
    <mergeCell ref="S2:T2"/>
    <mergeCell ref="C3:R4"/>
    <mergeCell ref="S3:T3"/>
    <mergeCell ref="S4:T4"/>
    <mergeCell ref="P5:T5"/>
    <mergeCell ref="D7:D10"/>
    <mergeCell ref="H5:H6"/>
    <mergeCell ref="D5:D6"/>
    <mergeCell ref="E5:E6"/>
    <mergeCell ref="F5:F6"/>
    <mergeCell ref="G5:G6"/>
    <mergeCell ref="J5:J6"/>
    <mergeCell ref="K5:K6"/>
    <mergeCell ref="A5:A6"/>
    <mergeCell ref="M7:M8"/>
    <mergeCell ref="O7:O8"/>
    <mergeCell ref="B7:B21"/>
    <mergeCell ref="C19:C21"/>
    <mergeCell ref="F19:F21"/>
    <mergeCell ref="L5:L6"/>
    <mergeCell ref="M5:M6"/>
    <mergeCell ref="B5:B6"/>
    <mergeCell ref="E13:E17"/>
    <mergeCell ref="I5:I6"/>
    <mergeCell ref="D11:D17"/>
    <mergeCell ref="C5:C6"/>
    <mergeCell ref="C7:C18"/>
    <mergeCell ref="N5:N6"/>
    <mergeCell ref="O5:O6"/>
  </mergeCells>
  <conditionalFormatting sqref="T7">
    <cfRule type="cellIs" dxfId="19" priority="12" stopIfTrue="1" operator="between">
      <formula>3</formula>
      <formula>4</formula>
    </cfRule>
  </conditionalFormatting>
  <conditionalFormatting sqref="T7">
    <cfRule type="cellIs" dxfId="18" priority="9" stopIfTrue="1" operator="greaterThan">
      <formula>3</formula>
    </cfRule>
    <cfRule type="cellIs" dxfId="17" priority="10" stopIfTrue="1" operator="between">
      <formula>1</formula>
      <formula>1</formula>
    </cfRule>
    <cfRule type="cellIs" dxfId="16" priority="11" stopIfTrue="1" operator="between">
      <formula>3</formula>
      <formula>3</formula>
    </cfRule>
  </conditionalFormatting>
  <conditionalFormatting sqref="T8:T17">
    <cfRule type="cellIs" dxfId="15" priority="8" stopIfTrue="1" operator="between">
      <formula>3</formula>
      <formula>4</formula>
    </cfRule>
  </conditionalFormatting>
  <conditionalFormatting sqref="T8:T17">
    <cfRule type="cellIs" dxfId="14" priority="5" stopIfTrue="1" operator="greaterThan">
      <formula>3</formula>
    </cfRule>
    <cfRule type="cellIs" dxfId="13" priority="6" stopIfTrue="1" operator="between">
      <formula>1</formula>
      <formula>1</formula>
    </cfRule>
    <cfRule type="cellIs" dxfId="12" priority="7" stopIfTrue="1" operator="between">
      <formula>3</formula>
      <formula>3</formula>
    </cfRule>
  </conditionalFormatting>
  <conditionalFormatting sqref="T18:T21">
    <cfRule type="cellIs" dxfId="11" priority="4" stopIfTrue="1" operator="between">
      <formula>3</formula>
      <formula>4</formula>
    </cfRule>
  </conditionalFormatting>
  <conditionalFormatting sqref="T18:T21">
    <cfRule type="cellIs" dxfId="10" priority="1" stopIfTrue="1" operator="greaterThan">
      <formula>3</formula>
    </cfRule>
    <cfRule type="cellIs" dxfId="9" priority="2" stopIfTrue="1" operator="between">
      <formula>1</formula>
      <formula>1</formula>
    </cfRule>
    <cfRule type="cellIs" dxfId="8" priority="3" stopIfTrue="1" operator="between">
      <formula>3</formula>
      <formula>3</formula>
    </cfRule>
  </conditionalFormatting>
  <pageMargins left="0.70866141732283472" right="0.70866141732283472" top="0.74803149606299213" bottom="0.74803149606299213" header="0.31496062992125984" footer="0.31496062992125984"/>
  <pageSetup paperSize="14" scale="30"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0"/>
  <sheetViews>
    <sheetView zoomScale="89" zoomScaleNormal="89" zoomScaleSheetLayoutView="80" workbookViewId="0">
      <selection activeCell="G5" sqref="G5:G6"/>
    </sheetView>
  </sheetViews>
  <sheetFormatPr baseColWidth="10" defaultRowHeight="15"/>
  <cols>
    <col min="1" max="1" width="4.28515625" bestFit="1" customWidth="1"/>
    <col min="2" max="2" width="11.42578125" style="16" hidden="1" customWidth="1"/>
    <col min="3" max="3" width="11.5703125" style="16" hidden="1" customWidth="1"/>
    <col min="4" max="4" width="18.28515625" style="22" customWidth="1"/>
    <col min="5" max="5" width="20" style="22" customWidth="1"/>
    <col min="6" max="6" width="31.42578125" style="23" customWidth="1"/>
    <col min="7" max="7" width="42.5703125" style="23" customWidth="1"/>
    <col min="8" max="8" width="12.7109375" style="23" customWidth="1"/>
    <col min="9" max="9" width="31.85546875" style="23" customWidth="1"/>
    <col min="10" max="10" width="33.28515625" style="16" hidden="1" customWidth="1"/>
    <col min="11" max="12" width="12.7109375" style="16" hidden="1" customWidth="1"/>
    <col min="13" max="13" width="29.5703125" style="58" hidden="1" customWidth="1"/>
    <col min="14" max="14" width="16.140625" style="16" hidden="1" customWidth="1"/>
    <col min="15" max="15" width="12.7109375" style="16" hidden="1" customWidth="1"/>
    <col min="16" max="16" width="12.7109375" style="16" customWidth="1"/>
    <col min="17" max="17" width="52.85546875" style="16" customWidth="1"/>
    <col min="18" max="18" width="83.28515625" style="16" customWidth="1"/>
    <col min="19" max="19" width="11.5703125" style="16" customWidth="1"/>
    <col min="20" max="20" width="14.140625" style="16" customWidth="1"/>
  </cols>
  <sheetData>
    <row r="1" spans="1:21" ht="17.25" customHeight="1">
      <c r="B1" s="385"/>
      <c r="C1" s="386" t="s">
        <v>0</v>
      </c>
      <c r="D1" s="386"/>
      <c r="E1" s="386"/>
      <c r="F1" s="386"/>
      <c r="G1" s="386"/>
      <c r="H1" s="386"/>
      <c r="I1" s="386"/>
      <c r="J1" s="386"/>
      <c r="K1" s="386"/>
      <c r="L1" s="386"/>
      <c r="M1" s="386"/>
      <c r="N1" s="386"/>
      <c r="O1" s="386"/>
      <c r="P1" s="386"/>
      <c r="Q1" s="386"/>
      <c r="R1" s="386"/>
      <c r="S1" s="387" t="s">
        <v>1</v>
      </c>
      <c r="T1" s="387"/>
    </row>
    <row r="2" spans="1:21" ht="16.5" customHeight="1">
      <c r="B2" s="385"/>
      <c r="C2" s="386"/>
      <c r="D2" s="386"/>
      <c r="E2" s="386"/>
      <c r="F2" s="386"/>
      <c r="G2" s="386"/>
      <c r="H2" s="386"/>
      <c r="I2" s="386"/>
      <c r="J2" s="386"/>
      <c r="K2" s="386"/>
      <c r="L2" s="386"/>
      <c r="M2" s="386"/>
      <c r="N2" s="386"/>
      <c r="O2" s="386"/>
      <c r="P2" s="386"/>
      <c r="Q2" s="386"/>
      <c r="R2" s="386"/>
      <c r="S2" s="388" t="s">
        <v>2</v>
      </c>
      <c r="T2" s="388"/>
    </row>
    <row r="3" spans="1:21" ht="27" customHeight="1">
      <c r="B3" s="385"/>
      <c r="C3" s="389" t="s">
        <v>251</v>
      </c>
      <c r="D3" s="389"/>
      <c r="E3" s="389"/>
      <c r="F3" s="389"/>
      <c r="G3" s="389"/>
      <c r="H3" s="389"/>
      <c r="I3" s="389"/>
      <c r="J3" s="389"/>
      <c r="K3" s="389"/>
      <c r="L3" s="389"/>
      <c r="M3" s="389"/>
      <c r="N3" s="389"/>
      <c r="O3" s="389"/>
      <c r="P3" s="389"/>
      <c r="Q3" s="389"/>
      <c r="R3" s="389"/>
      <c r="S3" s="388" t="s">
        <v>3</v>
      </c>
      <c r="T3" s="388"/>
    </row>
    <row r="4" spans="1:21" ht="36.75" customHeight="1">
      <c r="B4" s="385"/>
      <c r="C4" s="389"/>
      <c r="D4" s="389"/>
      <c r="E4" s="389"/>
      <c r="F4" s="389"/>
      <c r="G4" s="389"/>
      <c r="H4" s="389"/>
      <c r="I4" s="389"/>
      <c r="J4" s="389"/>
      <c r="K4" s="389"/>
      <c r="L4" s="389"/>
      <c r="M4" s="389"/>
      <c r="N4" s="389"/>
      <c r="O4" s="389"/>
      <c r="P4" s="389"/>
      <c r="Q4" s="389"/>
      <c r="R4" s="389"/>
      <c r="S4" s="388" t="s">
        <v>4</v>
      </c>
      <c r="T4" s="388"/>
    </row>
    <row r="5" spans="1:21" ht="15.75" customHeight="1">
      <c r="A5" s="390" t="s">
        <v>5</v>
      </c>
      <c r="B5" s="329" t="s">
        <v>6</v>
      </c>
      <c r="C5" s="329" t="s">
        <v>7</v>
      </c>
      <c r="D5" s="329" t="s">
        <v>8</v>
      </c>
      <c r="E5" s="329" t="s">
        <v>9</v>
      </c>
      <c r="F5" s="329" t="s">
        <v>10</v>
      </c>
      <c r="G5" s="329" t="s">
        <v>11</v>
      </c>
      <c r="H5" s="329" t="s">
        <v>250</v>
      </c>
      <c r="I5" s="329" t="s">
        <v>244</v>
      </c>
      <c r="J5" s="329" t="s">
        <v>13</v>
      </c>
      <c r="K5" s="329" t="s">
        <v>14</v>
      </c>
      <c r="L5" s="329" t="s">
        <v>15</v>
      </c>
      <c r="M5" s="395" t="s">
        <v>16</v>
      </c>
      <c r="N5" s="329" t="s">
        <v>17</v>
      </c>
      <c r="O5" s="329" t="s">
        <v>18</v>
      </c>
      <c r="P5" s="364" t="s">
        <v>19</v>
      </c>
      <c r="Q5" s="364"/>
      <c r="R5" s="364"/>
      <c r="S5" s="364"/>
      <c r="T5" s="364"/>
    </row>
    <row r="6" spans="1:21" ht="40.5" customHeight="1">
      <c r="A6" s="390"/>
      <c r="B6" s="329"/>
      <c r="C6" s="329"/>
      <c r="D6" s="329"/>
      <c r="E6" s="329"/>
      <c r="F6" s="329"/>
      <c r="G6" s="329"/>
      <c r="H6" s="329"/>
      <c r="I6" s="329"/>
      <c r="J6" s="329"/>
      <c r="K6" s="329"/>
      <c r="L6" s="329"/>
      <c r="M6" s="395"/>
      <c r="N6" s="329"/>
      <c r="O6" s="329"/>
      <c r="P6" s="97" t="s">
        <v>20</v>
      </c>
      <c r="Q6" s="97" t="s">
        <v>21</v>
      </c>
      <c r="R6" s="97" t="s">
        <v>22</v>
      </c>
      <c r="S6" s="97" t="s">
        <v>23</v>
      </c>
      <c r="T6" s="97" t="s">
        <v>24</v>
      </c>
    </row>
    <row r="7" spans="1:21" ht="180">
      <c r="A7" s="34">
        <v>1</v>
      </c>
      <c r="B7" s="391" t="s">
        <v>161</v>
      </c>
      <c r="C7" s="392" t="s">
        <v>162</v>
      </c>
      <c r="D7" s="329" t="s">
        <v>163</v>
      </c>
      <c r="E7" s="394" t="s">
        <v>164</v>
      </c>
      <c r="F7" s="369" t="s">
        <v>165</v>
      </c>
      <c r="G7" s="94" t="s">
        <v>432</v>
      </c>
      <c r="H7" s="92">
        <v>1</v>
      </c>
      <c r="I7" s="94" t="s">
        <v>647</v>
      </c>
      <c r="J7" s="102" t="s">
        <v>253</v>
      </c>
      <c r="K7" s="18">
        <v>43844</v>
      </c>
      <c r="L7" s="18">
        <v>44183</v>
      </c>
      <c r="M7" s="115">
        <v>15000000</v>
      </c>
      <c r="N7" s="17"/>
      <c r="O7" s="92" t="s">
        <v>659</v>
      </c>
      <c r="P7" s="17"/>
      <c r="Q7" s="154" t="s">
        <v>999</v>
      </c>
      <c r="R7" s="155" t="s">
        <v>954</v>
      </c>
      <c r="S7" s="152">
        <v>0.9</v>
      </c>
      <c r="T7" s="204">
        <f t="shared" ref="T7:T33" si="0">IF(S7&lt;=33%,1,IF(S7&lt;76%,3,IF(S7&lt;100%,4,IF(S7=101%,5))))</f>
        <v>4</v>
      </c>
    </row>
    <row r="8" spans="1:21" ht="192">
      <c r="A8" s="34">
        <v>2</v>
      </c>
      <c r="B8" s="391"/>
      <c r="C8" s="392"/>
      <c r="D8" s="329"/>
      <c r="E8" s="394"/>
      <c r="F8" s="369"/>
      <c r="G8" s="94" t="s">
        <v>664</v>
      </c>
      <c r="H8" s="99">
        <v>1</v>
      </c>
      <c r="I8" s="94" t="s">
        <v>663</v>
      </c>
      <c r="J8" s="102" t="s">
        <v>665</v>
      </c>
      <c r="K8" s="18">
        <v>43844</v>
      </c>
      <c r="L8" s="18">
        <v>44183</v>
      </c>
      <c r="M8" s="199"/>
      <c r="N8" s="194"/>
      <c r="O8" s="196"/>
      <c r="P8" s="17"/>
      <c r="Q8" s="216" t="s">
        <v>956</v>
      </c>
      <c r="R8" s="216" t="s">
        <v>955</v>
      </c>
      <c r="S8" s="218">
        <v>0.75</v>
      </c>
      <c r="T8" s="204">
        <f t="shared" si="0"/>
        <v>3</v>
      </c>
    </row>
    <row r="9" spans="1:21" ht="56.25" customHeight="1">
      <c r="A9" s="34">
        <v>3</v>
      </c>
      <c r="B9" s="391"/>
      <c r="C9" s="392"/>
      <c r="D9" s="329"/>
      <c r="E9" s="394"/>
      <c r="F9" s="369"/>
      <c r="G9" s="94" t="s">
        <v>650</v>
      </c>
      <c r="H9" s="99">
        <v>1</v>
      </c>
      <c r="I9" s="94" t="s">
        <v>651</v>
      </c>
      <c r="J9" s="102" t="s">
        <v>652</v>
      </c>
      <c r="K9" s="18">
        <v>43862</v>
      </c>
      <c r="L9" s="18">
        <v>44183</v>
      </c>
      <c r="M9" s="78"/>
      <c r="N9" s="17"/>
      <c r="O9" s="219"/>
      <c r="P9" s="17">
        <v>1</v>
      </c>
      <c r="Q9" s="216" t="s">
        <v>904</v>
      </c>
      <c r="R9" s="216" t="s">
        <v>905</v>
      </c>
      <c r="S9" s="218">
        <v>1</v>
      </c>
      <c r="T9" s="204" t="b">
        <f t="shared" si="0"/>
        <v>0</v>
      </c>
    </row>
    <row r="10" spans="1:21" ht="320.25" customHeight="1">
      <c r="A10" s="34">
        <v>4</v>
      </c>
      <c r="B10" s="391"/>
      <c r="C10" s="392"/>
      <c r="D10" s="329"/>
      <c r="E10" s="394"/>
      <c r="F10" s="369"/>
      <c r="G10" s="94" t="s">
        <v>431</v>
      </c>
      <c r="H10" s="92">
        <v>5</v>
      </c>
      <c r="I10" s="94" t="s">
        <v>350</v>
      </c>
      <c r="J10" s="102" t="s">
        <v>253</v>
      </c>
      <c r="K10" s="18">
        <v>43844</v>
      </c>
      <c r="L10" s="18">
        <v>44183</v>
      </c>
      <c r="M10" s="78"/>
      <c r="N10" s="17"/>
      <c r="O10" s="92"/>
      <c r="P10" s="17"/>
      <c r="Q10" s="155" t="s">
        <v>907</v>
      </c>
      <c r="R10" s="156" t="s">
        <v>906</v>
      </c>
      <c r="S10" s="153">
        <v>0.75</v>
      </c>
      <c r="T10" s="204">
        <f t="shared" si="0"/>
        <v>3</v>
      </c>
    </row>
    <row r="11" spans="1:21" ht="146.25" customHeight="1">
      <c r="A11" s="34">
        <v>5</v>
      </c>
      <c r="B11" s="391"/>
      <c r="C11" s="392"/>
      <c r="D11" s="329"/>
      <c r="E11" s="394"/>
      <c r="F11" s="369"/>
      <c r="G11" s="94" t="s">
        <v>433</v>
      </c>
      <c r="H11" s="92">
        <v>1</v>
      </c>
      <c r="I11" s="94" t="s">
        <v>355</v>
      </c>
      <c r="J11" s="102" t="s">
        <v>356</v>
      </c>
      <c r="K11" s="18">
        <v>43844</v>
      </c>
      <c r="L11" s="18">
        <v>44183</v>
      </c>
      <c r="M11" s="199"/>
      <c r="N11" s="194"/>
      <c r="O11" s="196"/>
      <c r="P11" s="17"/>
      <c r="Q11" s="255" t="s">
        <v>919</v>
      </c>
      <c r="R11" s="255" t="s">
        <v>918</v>
      </c>
      <c r="S11" s="218">
        <v>0.75</v>
      </c>
      <c r="T11" s="204">
        <f t="shared" si="0"/>
        <v>3</v>
      </c>
    </row>
    <row r="12" spans="1:21" ht="213.75" customHeight="1">
      <c r="A12" s="34">
        <v>6</v>
      </c>
      <c r="B12" s="391"/>
      <c r="C12" s="392"/>
      <c r="D12" s="329"/>
      <c r="E12" s="394"/>
      <c r="F12" s="369"/>
      <c r="G12" s="94" t="s">
        <v>357</v>
      </c>
      <c r="H12" s="92">
        <v>1</v>
      </c>
      <c r="I12" s="94" t="s">
        <v>358</v>
      </c>
      <c r="J12" s="102" t="s">
        <v>437</v>
      </c>
      <c r="K12" s="18">
        <v>43853</v>
      </c>
      <c r="L12" s="18">
        <v>43951</v>
      </c>
      <c r="M12" s="78"/>
      <c r="N12" s="17"/>
      <c r="O12" s="219"/>
      <c r="P12" s="17"/>
      <c r="Q12" s="255" t="s">
        <v>1052</v>
      </c>
      <c r="R12" s="216" t="s">
        <v>957</v>
      </c>
      <c r="S12" s="218">
        <v>0.8</v>
      </c>
      <c r="T12" s="204">
        <f t="shared" si="0"/>
        <v>4</v>
      </c>
      <c r="U12" s="296"/>
    </row>
    <row r="13" spans="1:21" ht="96.75" customHeight="1">
      <c r="A13" s="34">
        <v>7</v>
      </c>
      <c r="B13" s="391"/>
      <c r="C13" s="392"/>
      <c r="D13" s="329"/>
      <c r="E13" s="394"/>
      <c r="F13" s="369"/>
      <c r="G13" s="94" t="s">
        <v>435</v>
      </c>
      <c r="H13" s="92">
        <v>1</v>
      </c>
      <c r="I13" s="94" t="s">
        <v>436</v>
      </c>
      <c r="J13" s="102" t="s">
        <v>438</v>
      </c>
      <c r="K13" s="18">
        <v>43853</v>
      </c>
      <c r="L13" s="18">
        <v>44134</v>
      </c>
      <c r="M13" s="199"/>
      <c r="N13" s="194"/>
      <c r="O13" s="196"/>
      <c r="P13" s="17"/>
      <c r="Q13" s="217" t="s">
        <v>1053</v>
      </c>
      <c r="R13" s="273" t="s">
        <v>949</v>
      </c>
      <c r="S13" s="256">
        <v>0.45</v>
      </c>
      <c r="T13" s="289">
        <f t="shared" si="0"/>
        <v>3</v>
      </c>
    </row>
    <row r="14" spans="1:21" ht="178.5" customHeight="1">
      <c r="A14" s="34">
        <v>8</v>
      </c>
      <c r="B14" s="391"/>
      <c r="C14" s="392"/>
      <c r="D14" s="329"/>
      <c r="E14" s="394"/>
      <c r="F14" s="369"/>
      <c r="G14" s="94" t="s">
        <v>614</v>
      </c>
      <c r="H14" s="92">
        <v>12</v>
      </c>
      <c r="I14" s="94" t="s">
        <v>445</v>
      </c>
      <c r="J14" s="102" t="s">
        <v>176</v>
      </c>
      <c r="K14" s="18">
        <v>43853</v>
      </c>
      <c r="L14" s="18">
        <v>44012</v>
      </c>
      <c r="M14" s="129">
        <v>10000000</v>
      </c>
      <c r="N14" s="17"/>
      <c r="O14" s="92" t="s">
        <v>659</v>
      </c>
      <c r="P14" s="17"/>
      <c r="Q14" s="216" t="s">
        <v>909</v>
      </c>
      <c r="R14" s="217" t="s">
        <v>908</v>
      </c>
      <c r="S14" s="218">
        <v>0.7</v>
      </c>
      <c r="T14" s="204">
        <f t="shared" si="0"/>
        <v>3</v>
      </c>
      <c r="U14" s="296"/>
    </row>
    <row r="15" spans="1:21" ht="123" customHeight="1">
      <c r="A15" s="34">
        <v>9</v>
      </c>
      <c r="B15" s="391"/>
      <c r="C15" s="392"/>
      <c r="D15" s="329"/>
      <c r="E15" s="394"/>
      <c r="F15" s="369"/>
      <c r="G15" s="94" t="s">
        <v>447</v>
      </c>
      <c r="H15" s="92">
        <v>1</v>
      </c>
      <c r="I15" s="94" t="s">
        <v>449</v>
      </c>
      <c r="J15" s="102" t="s">
        <v>448</v>
      </c>
      <c r="K15" s="18"/>
      <c r="L15" s="18"/>
      <c r="M15" s="129">
        <v>8555827773</v>
      </c>
      <c r="N15" s="17"/>
      <c r="O15" s="92" t="s">
        <v>659</v>
      </c>
      <c r="P15" s="17"/>
      <c r="Q15" s="154" t="s">
        <v>959</v>
      </c>
      <c r="R15" s="154" t="s">
        <v>958</v>
      </c>
      <c r="S15" s="152">
        <v>0.9</v>
      </c>
      <c r="T15" s="204">
        <f t="shared" si="0"/>
        <v>4</v>
      </c>
    </row>
    <row r="16" spans="1:21" ht="208.5" customHeight="1">
      <c r="A16" s="34">
        <v>10</v>
      </c>
      <c r="B16" s="391"/>
      <c r="C16" s="392"/>
      <c r="D16" s="329"/>
      <c r="E16" s="94" t="s">
        <v>352</v>
      </c>
      <c r="F16" s="94" t="s">
        <v>635</v>
      </c>
      <c r="G16" s="94" t="s">
        <v>781</v>
      </c>
      <c r="H16" s="92">
        <v>6</v>
      </c>
      <c r="I16" s="94" t="s">
        <v>351</v>
      </c>
      <c r="J16" s="102" t="s">
        <v>353</v>
      </c>
      <c r="K16" s="18">
        <v>43853</v>
      </c>
      <c r="L16" s="18">
        <v>44183</v>
      </c>
      <c r="M16" s="129">
        <v>25000000</v>
      </c>
      <c r="N16" s="92"/>
      <c r="O16" s="92" t="s">
        <v>659</v>
      </c>
      <c r="P16" s="219">
        <v>5</v>
      </c>
      <c r="Q16" s="154" t="s">
        <v>961</v>
      </c>
      <c r="R16" s="216" t="s">
        <v>960</v>
      </c>
      <c r="S16" s="152">
        <v>1</v>
      </c>
      <c r="T16" s="204" t="b">
        <f t="shared" si="0"/>
        <v>0</v>
      </c>
      <c r="U16" s="296"/>
    </row>
    <row r="17" spans="1:21" ht="71.25">
      <c r="A17" s="34">
        <v>11</v>
      </c>
      <c r="B17" s="391"/>
      <c r="C17" s="392"/>
      <c r="D17" s="329"/>
      <c r="E17" s="94" t="s">
        <v>166</v>
      </c>
      <c r="F17" s="94" t="s">
        <v>167</v>
      </c>
      <c r="G17" s="94" t="s">
        <v>636</v>
      </c>
      <c r="H17" s="92">
        <v>3</v>
      </c>
      <c r="I17" s="94" t="s">
        <v>434</v>
      </c>
      <c r="J17" s="102" t="s">
        <v>354</v>
      </c>
      <c r="K17" s="18">
        <v>43853</v>
      </c>
      <c r="L17" s="18">
        <v>44183</v>
      </c>
      <c r="M17" s="78"/>
      <c r="N17" s="20"/>
      <c r="O17" s="92"/>
      <c r="P17" s="17">
        <v>20</v>
      </c>
      <c r="Q17" s="273" t="s">
        <v>914</v>
      </c>
      <c r="R17" s="273" t="s">
        <v>915</v>
      </c>
      <c r="S17" s="152">
        <v>1</v>
      </c>
      <c r="T17" s="204" t="b">
        <f t="shared" si="0"/>
        <v>0</v>
      </c>
    </row>
    <row r="18" spans="1:21" ht="114">
      <c r="A18" s="34">
        <v>12</v>
      </c>
      <c r="B18" s="391"/>
      <c r="C18" s="392"/>
      <c r="D18" s="329"/>
      <c r="E18" s="94" t="s">
        <v>179</v>
      </c>
      <c r="F18" s="94" t="s">
        <v>180</v>
      </c>
      <c r="G18" s="94" t="s">
        <v>359</v>
      </c>
      <c r="H18" s="92">
        <v>1</v>
      </c>
      <c r="I18" s="94" t="s">
        <v>637</v>
      </c>
      <c r="J18" s="102" t="s">
        <v>360</v>
      </c>
      <c r="K18" s="18">
        <v>43853</v>
      </c>
      <c r="L18" s="18">
        <v>44183</v>
      </c>
      <c r="M18" s="78"/>
      <c r="N18" s="20"/>
      <c r="O18" s="92"/>
      <c r="P18" s="79">
        <v>0.75</v>
      </c>
      <c r="Q18" s="273" t="s">
        <v>994</v>
      </c>
      <c r="R18" s="273" t="s">
        <v>995</v>
      </c>
      <c r="S18" s="152">
        <v>0.75</v>
      </c>
      <c r="T18" s="204">
        <f t="shared" si="0"/>
        <v>3</v>
      </c>
      <c r="U18" s="296"/>
    </row>
    <row r="19" spans="1:21" ht="108.75" customHeight="1">
      <c r="A19" s="34">
        <v>13</v>
      </c>
      <c r="B19" s="391"/>
      <c r="C19" s="392"/>
      <c r="D19" s="91" t="s">
        <v>168</v>
      </c>
      <c r="E19" s="94" t="s">
        <v>169</v>
      </c>
      <c r="F19" s="94" t="s">
        <v>638</v>
      </c>
      <c r="G19" s="94" t="s">
        <v>639</v>
      </c>
      <c r="H19" s="92">
        <v>1</v>
      </c>
      <c r="I19" s="94" t="s">
        <v>439</v>
      </c>
      <c r="J19" s="102" t="s">
        <v>440</v>
      </c>
      <c r="K19" s="18">
        <v>43853</v>
      </c>
      <c r="L19" s="18">
        <v>44012</v>
      </c>
      <c r="M19" s="129">
        <v>180000000</v>
      </c>
      <c r="N19" s="20"/>
      <c r="O19" s="17" t="s">
        <v>654</v>
      </c>
      <c r="P19" s="17">
        <v>1</v>
      </c>
      <c r="Q19" s="273" t="s">
        <v>790</v>
      </c>
      <c r="R19" s="273" t="s">
        <v>789</v>
      </c>
      <c r="S19" s="152">
        <v>1</v>
      </c>
      <c r="T19" s="204" t="b">
        <f t="shared" si="0"/>
        <v>0</v>
      </c>
    </row>
    <row r="20" spans="1:21" ht="108.75" customHeight="1">
      <c r="A20" s="34">
        <v>14</v>
      </c>
      <c r="B20" s="391"/>
      <c r="C20" s="392"/>
      <c r="D20" s="91" t="s">
        <v>345</v>
      </c>
      <c r="E20" s="94" t="s">
        <v>346</v>
      </c>
      <c r="F20" s="94" t="s">
        <v>347</v>
      </c>
      <c r="G20" s="94" t="s">
        <v>349</v>
      </c>
      <c r="H20" s="92">
        <v>1</v>
      </c>
      <c r="I20" s="94" t="s">
        <v>265</v>
      </c>
      <c r="J20" s="30" t="s">
        <v>348</v>
      </c>
      <c r="K20" s="18">
        <v>43850</v>
      </c>
      <c r="L20" s="18">
        <v>44042</v>
      </c>
      <c r="M20" s="129">
        <v>533995798</v>
      </c>
      <c r="N20" s="20"/>
      <c r="O20" s="17" t="s">
        <v>660</v>
      </c>
      <c r="P20" s="17"/>
      <c r="Q20" s="216" t="s">
        <v>911</v>
      </c>
      <c r="R20" s="217" t="s">
        <v>910</v>
      </c>
      <c r="S20" s="152">
        <v>0.5</v>
      </c>
      <c r="T20" s="204">
        <f t="shared" si="0"/>
        <v>3</v>
      </c>
    </row>
    <row r="21" spans="1:21" ht="192" customHeight="1">
      <c r="A21" s="34">
        <v>15</v>
      </c>
      <c r="B21" s="391"/>
      <c r="C21" s="392"/>
      <c r="D21" s="362" t="s">
        <v>170</v>
      </c>
      <c r="E21" s="393" t="s">
        <v>166</v>
      </c>
      <c r="F21" s="369" t="s">
        <v>171</v>
      </c>
      <c r="G21" s="92" t="s">
        <v>172</v>
      </c>
      <c r="H21" s="92">
        <v>1</v>
      </c>
      <c r="I21" s="92" t="s">
        <v>441</v>
      </c>
      <c r="J21" s="92" t="s">
        <v>753</v>
      </c>
      <c r="K21" s="18">
        <v>43864</v>
      </c>
      <c r="L21" s="18">
        <v>44183</v>
      </c>
      <c r="M21" s="17"/>
      <c r="N21" s="20"/>
      <c r="O21" s="92"/>
      <c r="P21" s="79"/>
      <c r="Q21" s="286" t="s">
        <v>912</v>
      </c>
      <c r="R21" s="286" t="s">
        <v>913</v>
      </c>
      <c r="S21" s="152">
        <v>1</v>
      </c>
      <c r="T21" s="204" t="b">
        <f t="shared" si="0"/>
        <v>0</v>
      </c>
      <c r="U21" s="1" t="s">
        <v>226</v>
      </c>
    </row>
    <row r="22" spans="1:21" ht="144" customHeight="1">
      <c r="A22" s="34">
        <v>16</v>
      </c>
      <c r="B22" s="391"/>
      <c r="C22" s="392"/>
      <c r="D22" s="362"/>
      <c r="E22" s="393"/>
      <c r="F22" s="369"/>
      <c r="G22" s="92" t="s">
        <v>173</v>
      </c>
      <c r="H22" s="92">
        <v>1</v>
      </c>
      <c r="I22" s="92" t="s">
        <v>442</v>
      </c>
      <c r="J22" s="92" t="s">
        <v>443</v>
      </c>
      <c r="K22" s="18">
        <v>43864</v>
      </c>
      <c r="L22" s="18">
        <v>44183</v>
      </c>
      <c r="M22" s="17"/>
      <c r="N22" s="20"/>
      <c r="O22" s="92"/>
      <c r="P22" s="79"/>
      <c r="Q22" s="257" t="s">
        <v>920</v>
      </c>
      <c r="R22" s="257" t="s">
        <v>788</v>
      </c>
      <c r="S22" s="152">
        <v>0.8</v>
      </c>
      <c r="T22" s="204">
        <f t="shared" si="0"/>
        <v>4</v>
      </c>
      <c r="U22" s="1" t="s">
        <v>226</v>
      </c>
    </row>
    <row r="23" spans="1:21" ht="189" customHeight="1">
      <c r="A23" s="34">
        <v>17</v>
      </c>
      <c r="B23" s="391"/>
      <c r="C23" s="392"/>
      <c r="D23" s="362"/>
      <c r="E23" s="393"/>
      <c r="F23" s="369"/>
      <c r="G23" s="92" t="s">
        <v>174</v>
      </c>
      <c r="H23" s="92">
        <v>1</v>
      </c>
      <c r="I23" s="92" t="s">
        <v>444</v>
      </c>
      <c r="J23" s="92" t="s">
        <v>453</v>
      </c>
      <c r="K23" s="18">
        <v>43864</v>
      </c>
      <c r="L23" s="18">
        <v>44183</v>
      </c>
      <c r="M23" s="115">
        <v>18000000</v>
      </c>
      <c r="N23" s="20"/>
      <c r="O23" s="92" t="s">
        <v>659</v>
      </c>
      <c r="P23" s="79">
        <v>0.35</v>
      </c>
      <c r="Q23" s="257" t="s">
        <v>755</v>
      </c>
      <c r="R23" s="257" t="s">
        <v>996</v>
      </c>
      <c r="S23" s="152">
        <f>+P23</f>
        <v>0.35</v>
      </c>
      <c r="T23" s="204">
        <f t="shared" si="0"/>
        <v>3</v>
      </c>
      <c r="U23" s="1"/>
    </row>
    <row r="24" spans="1:21" ht="191.25" customHeight="1">
      <c r="A24" s="34">
        <v>18</v>
      </c>
      <c r="B24" s="391"/>
      <c r="C24" s="392"/>
      <c r="D24" s="362"/>
      <c r="E24" s="393"/>
      <c r="F24" s="369"/>
      <c r="G24" s="92" t="s">
        <v>298</v>
      </c>
      <c r="H24" s="92">
        <v>1</v>
      </c>
      <c r="I24" s="92" t="s">
        <v>640</v>
      </c>
      <c r="J24" s="92" t="s">
        <v>175</v>
      </c>
      <c r="K24" s="18">
        <v>43864</v>
      </c>
      <c r="L24" s="18">
        <v>44183</v>
      </c>
      <c r="M24" s="17"/>
      <c r="N24" s="20"/>
      <c r="O24" s="92"/>
      <c r="P24" s="79"/>
      <c r="Q24" s="286" t="s">
        <v>998</v>
      </c>
      <c r="R24" s="286" t="s">
        <v>997</v>
      </c>
      <c r="S24" s="152">
        <v>0.3</v>
      </c>
      <c r="T24" s="5">
        <f t="shared" si="0"/>
        <v>1</v>
      </c>
      <c r="U24" s="1"/>
    </row>
    <row r="25" spans="1:21" ht="213" customHeight="1">
      <c r="A25" s="34">
        <v>19</v>
      </c>
      <c r="B25" s="391"/>
      <c r="C25" s="392"/>
      <c r="D25" s="362"/>
      <c r="E25" s="95" t="s">
        <v>177</v>
      </c>
      <c r="F25" s="92" t="s">
        <v>178</v>
      </c>
      <c r="G25" s="17" t="s">
        <v>642</v>
      </c>
      <c r="H25" s="92">
        <v>4</v>
      </c>
      <c r="I25" s="293" t="s">
        <v>643</v>
      </c>
      <c r="J25" s="92" t="s">
        <v>641</v>
      </c>
      <c r="K25" s="18">
        <v>43844</v>
      </c>
      <c r="L25" s="18">
        <v>44183</v>
      </c>
      <c r="M25" s="129">
        <v>747133878</v>
      </c>
      <c r="N25" s="20"/>
      <c r="O25" s="96" t="s">
        <v>666</v>
      </c>
      <c r="P25" s="17">
        <v>4</v>
      </c>
      <c r="Q25" s="216" t="s">
        <v>963</v>
      </c>
      <c r="R25" s="216" t="s">
        <v>962</v>
      </c>
      <c r="S25" s="152">
        <v>1</v>
      </c>
      <c r="T25" s="204" t="b">
        <f t="shared" si="0"/>
        <v>0</v>
      </c>
    </row>
    <row r="26" spans="1:21" ht="158.25" customHeight="1">
      <c r="A26" s="34">
        <v>20</v>
      </c>
      <c r="B26" s="391"/>
      <c r="C26" s="392"/>
      <c r="D26" s="362"/>
      <c r="E26" s="95" t="s">
        <v>181</v>
      </c>
      <c r="F26" s="17" t="s">
        <v>645</v>
      </c>
      <c r="G26" s="17" t="s">
        <v>644</v>
      </c>
      <c r="H26" s="92">
        <v>6</v>
      </c>
      <c r="I26" s="92" t="s">
        <v>646</v>
      </c>
      <c r="J26" s="92" t="s">
        <v>182</v>
      </c>
      <c r="K26" s="18">
        <v>43844</v>
      </c>
      <c r="L26" s="18">
        <v>44183</v>
      </c>
      <c r="M26" s="129">
        <v>107698995743</v>
      </c>
      <c r="N26" s="92"/>
      <c r="O26" s="92" t="s">
        <v>659</v>
      </c>
      <c r="P26" s="17"/>
      <c r="Q26" s="261" t="s">
        <v>964</v>
      </c>
      <c r="R26" s="155" t="s">
        <v>965</v>
      </c>
      <c r="S26" s="152">
        <v>0.8</v>
      </c>
      <c r="T26" s="204">
        <f t="shared" si="0"/>
        <v>4</v>
      </c>
    </row>
    <row r="27" spans="1:21" ht="184.5" customHeight="1">
      <c r="A27" s="34">
        <v>21</v>
      </c>
      <c r="B27" s="391"/>
      <c r="C27" s="392" t="s">
        <v>242</v>
      </c>
      <c r="D27" s="362" t="s">
        <v>241</v>
      </c>
      <c r="E27" s="96" t="s">
        <v>472</v>
      </c>
      <c r="F27" s="17" t="s">
        <v>473</v>
      </c>
      <c r="G27" s="17" t="s">
        <v>474</v>
      </c>
      <c r="H27" s="90">
        <v>0.7</v>
      </c>
      <c r="I27" s="95" t="s">
        <v>475</v>
      </c>
      <c r="J27" s="92" t="s">
        <v>367</v>
      </c>
      <c r="K27" s="18">
        <v>43891</v>
      </c>
      <c r="L27" s="18">
        <v>44195</v>
      </c>
      <c r="M27" s="129">
        <v>8010943097.8500004</v>
      </c>
      <c r="N27" s="92"/>
      <c r="O27" s="92" t="s">
        <v>667</v>
      </c>
      <c r="P27" s="17"/>
      <c r="Q27" s="255" t="s">
        <v>967</v>
      </c>
      <c r="R27" s="155" t="s">
        <v>966</v>
      </c>
      <c r="S27" s="218">
        <v>0.45</v>
      </c>
      <c r="T27" s="204">
        <f t="shared" si="0"/>
        <v>3</v>
      </c>
    </row>
    <row r="28" spans="1:21" ht="264.75" customHeight="1">
      <c r="A28" s="34">
        <v>22</v>
      </c>
      <c r="B28" s="391"/>
      <c r="C28" s="392"/>
      <c r="D28" s="362"/>
      <c r="E28" s="96" t="s">
        <v>476</v>
      </c>
      <c r="F28" s="17" t="s">
        <v>478</v>
      </c>
      <c r="G28" s="17" t="s">
        <v>477</v>
      </c>
      <c r="H28" s="92">
        <v>10</v>
      </c>
      <c r="I28" s="95" t="s">
        <v>368</v>
      </c>
      <c r="J28" s="92" t="s">
        <v>367</v>
      </c>
      <c r="K28" s="18">
        <v>43891</v>
      </c>
      <c r="L28" s="18">
        <v>44195</v>
      </c>
      <c r="M28" s="195"/>
      <c r="N28" s="196"/>
      <c r="O28" s="196"/>
      <c r="P28" s="219">
        <v>9</v>
      </c>
      <c r="Q28" s="216" t="s">
        <v>782</v>
      </c>
      <c r="R28" s="216" t="s">
        <v>783</v>
      </c>
      <c r="S28" s="218">
        <v>1</v>
      </c>
      <c r="T28" s="204" t="b">
        <f t="shared" si="0"/>
        <v>0</v>
      </c>
    </row>
    <row r="29" spans="1:21" ht="174.75" customHeight="1">
      <c r="A29" s="34">
        <v>23</v>
      </c>
      <c r="B29" s="391"/>
      <c r="C29" s="392"/>
      <c r="D29" s="362"/>
      <c r="E29" s="96" t="s">
        <v>479</v>
      </c>
      <c r="F29" s="17" t="s">
        <v>480</v>
      </c>
      <c r="G29" s="17" t="s">
        <v>481</v>
      </c>
      <c r="H29" s="92">
        <v>3</v>
      </c>
      <c r="I29" s="95" t="s">
        <v>482</v>
      </c>
      <c r="J29" s="92" t="s">
        <v>471</v>
      </c>
      <c r="K29" s="18">
        <v>43891</v>
      </c>
      <c r="L29" s="18">
        <v>44195</v>
      </c>
      <c r="M29" s="195"/>
      <c r="N29" s="196"/>
      <c r="O29" s="196"/>
      <c r="P29" s="17">
        <v>3</v>
      </c>
      <c r="Q29" s="216" t="s">
        <v>784</v>
      </c>
      <c r="R29" s="216" t="s">
        <v>785</v>
      </c>
      <c r="S29" s="218">
        <v>1</v>
      </c>
      <c r="T29" s="204" t="b">
        <f t="shared" si="0"/>
        <v>0</v>
      </c>
    </row>
    <row r="30" spans="1:21" ht="130.5" customHeight="1">
      <c r="A30" s="34">
        <v>24</v>
      </c>
      <c r="B30" s="391"/>
      <c r="C30" s="392"/>
      <c r="D30" s="362"/>
      <c r="E30" s="96" t="s">
        <v>483</v>
      </c>
      <c r="F30" s="17" t="s">
        <v>487</v>
      </c>
      <c r="G30" s="17" t="s">
        <v>183</v>
      </c>
      <c r="H30" s="92">
        <v>1</v>
      </c>
      <c r="I30" s="92" t="s">
        <v>484</v>
      </c>
      <c r="J30" s="92" t="s">
        <v>367</v>
      </c>
      <c r="K30" s="18">
        <v>43891</v>
      </c>
      <c r="L30" s="18">
        <v>44195</v>
      </c>
      <c r="M30" s="197"/>
      <c r="N30" s="198"/>
      <c r="O30" s="198"/>
      <c r="P30" s="229">
        <v>1</v>
      </c>
      <c r="Q30" s="216" t="s">
        <v>787</v>
      </c>
      <c r="R30" s="216" t="s">
        <v>786</v>
      </c>
      <c r="S30" s="218">
        <v>1</v>
      </c>
      <c r="T30" s="204" t="b">
        <f t="shared" si="0"/>
        <v>0</v>
      </c>
    </row>
    <row r="31" spans="1:21" ht="105.75" customHeight="1">
      <c r="A31" s="34">
        <v>25</v>
      </c>
      <c r="B31" s="391"/>
      <c r="C31" s="392"/>
      <c r="D31" s="362"/>
      <c r="E31" s="96" t="s">
        <v>485</v>
      </c>
      <c r="F31" s="17" t="s">
        <v>486</v>
      </c>
      <c r="G31" s="17" t="s">
        <v>369</v>
      </c>
      <c r="H31" s="92">
        <v>1</v>
      </c>
      <c r="I31" s="304" t="s">
        <v>370</v>
      </c>
      <c r="J31" s="92" t="s">
        <v>184</v>
      </c>
      <c r="K31" s="18">
        <v>43891</v>
      </c>
      <c r="L31" s="18">
        <v>44195</v>
      </c>
      <c r="M31" s="129">
        <v>1365809240</v>
      </c>
      <c r="N31" s="20"/>
      <c r="O31" s="20" t="s">
        <v>668</v>
      </c>
      <c r="P31" s="79"/>
      <c r="Q31" s="275" t="s">
        <v>968</v>
      </c>
      <c r="R31" s="216" t="s">
        <v>969</v>
      </c>
      <c r="S31" s="218">
        <v>0.4</v>
      </c>
      <c r="T31" s="204">
        <f t="shared" si="0"/>
        <v>3</v>
      </c>
    </row>
    <row r="32" spans="1:21" ht="176.25" customHeight="1">
      <c r="A32" s="34">
        <v>26</v>
      </c>
      <c r="B32" s="391"/>
      <c r="C32" s="384" t="s">
        <v>185</v>
      </c>
      <c r="D32" s="363" t="s">
        <v>452</v>
      </c>
      <c r="E32" s="95" t="s">
        <v>186</v>
      </c>
      <c r="F32" s="17" t="s">
        <v>450</v>
      </c>
      <c r="G32" s="92" t="s">
        <v>299</v>
      </c>
      <c r="H32" s="92">
        <v>1</v>
      </c>
      <c r="I32" s="288" t="s">
        <v>254</v>
      </c>
      <c r="J32" s="92" t="s">
        <v>187</v>
      </c>
      <c r="K32" s="18">
        <v>43844</v>
      </c>
      <c r="L32" s="18">
        <v>44183</v>
      </c>
      <c r="M32" s="56"/>
      <c r="N32" s="93"/>
      <c r="O32" s="31"/>
      <c r="P32" s="80"/>
      <c r="Q32" s="157" t="s">
        <v>970</v>
      </c>
      <c r="R32" s="158" t="s">
        <v>971</v>
      </c>
      <c r="S32" s="153">
        <v>1</v>
      </c>
      <c r="T32" s="204" t="b">
        <f t="shared" si="0"/>
        <v>0</v>
      </c>
    </row>
    <row r="33" spans="1:20" ht="141.75" customHeight="1">
      <c r="A33" s="34">
        <v>27</v>
      </c>
      <c r="B33" s="391"/>
      <c r="C33" s="384"/>
      <c r="D33" s="363"/>
      <c r="E33" s="95" t="s">
        <v>188</v>
      </c>
      <c r="F33" s="17" t="s">
        <v>189</v>
      </c>
      <c r="G33" s="92" t="s">
        <v>300</v>
      </c>
      <c r="H33" s="92">
        <v>5</v>
      </c>
      <c r="I33" s="92" t="s">
        <v>648</v>
      </c>
      <c r="J33" s="32" t="s">
        <v>190</v>
      </c>
      <c r="K33" s="18">
        <v>43844</v>
      </c>
      <c r="L33" s="18">
        <v>44183</v>
      </c>
      <c r="M33" s="200"/>
      <c r="N33" s="201"/>
      <c r="O33" s="202"/>
      <c r="P33" s="17">
        <v>15</v>
      </c>
      <c r="Q33" s="255" t="s">
        <v>916</v>
      </c>
      <c r="R33" s="155" t="s">
        <v>780</v>
      </c>
      <c r="S33" s="152">
        <v>1</v>
      </c>
      <c r="T33" s="204" t="b">
        <f t="shared" si="0"/>
        <v>0</v>
      </c>
    </row>
    <row r="34" spans="1:20">
      <c r="C34" s="16">
        <v>3</v>
      </c>
      <c r="D34" s="22">
        <v>6</v>
      </c>
      <c r="E34" s="22">
        <v>16</v>
      </c>
      <c r="G34" s="23">
        <v>27</v>
      </c>
      <c r="I34" s="23">
        <v>27</v>
      </c>
      <c r="M34" s="129">
        <f>SUM(M7:M33)</f>
        <v>127160705529.85001</v>
      </c>
      <c r="S34" s="254">
        <f>AVERAGE(S7:S33)</f>
        <v>0.79074074074074074</v>
      </c>
    </row>
    <row r="35" spans="1:20">
      <c r="B35" s="27" t="s">
        <v>86</v>
      </c>
      <c r="C35" s="28" t="s">
        <v>87</v>
      </c>
      <c r="M35" s="55"/>
    </row>
    <row r="36" spans="1:20">
      <c r="B36" s="27" t="s">
        <v>88</v>
      </c>
      <c r="C36" s="28" t="s">
        <v>89</v>
      </c>
      <c r="M36" s="57"/>
    </row>
    <row r="37" spans="1:20">
      <c r="A37" s="50" t="s">
        <v>974</v>
      </c>
    </row>
    <row r="38" spans="1:20">
      <c r="B38" s="16" t="s">
        <v>191</v>
      </c>
      <c r="C38" s="16" t="s">
        <v>90</v>
      </c>
    </row>
    <row r="39" spans="1:20">
      <c r="A39" s="7" t="s">
        <v>917</v>
      </c>
      <c r="B39" s="7" t="s">
        <v>588</v>
      </c>
    </row>
    <row r="40" spans="1:20">
      <c r="B40" s="7" t="s">
        <v>649</v>
      </c>
    </row>
  </sheetData>
  <sheetProtection algorithmName="SHA-512" hashValue="KQyEPJOGIW6c2MUAbtb1UskDh3DwnIGtYrBMgetSHFrIJPDALBUfY1vdOiTG41+cL6nh4RnMfCecKyCr9wDa0w==" saltValue="NAxOIEVAxBhIPYKCn5WHEA==" spinCount="100000" sheet="1" objects="1" scenarios="1"/>
  <autoFilter ref="A6:U36"/>
  <mergeCells count="35">
    <mergeCell ref="O5:O6"/>
    <mergeCell ref="P5:T5"/>
    <mergeCell ref="H5:H6"/>
    <mergeCell ref="I5:I6"/>
    <mergeCell ref="J5:J6"/>
    <mergeCell ref="L5:L6"/>
    <mergeCell ref="M5:M6"/>
    <mergeCell ref="N5:N6"/>
    <mergeCell ref="B1:B4"/>
    <mergeCell ref="C1:R2"/>
    <mergeCell ref="S1:T1"/>
    <mergeCell ref="S2:T2"/>
    <mergeCell ref="C3:R4"/>
    <mergeCell ref="S3:T3"/>
    <mergeCell ref="S4:T4"/>
    <mergeCell ref="D5:D6"/>
    <mergeCell ref="E5:E6"/>
    <mergeCell ref="K5:K6"/>
    <mergeCell ref="F21:F24"/>
    <mergeCell ref="F5:F6"/>
    <mergeCell ref="G5:G6"/>
    <mergeCell ref="D7:D18"/>
    <mergeCell ref="E7:E15"/>
    <mergeCell ref="F7:F15"/>
    <mergeCell ref="D32:D33"/>
    <mergeCell ref="C27:C31"/>
    <mergeCell ref="D27:D31"/>
    <mergeCell ref="D21:D26"/>
    <mergeCell ref="E21:E24"/>
    <mergeCell ref="A5:A6"/>
    <mergeCell ref="B5:B6"/>
    <mergeCell ref="B7:B33"/>
    <mergeCell ref="C7:C26"/>
    <mergeCell ref="C32:C33"/>
    <mergeCell ref="C5:C6"/>
  </mergeCells>
  <conditionalFormatting sqref="T7">
    <cfRule type="cellIs" dxfId="7" priority="52" stopIfTrue="1" operator="between">
      <formula>3</formula>
      <formula>4</formula>
    </cfRule>
  </conditionalFormatting>
  <conditionalFormatting sqref="T7">
    <cfRule type="cellIs" dxfId="6" priority="49" stopIfTrue="1" operator="greaterThan">
      <formula>3</formula>
    </cfRule>
    <cfRule type="cellIs" dxfId="5" priority="50" stopIfTrue="1" operator="between">
      <formula>1</formula>
      <formula>1</formula>
    </cfRule>
    <cfRule type="cellIs" dxfId="4" priority="51" stopIfTrue="1" operator="between">
      <formula>3</formula>
      <formula>3</formula>
    </cfRule>
  </conditionalFormatting>
  <conditionalFormatting sqref="T8:T33">
    <cfRule type="cellIs" dxfId="3" priority="4" stopIfTrue="1" operator="between">
      <formula>3</formula>
      <formula>4</formula>
    </cfRule>
  </conditionalFormatting>
  <conditionalFormatting sqref="T8:T33">
    <cfRule type="cellIs" dxfId="2" priority="1" stopIfTrue="1" operator="greaterThan">
      <formula>3</formula>
    </cfRule>
    <cfRule type="cellIs" dxfId="1" priority="2" stopIfTrue="1" operator="between">
      <formula>1</formula>
      <formula>1</formula>
    </cfRule>
    <cfRule type="cellIs" dxfId="0" priority="3" stopIfTrue="1" operator="between">
      <formula>3</formula>
      <formula>3</formula>
    </cfRule>
  </conditionalFormatting>
  <hyperlinks>
    <hyperlink ref="R10" r:id="rId1" display="1. Plan anual de vacantes 2020: Este plan no se implementa, puesto que corresponde al informe anual de la planta de cargos. (No corresponde ni la meta , ni el indicador de producto)._x000a__x000a_Publicado en  http://administrativos.ut.edu.co/vicerrectoria-administra"/>
  </hyperlinks>
  <pageMargins left="0.70866141732283472" right="0.70866141732283472" top="0.74803149606299213" bottom="0.74803149606299213" header="0.31496062992125984" footer="0.31496062992125984"/>
  <pageSetup paperSize="14" scale="40" orientation="landscape" r:id="rId2"/>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9"/>
  <sheetViews>
    <sheetView workbookViewId="0">
      <selection activeCell="K6" sqref="K6"/>
    </sheetView>
  </sheetViews>
  <sheetFormatPr baseColWidth="10" defaultRowHeight="15"/>
  <cols>
    <col min="1" max="1" width="3.140625" customWidth="1"/>
    <col min="2" max="2" width="7.7109375" customWidth="1"/>
    <col min="3" max="3" width="16.5703125" customWidth="1"/>
    <col min="4" max="4" width="13.5703125" customWidth="1"/>
    <col min="5" max="5" width="12.7109375" customWidth="1"/>
    <col min="6" max="6" width="15.42578125" customWidth="1"/>
    <col min="7" max="7" width="11.42578125" customWidth="1"/>
    <col min="8" max="8" width="6.28515625" customWidth="1"/>
    <col min="9" max="9" width="10.7109375" hidden="1" customWidth="1"/>
    <col min="10" max="10" width="29.42578125" hidden="1" customWidth="1"/>
    <col min="11" max="11" width="23.140625" customWidth="1"/>
    <col min="12" max="15" width="16.85546875" bestFit="1" customWidth="1"/>
    <col min="16" max="17" width="18.85546875" bestFit="1" customWidth="1"/>
  </cols>
  <sheetData>
    <row r="1" spans="2:17" ht="15.75" thickBot="1">
      <c r="B1" s="33" t="s">
        <v>243</v>
      </c>
      <c r="C1" s="33"/>
    </row>
    <row r="2" spans="2:17" ht="15.75" thickBot="1">
      <c r="B2" s="402" t="s">
        <v>193</v>
      </c>
      <c r="C2" s="401" t="s">
        <v>194</v>
      </c>
      <c r="D2" s="401" t="s">
        <v>195</v>
      </c>
      <c r="E2" s="401" t="s">
        <v>196</v>
      </c>
      <c r="F2" s="401" t="s">
        <v>197</v>
      </c>
      <c r="G2" s="401" t="s">
        <v>11</v>
      </c>
      <c r="H2" s="403" t="s">
        <v>198</v>
      </c>
      <c r="I2" s="399" t="s">
        <v>192</v>
      </c>
      <c r="J2" s="400"/>
      <c r="K2" s="401" t="s">
        <v>185</v>
      </c>
      <c r="L2" s="396" t="s">
        <v>669</v>
      </c>
      <c r="M2" s="397"/>
      <c r="N2" s="397"/>
      <c r="O2" s="397"/>
      <c r="P2" s="397"/>
      <c r="Q2" s="398"/>
    </row>
    <row r="3" spans="2:17" ht="15.75" thickBot="1">
      <c r="B3" s="402"/>
      <c r="C3" s="401"/>
      <c r="D3" s="401"/>
      <c r="E3" s="401"/>
      <c r="F3" s="401"/>
      <c r="G3" s="401"/>
      <c r="H3" s="403"/>
      <c r="I3" s="83" t="s">
        <v>199</v>
      </c>
      <c r="J3" s="83" t="s">
        <v>200</v>
      </c>
      <c r="K3" s="401"/>
      <c r="L3" s="135" t="s">
        <v>670</v>
      </c>
      <c r="M3" s="135" t="s">
        <v>654</v>
      </c>
      <c r="N3" s="135" t="s">
        <v>668</v>
      </c>
      <c r="O3" s="135" t="s">
        <v>671</v>
      </c>
      <c r="P3" s="135" t="s">
        <v>672</v>
      </c>
      <c r="Q3" s="135" t="s">
        <v>213</v>
      </c>
    </row>
    <row r="4" spans="2:17" ht="48">
      <c r="B4" s="65">
        <v>1</v>
      </c>
      <c r="C4" s="61" t="s">
        <v>201</v>
      </c>
      <c r="D4" s="65">
        <v>8</v>
      </c>
      <c r="E4" s="65">
        <v>20</v>
      </c>
      <c r="F4" s="65">
        <v>39</v>
      </c>
      <c r="G4" s="65">
        <v>57</v>
      </c>
      <c r="H4" s="81">
        <f>+G4/$G$8</f>
        <v>0.3904109589041096</v>
      </c>
      <c r="I4" s="84" t="s">
        <v>202</v>
      </c>
      <c r="J4" s="85" t="s">
        <v>203</v>
      </c>
      <c r="K4" s="130">
        <f>+'EXCELENCIA ACADÉMICA'!N71</f>
        <v>5346920754</v>
      </c>
      <c r="L4" s="132">
        <f>190000000+175000000+820163840+350000000+250000000+20000000</f>
        <v>1805163840</v>
      </c>
      <c r="M4" s="132">
        <f>80000000+27036160+450000000+300000000+20000000</f>
        <v>877036160</v>
      </c>
      <c r="N4" s="132">
        <v>0</v>
      </c>
      <c r="O4" s="132">
        <v>0</v>
      </c>
      <c r="P4" s="132">
        <f>591920754+25000000+25000000+552800000+670000000+130000000</f>
        <v>1994720754</v>
      </c>
      <c r="Q4" s="133">
        <f>+L4+M4+N4+O4+P4</f>
        <v>4676920754</v>
      </c>
    </row>
    <row r="5" spans="2:17" ht="60">
      <c r="B5" s="65">
        <v>2</v>
      </c>
      <c r="C5" s="61" t="s">
        <v>204</v>
      </c>
      <c r="D5" s="65">
        <v>3</v>
      </c>
      <c r="E5" s="65">
        <v>11</v>
      </c>
      <c r="F5" s="65">
        <v>29</v>
      </c>
      <c r="G5" s="65">
        <v>47</v>
      </c>
      <c r="H5" s="81">
        <f>+G5/$G$8</f>
        <v>0.32191780821917809</v>
      </c>
      <c r="I5" s="86" t="s">
        <v>205</v>
      </c>
      <c r="J5" s="85" t="s">
        <v>206</v>
      </c>
      <c r="K5" s="131">
        <f>+'COMPROMISO SOCIAL'!M57</f>
        <v>4623804202</v>
      </c>
      <c r="L5" s="132">
        <f>50000000+10000000+900000000+30830362+85000000+120000000+29005798+120000000+50000000</f>
        <v>1394836160</v>
      </c>
      <c r="M5" s="132">
        <f>55215798+16588404+20000000+94169638+563995798+5000000+5000000+172994202+80000000+40000000+100000000+140000000</f>
        <v>1292963840</v>
      </c>
      <c r="N5" s="132">
        <v>0</v>
      </c>
      <c r="O5" s="132">
        <v>0</v>
      </c>
      <c r="P5" s="132">
        <f>200000000+40000000+785830362+55173840+8000000+200000000+330000000+20000000+100000000+17000000+15000000+15000000+100000000+50000000</f>
        <v>1936004202</v>
      </c>
      <c r="Q5" s="133">
        <f>+L5+M5+N5+O5+P5</f>
        <v>4623804202</v>
      </c>
    </row>
    <row r="6" spans="2:17" ht="48">
      <c r="B6" s="65">
        <v>3</v>
      </c>
      <c r="C6" s="61" t="s">
        <v>207</v>
      </c>
      <c r="D6" s="65">
        <v>2</v>
      </c>
      <c r="E6" s="65">
        <v>6</v>
      </c>
      <c r="F6" s="65">
        <v>11</v>
      </c>
      <c r="G6" s="65">
        <v>15</v>
      </c>
      <c r="H6" s="81">
        <f>+G6/$G$8</f>
        <v>0.10273972602739725</v>
      </c>
      <c r="I6" s="84" t="s">
        <v>208</v>
      </c>
      <c r="J6" s="85" t="s">
        <v>209</v>
      </c>
      <c r="K6" s="131">
        <f>+'COMPROMISO AMBIENTAL'!M22</f>
        <v>94200000</v>
      </c>
      <c r="L6" s="132">
        <v>0</v>
      </c>
      <c r="M6" s="132">
        <v>0</v>
      </c>
      <c r="N6" s="132">
        <v>0</v>
      </c>
      <c r="O6" s="132">
        <v>0</v>
      </c>
      <c r="P6" s="132">
        <f>80000000+14200000</f>
        <v>94200000</v>
      </c>
      <c r="Q6" s="133">
        <f>+L6+M6+N6+O6+P6</f>
        <v>94200000</v>
      </c>
    </row>
    <row r="7" spans="2:17" ht="84.75" thickBot="1">
      <c r="B7" s="65">
        <v>4</v>
      </c>
      <c r="C7" s="61" t="s">
        <v>210</v>
      </c>
      <c r="D7" s="65">
        <v>3</v>
      </c>
      <c r="E7" s="65">
        <v>6</v>
      </c>
      <c r="F7" s="65">
        <v>16</v>
      </c>
      <c r="G7" s="65">
        <v>27</v>
      </c>
      <c r="H7" s="81">
        <f>+G7/$G$8</f>
        <v>0.18493150684931506</v>
      </c>
      <c r="I7" s="86" t="s">
        <v>211</v>
      </c>
      <c r="J7" s="85" t="s">
        <v>212</v>
      </c>
      <c r="K7" s="131">
        <f>+'EJE 4 EYTA'!M34</f>
        <v>127160705529.85001</v>
      </c>
      <c r="L7" s="132">
        <v>0</v>
      </c>
      <c r="M7" s="132">
        <f>180000000+150000000</f>
        <v>330000000</v>
      </c>
      <c r="N7" s="134">
        <v>1365809240</v>
      </c>
      <c r="O7" s="134">
        <v>8010943097.8500004</v>
      </c>
      <c r="P7" s="132">
        <f>15000000+10000000+8555827773+25000000+383995798+18000000+107698995743+747133878</f>
        <v>117453953192</v>
      </c>
      <c r="Q7" s="133">
        <f>+L7+M7+N7+O7+P7</f>
        <v>127160705529.85001</v>
      </c>
    </row>
    <row r="8" spans="2:17" ht="15.75" thickBot="1">
      <c r="B8" s="66" t="s">
        <v>213</v>
      </c>
      <c r="C8" s="67">
        <v>4</v>
      </c>
      <c r="D8" s="67">
        <f>SUM(D4:D7)</f>
        <v>16</v>
      </c>
      <c r="E8" s="67">
        <f>SUM(E4:E7)</f>
        <v>43</v>
      </c>
      <c r="F8" s="67">
        <f>SUM(F4:F7)</f>
        <v>95</v>
      </c>
      <c r="G8" s="67">
        <f>SUM(G4:G7)</f>
        <v>146</v>
      </c>
      <c r="H8" s="82">
        <f>SUM(H4:H7)</f>
        <v>0.99999999999999989</v>
      </c>
      <c r="I8" s="87">
        <v>10</v>
      </c>
      <c r="J8" s="87" t="s">
        <v>200</v>
      </c>
      <c r="K8" s="136">
        <f t="shared" ref="K8:Q8" si="0">SUM(K4:K7)</f>
        <v>137225630485.85001</v>
      </c>
      <c r="L8" s="136">
        <f t="shared" si="0"/>
        <v>3200000000</v>
      </c>
      <c r="M8" s="136">
        <f t="shared" si="0"/>
        <v>2500000000</v>
      </c>
      <c r="N8" s="136">
        <f t="shared" si="0"/>
        <v>1365809240</v>
      </c>
      <c r="O8" s="136">
        <f t="shared" si="0"/>
        <v>8010943097.8500004</v>
      </c>
      <c r="P8" s="136">
        <f t="shared" si="0"/>
        <v>121478878148</v>
      </c>
      <c r="Q8" s="136">
        <f t="shared" si="0"/>
        <v>136555630485.85001</v>
      </c>
    </row>
    <row r="9" spans="2:17" hidden="1">
      <c r="C9" s="68"/>
      <c r="D9" s="70"/>
      <c r="E9" s="35"/>
      <c r="F9" s="35"/>
      <c r="G9" s="35"/>
      <c r="H9" s="35"/>
      <c r="I9" s="35"/>
      <c r="J9" s="35"/>
    </row>
    <row r="10" spans="2:17" hidden="1">
      <c r="B10" s="71" t="s">
        <v>217</v>
      </c>
      <c r="C10" s="72">
        <v>4</v>
      </c>
      <c r="D10" s="69">
        <v>12</v>
      </c>
      <c r="G10" s="69"/>
    </row>
    <row r="11" spans="2:17" hidden="1">
      <c r="B11" s="71" t="s">
        <v>218</v>
      </c>
      <c r="C11" s="73">
        <v>3</v>
      </c>
      <c r="D11" s="69">
        <v>8</v>
      </c>
    </row>
    <row r="12" spans="2:17" hidden="1">
      <c r="B12" s="71" t="s">
        <v>219</v>
      </c>
      <c r="C12" s="73">
        <v>0</v>
      </c>
      <c r="D12" s="69">
        <v>2</v>
      </c>
    </row>
    <row r="13" spans="2:17" hidden="1">
      <c r="B13" s="71" t="s">
        <v>221</v>
      </c>
      <c r="C13" s="73">
        <v>7</v>
      </c>
      <c r="D13" s="69">
        <v>11</v>
      </c>
    </row>
    <row r="14" spans="2:17" hidden="1">
      <c r="B14" s="74" t="s">
        <v>213</v>
      </c>
      <c r="C14" s="73">
        <f>SUM(C10:C13)</f>
        <v>14</v>
      </c>
      <c r="D14" s="73">
        <f>SUM(D10:D13)</f>
        <v>33</v>
      </c>
      <c r="E14">
        <f>+C14+D14</f>
        <v>47</v>
      </c>
    </row>
    <row r="15" spans="2:17" hidden="1">
      <c r="E15">
        <f>+G8-E14</f>
        <v>99</v>
      </c>
    </row>
    <row r="17" spans="2:2">
      <c r="B17" s="16" t="s">
        <v>191</v>
      </c>
    </row>
    <row r="18" spans="2:2">
      <c r="B18" s="7" t="s">
        <v>588</v>
      </c>
    </row>
    <row r="19" spans="2:2">
      <c r="B19" s="7" t="s">
        <v>649</v>
      </c>
    </row>
  </sheetData>
  <sheetProtection algorithmName="SHA-512" hashValue="gcfIdpnbilUuYaN1HPDCyJDObIhYMFvxobcFhwXkajTOPXfjQjNRDb7OJmTGydBZwZNuLmKM7IIaLXHWbcgGlA==" saltValue="sndyxFEIthK9dWTtMAg8QQ==" spinCount="100000" sheet="1" objects="1" scenarios="1"/>
  <mergeCells count="10">
    <mergeCell ref="L2:Q2"/>
    <mergeCell ref="I2:J2"/>
    <mergeCell ref="K2:K3"/>
    <mergeCell ref="B2:B3"/>
    <mergeCell ref="C2:C3"/>
    <mergeCell ref="D2:D3"/>
    <mergeCell ref="E2:E3"/>
    <mergeCell ref="F2:F3"/>
    <mergeCell ref="G2:G3"/>
    <mergeCell ref="H2:H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GENERAL</vt:lpstr>
      <vt:lpstr>EXCELENCIA ACADÉMICA</vt:lpstr>
      <vt:lpstr>COMPROMISO SOCIAL</vt:lpstr>
      <vt:lpstr>COMPROMISO AMBIENTAL</vt:lpstr>
      <vt:lpstr>EJE 4 EYTA</vt:lpstr>
      <vt:lpstr>RESUMEN</vt:lpstr>
      <vt:lpstr>'EXCELENCIA ACADÉMICA'!Área_de_impresión</vt:lpstr>
      <vt:lpstr>'COMPROMISO SOCIAL'!Títulos_a_imprimir</vt:lpstr>
      <vt:lpstr>'EJE 4 EYTA'!Títulos_a_imprimir</vt:lpstr>
      <vt:lpstr>'EXCELENCIA ACADÉMICA'!Títulos_a_imprimir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NUBIA</cp:lastModifiedBy>
  <cp:lastPrinted>2019-09-23T13:59:52Z</cp:lastPrinted>
  <dcterms:created xsi:type="dcterms:W3CDTF">2019-03-22T12:55:26Z</dcterms:created>
  <dcterms:modified xsi:type="dcterms:W3CDTF">2021-02-10T21:00:35Z</dcterms:modified>
</cp:coreProperties>
</file>