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1. SIAC_ODI RAMIRO_2023\SGC 2023\2023\8. GESTIÓN DEL TALENTO HUMANO\"/>
    </mc:Choice>
  </mc:AlternateContent>
  <bookViews>
    <workbookView xWindow="0" yWindow="0" windowWidth="28800" windowHeight="12435" activeTab="1"/>
  </bookViews>
  <sheets>
    <sheet name="MC-P08-F01-Contexto Estratégico" sheetId="1" r:id="rId1"/>
    <sheet name="MC-P08-F03" sheetId="2" r:id="rId2"/>
    <sheet name="DOCUMENTOS DE APOYO" sheetId="3" r:id="rId3"/>
    <sheet name="FORMULAS" sheetId="4" state="hidden" r:id="rId4"/>
  </sheets>
  <externalReferences>
    <externalReference r:id="rId5"/>
    <externalReference r:id="rId6"/>
  </externalReferences>
  <definedNames>
    <definedName name="_xlnm._FilterDatabase" localSheetId="1" hidden="1">'MC-P08-F03'!$A$12:$AK$12</definedName>
    <definedName name="unico" localSheetId="0">'[1]Identificación del Riesgo'!$E$18</definedName>
    <definedName name="unico">'[2]Identificación del Riesgo'!$F$20</definedName>
  </definedNames>
  <calcPr calcId="152511"/>
</workbook>
</file>

<file path=xl/calcChain.xml><?xml version="1.0" encoding="utf-8"?>
<calcChain xmlns="http://schemas.openxmlformats.org/spreadsheetml/2006/main">
  <c r="X45" i="2" l="1"/>
  <c r="R46" i="2"/>
  <c r="R45" i="2"/>
  <c r="R44" i="2"/>
  <c r="R43" i="2"/>
  <c r="H31" i="2" l="1"/>
  <c r="E36" i="2"/>
  <c r="R49" i="2" l="1"/>
  <c r="J48" i="2"/>
  <c r="R48" i="2"/>
  <c r="L48" i="2"/>
  <c r="Y48" i="2" s="1"/>
  <c r="Z48" i="2" s="1"/>
  <c r="E48" i="2"/>
  <c r="V48" i="2" l="1"/>
  <c r="V49" i="2" s="1"/>
  <c r="M48" i="2"/>
  <c r="W48" i="2" l="1"/>
  <c r="X48" i="2" s="1"/>
  <c r="AA48" i="2" s="1"/>
  <c r="X47" i="2"/>
  <c r="R47" i="2"/>
  <c r="L47" i="2"/>
  <c r="J47" i="2"/>
  <c r="E47" i="2"/>
  <c r="L45" i="2"/>
  <c r="Y45" i="2" s="1"/>
  <c r="Z45" i="2" s="1"/>
  <c r="J45" i="2"/>
  <c r="E45" i="2"/>
  <c r="X43" i="2"/>
  <c r="L43" i="2"/>
  <c r="J43" i="2"/>
  <c r="E43" i="2"/>
  <c r="R42" i="2"/>
  <c r="R41" i="2"/>
  <c r="L41" i="2"/>
  <c r="Y41" i="2" s="1"/>
  <c r="Z41" i="2" s="1"/>
  <c r="J41" i="2"/>
  <c r="E41" i="2"/>
  <c r="R40" i="2"/>
  <c r="R39" i="2"/>
  <c r="R38" i="2"/>
  <c r="L38" i="2"/>
  <c r="Y38" i="2" s="1"/>
  <c r="Z38" i="2" s="1"/>
  <c r="J38" i="2"/>
  <c r="E38" i="2"/>
  <c r="R37" i="2"/>
  <c r="R36" i="2"/>
  <c r="L36" i="2"/>
  <c r="Y36" i="2" s="1"/>
  <c r="Z36" i="2" s="1"/>
  <c r="J36" i="2"/>
  <c r="R35" i="2"/>
  <c r="R34" i="2"/>
  <c r="R33" i="2"/>
  <c r="L33" i="2"/>
  <c r="Y33" i="2" s="1"/>
  <c r="Z33" i="2" s="1"/>
  <c r="J33" i="2"/>
  <c r="E33" i="2"/>
  <c r="R32" i="2"/>
  <c r="R31" i="2"/>
  <c r="L31" i="2"/>
  <c r="Y31" i="2" s="1"/>
  <c r="Z31" i="2" s="1"/>
  <c r="J31" i="2"/>
  <c r="E31" i="2"/>
  <c r="R30" i="2"/>
  <c r="R29" i="2"/>
  <c r="L29" i="2"/>
  <c r="Y29" i="2" s="1"/>
  <c r="Z29" i="2" s="1"/>
  <c r="J29" i="2"/>
  <c r="E29" i="2"/>
  <c r="R28" i="2"/>
  <c r="R27" i="2"/>
  <c r="L27" i="2"/>
  <c r="Y27" i="2" s="1"/>
  <c r="Z27" i="2" s="1"/>
  <c r="J27" i="2"/>
  <c r="H27" i="2"/>
  <c r="E27" i="2"/>
  <c r="R26" i="2"/>
  <c r="R25" i="2"/>
  <c r="L25" i="2"/>
  <c r="Y25" i="2" s="1"/>
  <c r="Z25" i="2" s="1"/>
  <c r="J25" i="2"/>
  <c r="E25" i="2"/>
  <c r="R24" i="2"/>
  <c r="R23" i="2"/>
  <c r="L23" i="2"/>
  <c r="Y23" i="2" s="1"/>
  <c r="Z23" i="2" s="1"/>
  <c r="J23" i="2"/>
  <c r="E23" i="2"/>
  <c r="R21" i="2"/>
  <c r="L21" i="2"/>
  <c r="Y21" i="2" s="1"/>
  <c r="Z21" i="2" s="1"/>
  <c r="J21" i="2"/>
  <c r="E21" i="2"/>
  <c r="R20" i="2"/>
  <c r="R19" i="2"/>
  <c r="L19" i="2"/>
  <c r="Y19" i="2" s="1"/>
  <c r="Z19" i="2" s="1"/>
  <c r="J19" i="2"/>
  <c r="E19" i="2"/>
  <c r="R18" i="2"/>
  <c r="R17" i="2"/>
  <c r="L17" i="2"/>
  <c r="Y17" i="2" s="1"/>
  <c r="Z17" i="2" s="1"/>
  <c r="J17" i="2"/>
  <c r="E17" i="2"/>
  <c r="R16" i="2"/>
  <c r="R15" i="2"/>
  <c r="L15" i="2"/>
  <c r="Y15" i="2" s="1"/>
  <c r="Z15" i="2" s="1"/>
  <c r="J15" i="2"/>
  <c r="E15" i="2"/>
  <c r="R14" i="2"/>
  <c r="R13" i="2"/>
  <c r="L13" i="2"/>
  <c r="Y13" i="2" s="1"/>
  <c r="Z13" i="2" s="1"/>
  <c r="J13" i="2"/>
  <c r="E13" i="2"/>
  <c r="V45" i="2" l="1"/>
  <c r="V46" i="2"/>
  <c r="V44" i="2"/>
  <c r="V43" i="2"/>
  <c r="V47" i="2"/>
  <c r="V21" i="2"/>
  <c r="W21" i="2" s="1"/>
  <c r="X21" i="2" s="1"/>
  <c r="AA21" i="2" s="1"/>
  <c r="V27" i="2"/>
  <c r="V28" i="2" s="1"/>
  <c r="W27" i="2" s="1"/>
  <c r="X27" i="2" s="1"/>
  <c r="AA27" i="2" s="1"/>
  <c r="M33" i="2"/>
  <c r="M41" i="2"/>
  <c r="M31" i="2"/>
  <c r="Y47" i="2"/>
  <c r="Z47" i="2" s="1"/>
  <c r="AA47" i="2" s="1"/>
  <c r="M47" i="2"/>
  <c r="V34" i="2"/>
  <c r="V35" i="2" s="1"/>
  <c r="W33" i="2" s="1"/>
  <c r="X33" i="2" s="1"/>
  <c r="AA33" i="2" s="1"/>
  <c r="V29" i="2"/>
  <c r="V30" i="2" s="1"/>
  <c r="W29" i="2" s="1"/>
  <c r="X29" i="2" s="1"/>
  <c r="AA29" i="2" s="1"/>
  <c r="M36" i="2"/>
  <c r="V13" i="2"/>
  <c r="V14" i="2" s="1"/>
  <c r="W13" i="2" s="1"/>
  <c r="X13" i="2" s="1"/>
  <c r="AA13" i="2" s="1"/>
  <c r="V19" i="2"/>
  <c r="V20" i="2" s="1"/>
  <c r="W19" i="2" s="1"/>
  <c r="X19" i="2" s="1"/>
  <c r="AA19" i="2" s="1"/>
  <c r="M38" i="2"/>
  <c r="M17" i="2"/>
  <c r="M21" i="2"/>
  <c r="M29" i="2"/>
  <c r="Y43" i="2"/>
  <c r="Z43" i="2" s="1"/>
  <c r="AA43" i="2" s="1"/>
  <c r="M19" i="2"/>
  <c r="M25" i="2"/>
  <c r="M27" i="2"/>
  <c r="V15" i="2"/>
  <c r="V16" i="2" s="1"/>
  <c r="W15" i="2" s="1"/>
  <c r="X15" i="2" s="1"/>
  <c r="AA15" i="2" s="1"/>
  <c r="V23" i="2"/>
  <c r="V24" i="2" s="1"/>
  <c r="W23" i="2" s="1"/>
  <c r="X23" i="2" s="1"/>
  <c r="AA23" i="2" s="1"/>
  <c r="V33" i="2"/>
  <c r="V38" i="2"/>
  <c r="AA45" i="2"/>
  <c r="V31" i="2"/>
  <c r="V32" i="2" s="1"/>
  <c r="W31" i="2" s="1"/>
  <c r="X31" i="2" s="1"/>
  <c r="AA31" i="2" s="1"/>
  <c r="V36" i="2"/>
  <c r="V37" i="2" s="1"/>
  <c r="W36" i="2" s="1"/>
  <c r="X36" i="2" s="1"/>
  <c r="AA36" i="2" s="1"/>
  <c r="V41" i="2"/>
  <c r="V42" i="2" s="1"/>
  <c r="W41" i="2" s="1"/>
  <c r="X41" i="2" s="1"/>
  <c r="AA41" i="2" s="1"/>
  <c r="M43" i="2"/>
  <c r="M13" i="2"/>
  <c r="V17" i="2"/>
  <c r="V18" i="2" s="1"/>
  <c r="W17" i="2" s="1"/>
  <c r="X17" i="2" s="1"/>
  <c r="AA17" i="2" s="1"/>
  <c r="V25" i="2"/>
  <c r="V26" i="2" s="1"/>
  <c r="W25" i="2" s="1"/>
  <c r="X25" i="2" s="1"/>
  <c r="AA25" i="2" s="1"/>
  <c r="M15" i="2"/>
  <c r="M23" i="2"/>
  <c r="M45" i="2"/>
  <c r="V39" i="2" l="1"/>
  <c r="V40" i="2" s="1"/>
  <c r="W38" i="2" s="1"/>
  <c r="X38" i="2" s="1"/>
  <c r="AA38" i="2" s="1"/>
</calcChain>
</file>

<file path=xl/comments1.xml><?xml version="1.0" encoding="utf-8"?>
<comments xmlns="http://schemas.openxmlformats.org/spreadsheetml/2006/main">
  <authors>
    <author/>
  </authors>
  <commentList>
    <comment ref="A8" authorId="0" shapeId="0">
      <text>
        <r>
          <rPr>
            <sz val="11"/>
            <color theme="1"/>
            <rFont val="Calibri"/>
            <family val="2"/>
            <scheme val="minor"/>
          </rPr>
          <t>======
ID#AAABBJ1iQlo
USUARIO    (2022-03-09 13:18:16)
Estatuto General UT</t>
        </r>
      </text>
    </comment>
    <comment ref="B11" authorId="0" shapeId="0">
      <text>
        <r>
          <rPr>
            <sz val="11"/>
            <color theme="1"/>
            <rFont val="Calibri"/>
            <family val="2"/>
            <scheme val="minor"/>
          </rPr>
          <t>======
ID#AAABBJ1iQlc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scheme val="minor"/>
          </rPr>
          <t>======
ID#AAABBJ1iQmE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scheme val="minor"/>
          </rPr>
          <t>======
ID#AAABBJ1iQl8
USUARIO    (2022-03-09 13:18:16)
Son los problemas, obstáculos o limitaciones externos que pueden impedir o limitar el desarrollo de un país o de un sector.</t>
        </r>
      </text>
    </comment>
    <comment ref="B12" authorId="0" shapeId="0">
      <text>
        <r>
          <rPr>
            <sz val="11"/>
            <color theme="1"/>
            <rFont val="Calibri"/>
            <family val="2"/>
            <scheme val="minor"/>
          </rPr>
          <t>======
ID#AAABBJ1iQlw
UT    (2022-03-09 13:18:16)
Cambios de gobierno, legislación, políticas públicas, regulación</t>
        </r>
      </text>
    </comment>
    <comment ref="B19" authorId="0" shapeId="0">
      <text>
        <r>
          <rPr>
            <sz val="11"/>
            <color theme="1"/>
            <rFont val="Calibri"/>
            <family val="2"/>
            <scheme val="minor"/>
          </rPr>
          <t>======
ID#AAABBJ1iQlg
UT    (2022-03-09 13:18:16)
Disponibilidad de capital, liquidez, mercados financieros, desempleo, competencia</t>
        </r>
      </text>
    </comment>
    <comment ref="B27" authorId="0" shapeId="0">
      <text>
        <r>
          <rPr>
            <sz val="11"/>
            <color theme="1"/>
            <rFont val="Calibri"/>
            <family val="2"/>
            <scheme val="minor"/>
          </rPr>
          <t>======
ID#AAABBJ1iQls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scheme val="minor"/>
          </rPr>
          <t>======
ID#AAABBJ1iQl4
Usuario    (2022-03-09 13:18:16)
Avances en tecnología, acceso a sistemas de información externos, gobierno en línea.</t>
        </r>
      </text>
    </comment>
    <comment ref="B40" authorId="0" shapeId="0">
      <text>
        <r>
          <rPr>
            <sz val="11"/>
            <color theme="1"/>
            <rFont val="Calibri"/>
            <family val="2"/>
            <scheme val="minor"/>
          </rPr>
          <t>======
ID#AAABBJ1iQms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scheme val="minor"/>
          </rPr>
          <t>======
ID#AAABBJ1iQmU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scheme val="minor"/>
          </rPr>
          <t>======
ID#AAABBJ1iQmM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scheme val="minor"/>
          </rPr>
          <t>======
ID#AAABBJ1iQl0
Usuario    (2022-03-09 13:18:16)
Direccionamiento estratégico, planeación institucional, políticas, objetivos, estrategias, liderazgo, trabajo en equipo.</t>
        </r>
      </text>
    </comment>
    <comment ref="B58" authorId="0" shapeId="0">
      <text>
        <r>
          <rPr>
            <sz val="11"/>
            <color theme="1"/>
            <rFont val="Calibri"/>
            <family val="2"/>
            <scheme val="minor"/>
          </rPr>
          <t>======
ID#AAABBJ1iQmk
Usuario    (2022-03-09 13:18:16)
Presupuesto de funcionamiento, recursos de inversión, infraestructura, capacidad instalada</t>
        </r>
      </text>
    </comment>
    <comment ref="B63" authorId="0" shapeId="0">
      <text>
        <r>
          <rPr>
            <sz val="11"/>
            <color theme="1"/>
            <rFont val="Calibri"/>
            <family val="2"/>
            <scheme val="minor"/>
          </rPr>
          <t>======
ID#AAABBJ1iQlk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scheme val="minor"/>
          </rPr>
          <t>======
ID#AAABBJ1iQmA
Usuario    (2022-03-09 13:18:16)
Capacidad, diseño de ejecución, proveedores, entradas, salidas, gestión del conocimiento, relación con las partes interesadas.</t>
        </r>
      </text>
    </comment>
    <comment ref="B78" authorId="0" shapeId="0">
      <text>
        <r>
          <rPr>
            <sz val="11"/>
            <color theme="1"/>
            <rFont val="Calibri"/>
            <family val="2"/>
            <scheme val="minor"/>
          </rPr>
          <t>======
ID#AAABBJ1iQmI
Usuario    (2022-03-09 13:18:16)
Integridad y disponibilidad de datos y sistemas, desarrollo, producción, mantenimiento de sistemas de información.</t>
        </r>
      </text>
    </comment>
    <comment ref="B87" authorId="0" shapeId="0">
      <text>
        <r>
          <rPr>
            <sz val="11"/>
            <color theme="1"/>
            <rFont val="Calibri"/>
            <family val="2"/>
            <scheme val="minor"/>
          </rPr>
          <t>======
ID#AAABBJ1iQlQ
Usuario    (2022-03-09 13:18:16)
Canales utilizados y su efectividad, flujo de la información necesaria para el desarrollo de las operaciones.</t>
        </r>
      </text>
    </comment>
    <comment ref="B90" authorId="0" shapeId="0">
      <text>
        <r>
          <rPr>
            <sz val="11"/>
            <color theme="1"/>
            <rFont val="Calibri"/>
            <family val="2"/>
            <scheme val="minor"/>
          </rPr>
          <t>======
ID#AAABBJ1iQlU
Usuario    (2022-03-09 13:18:16)
Canales utilizados y su efectividad, flujo de la información necesaria para el desarrollo de las operaciones.</t>
        </r>
      </text>
    </comment>
    <comment ref="B95" authorId="0" shapeId="0">
      <text>
        <r>
          <rPr>
            <sz val="11"/>
            <color theme="1"/>
            <rFont val="Calibri"/>
            <family val="2"/>
            <scheme val="minor"/>
          </rPr>
          <t>======
ID#AAABBJ1iQmc
Usuario    (2022-03-09 13:18:16)
Canales utilizados y su efectividad, flujo de la información necesaria para el desarrollo de las operaciones.</t>
        </r>
      </text>
    </comment>
  </commentList>
  <extLst>
    <ext xmlns:r="http://schemas.openxmlformats.org/officeDocument/2006/relationships" uri="GoogleSheetsCustomDataVersion2">
      <go:sheetsCustomData xmlns:go="http://customooxmlschemas.google.com/" r:id="rId1" roundtripDataSignature="AMtx7mh2hK2nd++QNFHcXJW8paJ1dL5SCg=="/>
    </ext>
  </extLst>
</comments>
</file>

<file path=xl/comments2.xml><?xml version="1.0" encoding="utf-8"?>
<comments xmlns="http://schemas.openxmlformats.org/spreadsheetml/2006/main">
  <authors>
    <author/>
  </authors>
  <commentList>
    <comment ref="A10" authorId="0" shapeId="0">
      <text>
        <r>
          <rPr>
            <sz val="11"/>
            <color theme="1"/>
            <rFont val="Calibri"/>
            <family val="2"/>
            <scheme val="minor"/>
          </rPr>
          <t>======
ID#AAABBJ1iQlY
USUARIO    (2023-11-23 20:51:43)
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11"/>
            <color theme="1"/>
            <rFont val="Calibri"/>
            <family val="2"/>
            <scheme val="minor"/>
          </rPr>
          <t>======
ID#AAABBJ1iQmY
USUARIO    (2023-11-23 20:51:43)
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t>
        </r>
      </text>
    </comment>
    <comment ref="G10" authorId="0" shapeId="0">
      <text>
        <r>
          <rPr>
            <sz val="11"/>
            <color theme="1"/>
            <rFont val="Calibri"/>
            <family val="2"/>
            <scheme val="minor"/>
          </rPr>
          <t>======
ID#AAABBJ1iQmg
USUARIO    (2023-11-23 20:51:43)
permite agrupar los riesgos 
identificados, se clasifica cada uno de los riesgos en las siguientes categorías</t>
        </r>
      </text>
    </comment>
  </commentList>
  <extLst>
    <ext xmlns:r="http://schemas.openxmlformats.org/officeDocument/2006/relationships" uri="GoogleSheetsCustomDataVersion2">
      <go:sheetsCustomData xmlns:go="http://customooxmlschemas.google.com/" r:id="rId1" roundtripDataSignature="AMtx7mg2FNTEfNi69UMe3byw8Z6bUb8KEA=="/>
    </ext>
  </extLst>
</comments>
</file>

<file path=xl/comments3.xml><?xml version="1.0" encoding="utf-8"?>
<comments xmlns="http://schemas.openxmlformats.org/spreadsheetml/2006/main">
  <authors>
    <author/>
  </authors>
  <commentList>
    <comment ref="S1" authorId="0" shapeId="0">
      <text>
        <r>
          <rPr>
            <sz val="11"/>
            <color theme="1"/>
            <rFont val="Calibri"/>
            <family val="2"/>
            <scheme val="minor"/>
          </rPr>
          <t>======
ID#AAABBJ1iQmQ
USUARIO    (2023-11-23 20:51:43)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11"/>
            <color theme="1"/>
            <rFont val="Calibri"/>
            <family val="2"/>
            <scheme val="minor"/>
          </rPr>
          <t>======
ID#AAABBJ1iQmo
USUARIO    (2023-11-23 20:51:43)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extLst>
    <ext xmlns:r="http://schemas.openxmlformats.org/officeDocument/2006/relationships" uri="GoogleSheetsCustomDataVersion2">
      <go:sheetsCustomData xmlns:go="http://customooxmlschemas.google.com/" r:id="rId1" roundtripDataSignature="AMtx7mijD+RtRinQgt23XkhgSIFQQSYQHg=="/>
    </ext>
  </extLst>
</comments>
</file>

<file path=xl/sharedStrings.xml><?xml version="1.0" encoding="utf-8"?>
<sst xmlns="http://schemas.openxmlformats.org/spreadsheetml/2006/main" count="860" uniqueCount="401">
  <si>
    <t>PROCEDIMIENTO GESTIÓN DEL RIESGO</t>
  </si>
  <si>
    <t>Página 1 de 1</t>
  </si>
  <si>
    <t>Código: GC-P07-F01</t>
  </si>
  <si>
    <t>CONTEXTO ESTRATÉGICO INSTITUCIONAL</t>
  </si>
  <si>
    <t>Versión: 02</t>
  </si>
  <si>
    <t>Fecha Aprobación: 24-04-2023</t>
  </si>
  <si>
    <t>DESCRIPCIÓN</t>
  </si>
  <si>
    <t>Corresponde a los factores internos y externos de los procesos que se han de tomar en consideración para la administración del riesgo, a partir de los cuales es posible establecer las causas de los riesgos a identificar.</t>
  </si>
  <si>
    <t>MISIÓN:</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</si>
  <si>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</si>
  <si>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</si>
  <si>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</si>
  <si>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</si>
  <si>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</si>
  <si>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</si>
  <si>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FECHA ACTUALIZACIÓN</t>
  </si>
  <si>
    <t>No.</t>
  </si>
  <si>
    <t>FACTORES EXTERNOS</t>
  </si>
  <si>
    <t xml:space="preserve">OPORTUNIDADES </t>
  </si>
  <si>
    <t>AMENAZAS</t>
  </si>
  <si>
    <t>Políticos</t>
  </si>
  <si>
    <t xml:space="preserve">1. Acreditación internacional de los programas académicos </t>
  </si>
  <si>
    <t>1. Políticas estatales que impactan el desfinanciamiento de la Educación Superior.</t>
  </si>
  <si>
    <t>2. Dinámicas geopolíticas globales</t>
  </si>
  <si>
    <t>2. Desarticulación de la educación superior con los niveles de la educación básica y media.</t>
  </si>
  <si>
    <t>3. Políticas estatales en educación superior</t>
  </si>
  <si>
    <t>3. Falta de criterios diferenciales en lineamientos, legislación, estándares, indicadores- metas del Ministerio de Educación Nacional, acordes con el contexto regional.</t>
  </si>
  <si>
    <t>4. Política de desarrollo institucional</t>
  </si>
  <si>
    <t>5. Politica de gratuidad</t>
  </si>
  <si>
    <t xml:space="preserve">6. Objetivos de Desarrollo Sostenible </t>
  </si>
  <si>
    <t xml:space="preserve"> 7. Plan de Desarrollo Nacional y Departamental</t>
  </si>
  <si>
    <t>Económicos</t>
  </si>
  <si>
    <t>1. Participación de los gobiernos nacional, regional y local en la financiación de programas de educación superior. Acuerdo por lo Superior 2034, CESU.</t>
  </si>
  <si>
    <t>1. Reducción de los aportes del orden Nacional y Departamental.</t>
  </si>
  <si>
    <t>2. Fuentes de financiación a nivel Local, Departamental, Nacional e Internacional.</t>
  </si>
  <si>
    <t>2. Disminución de los recursos del Presupuesto General de la Nación que afecten la proporción de recursos apropiados al sector educativo.</t>
  </si>
  <si>
    <t>3. Dinámicas económicas globales</t>
  </si>
  <si>
    <t>3. Creciente demanda de gastos asociadas al aseguramiento de la calidad y las nuevas dinámicas de la Educación Superior.</t>
  </si>
  <si>
    <t xml:space="preserve">4. Incremento en los aportes por Acreditación - Reacreditación Institucional. </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</si>
  <si>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</si>
  <si>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</si>
  <si>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</si>
  <si>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6. Austeridad del Gasto Nacional.</t>
  </si>
  <si>
    <t>7. Reformas tributarias que impacten procesos en la institución. (Proyecto de modernización, costos de funcionamiento, plan de adquisiciones, entre otros)</t>
  </si>
  <si>
    <t>8. Alta tasa de desempleo a nivel nacional, regional y local.</t>
  </si>
  <si>
    <t xml:space="preserve">Sociales </t>
  </si>
  <si>
    <t>1. Posicionamiento de la educación como sector estratégico para el cierre de brechas y alcanzar una mayor equidad.</t>
  </si>
  <si>
    <t>1. Situación social del País en momentos de crisis.</t>
  </si>
  <si>
    <t>2. Colombia es el tercer miembro de Latinoamérica en hacer parte de la OCDE, esto implica la necesidad de alcanzar estándares internacionales en calidad educativa.</t>
  </si>
  <si>
    <t xml:space="preserve">2. Dificultades en el acceso a la educación superior, de la población en condiciones de vulnerabilidad del Pais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</si>
  <si>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</si>
  <si>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</si>
  <si>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</si>
  <si>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4. Bajos niveles en competencias de los estudiantes que ingresan a la educación superior.</t>
  </si>
  <si>
    <t>5. Investigación y proyección social articulada conel  sector empresarial y social, para transferencia de conocimiento, tecnología entre otras para el desarrollo de la región.</t>
  </si>
  <si>
    <t>5. Situaciones de salud pública tales como: pandemias, virus, desabastecimiento de agua, entre otros.</t>
  </si>
  <si>
    <t xml:space="preserve">6. Educación inclusiva con enfoque diferencial de derechos como aporte al bienestar de la sociedad, el ambiente y al desarrollo sustentable de la región, la nación y del mundo.     </t>
  </si>
  <si>
    <t>6. Situaciones de orden público que afectan a la entidad: asonadas, asaltos, atentados, vandalismo, entre otros.</t>
  </si>
  <si>
    <t>7. Facilidades de acceso a la educación superior, a diferentes grupos poblacionales.</t>
  </si>
  <si>
    <t>7. Interrupción de la prestación del servicio: 
7.1 como mecanismo de protesta de los diferentes actores sociales.
7.2 Por exceso de ruido en eventos artisticos y culturales.</t>
  </si>
  <si>
    <t>8. Consumo y expendio de sustancias psicoactivas fuera y dentro de la UT.</t>
  </si>
  <si>
    <t>Tecnológicos</t>
  </si>
  <si>
    <t>1. El desarrollo de las TIC favorece la comunicación bidireccional y multimodal de la gestión institucional y sectorial a los grupos de valor, de interés y ciudadanía en general.</t>
  </si>
  <si>
    <t>1. Altos costos para acceder a los recursos tecnológicos y tecnología de punta.</t>
  </si>
  <si>
    <t>2. Evolución acelerada de las TIC</t>
  </si>
  <si>
    <t>2. Fallas en la conexión o caída de redes que afectan la conectividad de los aplicativos y equipos.</t>
  </si>
  <si>
    <t>3. Política de Gobierno digital</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</si>
  <si>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</si>
  <si>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</si>
  <si>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</si>
  <si>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</si>
  <si>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Ambientales</t>
  </si>
  <si>
    <t>1. Posibilidad de acceder a recursos por la realización  de actividades que impacten en  el desarrollo sostenible y sustentable.</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</si>
  <si>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</si>
  <si>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Alianzas con entidades de protección, conservación y educación ambiental.</t>
  </si>
  <si>
    <t>2. Contaminación del aire o de las fuentes hídricas, que afecta la prestación del servicio.</t>
  </si>
  <si>
    <t xml:space="preserve">3. Articulación con las Politicas y Planes de Gestión y educación Ambiental  </t>
  </si>
  <si>
    <t>3. Falta de conciencia ambiental.</t>
  </si>
  <si>
    <t>4. Manejo integral de residuos.</t>
  </si>
  <si>
    <t>4. Pérdida de biodiversidad.</t>
  </si>
  <si>
    <t>5. Cambio climático, calentamiento global y sequia.</t>
  </si>
  <si>
    <t xml:space="preserve">6. Deforestación </t>
  </si>
  <si>
    <t>7. Contaminación por plásticos y basuras</t>
  </si>
  <si>
    <t>8. Contaminación por residuos químicos.</t>
  </si>
  <si>
    <t>Legal</t>
  </si>
  <si>
    <t>1. Declaración internacional de derechos humanos.</t>
  </si>
  <si>
    <t>1. Reformas al Sistema de Salud, Laboral y Pensional.</t>
  </si>
  <si>
    <t>2. Legislación UNESCO</t>
  </si>
  <si>
    <t>3.Sistema de Aseguramiento de la Calidad de la Educación Superior</t>
  </si>
  <si>
    <t>4. Reforma a la Ley 30 de 1992.</t>
  </si>
  <si>
    <t>5. Legislación de Propiedad intelectual</t>
  </si>
  <si>
    <t>6. Legislación del Ministerio de Ambiente y Protección Social</t>
  </si>
  <si>
    <t>FACTORES INTERNOS</t>
  </si>
  <si>
    <t>FORTALEZAS</t>
  </si>
  <si>
    <t>DEBILIDADES</t>
  </si>
  <si>
    <t>Estratégicos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</si>
  <si>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</si>
  <si>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</si>
  <si>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</si>
  <si>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</si>
  <si>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</si>
  <si>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</si>
  <si>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Financieros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</si>
  <si>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</si>
  <si>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</si>
  <si>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</si>
  <si>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</si>
  <si>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</si>
  <si>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</si>
  <si>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</si>
  <si>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Talento Humano</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</si>
  <si>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</si>
  <si>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</si>
  <si>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</si>
  <si>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</si>
  <si>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</si>
  <si>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</si>
  <si>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</si>
  <si>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</si>
  <si>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Procesos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</si>
  <si>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</si>
  <si>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</si>
  <si>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</si>
  <si>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2. Desarticulación de algunos procesos que generan demoras en los resultados.</t>
  </si>
  <si>
    <t>3. Mecanismos de autorregulación y autoevaluación institucional en procesos académicos y administrativos.</t>
  </si>
  <si>
    <t>3. Dificultad en el seguimiento y control a la producción intelectual e investigación de los profesores y estudiantes y participación en comunidades científicas.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</si>
  <si>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</si>
  <si>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</si>
  <si>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</si>
  <si>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</si>
  <si>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</si>
  <si>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</si>
  <si>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</si>
  <si>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</si>
  <si>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</si>
  <si>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</si>
  <si>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Seguridad Digital</t>
  </si>
  <si>
    <t xml:space="preserve">
</t>
  </si>
  <si>
    <t>1. Falta de implementación de la política de gobierno digital en la institución.</t>
  </si>
  <si>
    <t>2. No se cuenta con un Plan de Tecnologías de la Información, -PETI-, aprobado y en ejecución. FURAG (2020).</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</si>
  <si>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</si>
  <si>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</si>
  <si>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</si>
  <si>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6. Dispersión de la Información en sistemas sin interoperabilidad con otras entidades.</t>
  </si>
  <si>
    <t>7. Bajo nivel de adquisición de dispositivos electrónicos y conexión a internet de los estudiantes, administrativos y docentes.</t>
  </si>
  <si>
    <t>8. Red energética y conectividad a internet inestable en campus universitario y trabajo en casa.</t>
  </si>
  <si>
    <t>9. Interrupción del servicio de los servidores por fallas o procesos de mantenimiento.</t>
  </si>
  <si>
    <t>Comunicación Interna</t>
  </si>
  <si>
    <t>1. Mecanismos para la información y la comunicación de la Universidad.</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</si>
  <si>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</si>
  <si>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</si>
  <si>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</si>
  <si>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</si>
  <si>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Creación del poceso del Sistema de Gestión Ambiental (SGA) en la Revisión por la Dirección 2021.</t>
  </si>
  <si>
    <t>1. Talento Humano especializado para la atención de recursos de agua, aire, suelo y fauna.</t>
  </si>
  <si>
    <t>2. Politica Ambiental</t>
  </si>
  <si>
    <t>2. Bajo presupuesto para la ejecución de la Politica Ambiental.</t>
  </si>
  <si>
    <t>3. Asignación de recursos para la implementación del SGA</t>
  </si>
  <si>
    <t>3. Espacio  fisico inadecuado para la Oficina de Coordinación de Gestión y Educación Ambiental.</t>
  </si>
  <si>
    <t>4. Articulación de la Coordinación de Gestión y Educación Ambiental con entes públicos regionales y nacionales</t>
  </si>
  <si>
    <t>5. Reconocimiento de los entes de vigilancia y control por el cumplimiento de la normatividad ambiental aplicable</t>
  </si>
  <si>
    <t>Seguridad y Salud en el Trabajo</t>
  </si>
  <si>
    <t>1. Creación del poceso del Sistema de Gestión de Seguridad y Salud del Trabajo (SGSST) en la Revisión por la Dirección 2021.</t>
  </si>
  <si>
    <t>2. Politica de Seguridad y Salud en el Trabajo</t>
  </si>
  <si>
    <t>3. Asignación de recursos para la implementación del SGSST</t>
  </si>
  <si>
    <t xml:space="preserve">IDENTIFICACIÓN, ANÁLISIS Y VALORACIÓN DE RIESGOS PROCESO DE GESTIÓN DEL TALENTO HUMANO </t>
  </si>
  <si>
    <t>NOMBRE DEL PROCESO</t>
  </si>
  <si>
    <t>GESTIÓN DEL TALENTO HUMANO</t>
  </si>
  <si>
    <t>OBJETIVO DEL PROCESO</t>
  </si>
  <si>
    <t xml:space="preserve">Administrar el talento humano a través de la selección, vinculación e inducción de personal competente, fomentando su permanencia mediante la reinducción, capacitación, evaluación del desempeño y
compensación que estimulen el mejoramiento de su desempeño, así mismo gestionar la desvinculación de personal adscrito a la institución.
</t>
  </si>
  <si>
    <t>Fecha de Actualización</t>
  </si>
  <si>
    <t>Identificación del Riesgo</t>
  </si>
  <si>
    <t>Valoración del Riesgo</t>
  </si>
  <si>
    <t>Seguimiento</t>
  </si>
  <si>
    <t>Identificación de los puntos de riesgo</t>
  </si>
  <si>
    <t>Descripción del riesgo</t>
  </si>
  <si>
    <t>Identificación de áreas de factores de riesgo</t>
  </si>
  <si>
    <t>Clasificación del Riesgo</t>
  </si>
  <si>
    <t>Análisis del Riesgo</t>
  </si>
  <si>
    <t>Evaluación del Riesgo</t>
  </si>
  <si>
    <t>Proceso</t>
  </si>
  <si>
    <t>Impacto</t>
  </si>
  <si>
    <t>Causa inmediata</t>
  </si>
  <si>
    <t>Causa raíz</t>
  </si>
  <si>
    <t>Descripción del riesgo
(Se diligencia automáticamente)</t>
  </si>
  <si>
    <t>Factor de riesgo</t>
  </si>
  <si>
    <t>Frecuencia</t>
  </si>
  <si>
    <t>Probabilidad Inherente</t>
  </si>
  <si>
    <t>Impacto inherente</t>
  </si>
  <si>
    <t>Zona de riesgo inherente</t>
  </si>
  <si>
    <t>Descripción del Control</t>
  </si>
  <si>
    <t>Afectación</t>
  </si>
  <si>
    <t>Tipo</t>
  </si>
  <si>
    <t>Implementación</t>
  </si>
  <si>
    <t>Calificación de ambos</t>
  </si>
  <si>
    <t>Documentación</t>
  </si>
  <si>
    <t>Evidencia</t>
  </si>
  <si>
    <t>Probabilidad Controles</t>
  </si>
  <si>
    <t>Probabilidad residual Final</t>
  </si>
  <si>
    <t>Impacto Residual Final</t>
  </si>
  <si>
    <t>Zona de riesgo final</t>
  </si>
  <si>
    <t>Tratamiento</t>
  </si>
  <si>
    <t>Plan de Acción</t>
  </si>
  <si>
    <t>Responsable</t>
  </si>
  <si>
    <t>Fecha de inicio</t>
  </si>
  <si>
    <t>Seguimiento 2LD</t>
  </si>
  <si>
    <t>Fecha de implementación</t>
  </si>
  <si>
    <t xml:space="preserve">15 de abril </t>
  </si>
  <si>
    <t xml:space="preserve">15 de julio </t>
  </si>
  <si>
    <t xml:space="preserve">15 de agosto </t>
  </si>
  <si>
    <t>Estado de la acción</t>
  </si>
  <si>
    <t>Gestión del Talento Humano</t>
  </si>
  <si>
    <t>Afectación reputacional</t>
  </si>
  <si>
    <t>por el deficiente desempeño laboral de los empleados públicos de la Universidad</t>
  </si>
  <si>
    <t>debido a la falta de habilidades y/o competencias en general</t>
  </si>
  <si>
    <t xml:space="preserve">Ejecución y Administración de Procesos </t>
  </si>
  <si>
    <t>Alta</t>
  </si>
  <si>
    <t>Moderado</t>
  </si>
  <si>
    <t>1. El profesional de Talento Humano verifica el cumplimiento en la entrega de la Evaluación de Desempeño y revisa los resultados obtenidos por los evaluados, de presentarse una baja calificación se procede a la elaboración del plan de mejoramiento.</t>
  </si>
  <si>
    <t>Probabilidad</t>
  </si>
  <si>
    <t>Detectivo</t>
  </si>
  <si>
    <t>Manual</t>
  </si>
  <si>
    <t>Documentado</t>
  </si>
  <si>
    <t>Continua</t>
  </si>
  <si>
    <t>Con registro</t>
  </si>
  <si>
    <t>Mitigar</t>
  </si>
  <si>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</si>
  <si>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 xml:space="preserve">Dirección Gestión del Talento Humano </t>
  </si>
  <si>
    <t>Primer seguimiento Plan de Acción 2023  "Educación para la transformación social y la paz". Link: 
http://administrativos.ut.edu.co/la-universidad-ut/planes-institucionales-ut/plan-de-accion.html</t>
  </si>
  <si>
    <t>Segundo seguimiento Plan de Acción 2023  "Educación para la transformación social y la paz" Link: 
http://administrativos.ut.edu.co/la-universidad-ut/planes-institucionales-ut/plan-de-accion.html</t>
  </si>
  <si>
    <t>Tercer seguimiento Plan de Acción 2023  "Educación para la transformación social y la paz"  Link: 
http://administrativos.ut.edu.co/la-universidad-ut/planes-institucionales-ut/plan-de-accion.html</t>
  </si>
  <si>
    <t>Cuarto seguimiento Plan de Acción 2023  "Educación para la transformación social y la paz" Link: 
http://administrativos.ut.edu.co/la-universidad-ut/planes-institucionales-ut/plan-de-accion.html</t>
  </si>
  <si>
    <t>abierto</t>
  </si>
  <si>
    <t>2. El profesional de Talento Humano detecta las necesidades de capacitación a partir de los resultados de la evaluación de desempeño, del análisis de las competencias laborales del cargo y de las encuestas de detección de necesidades a lideres y al personal administrativo en general, con el fin de elaborar el Plan Institucional de Capacitación</t>
  </si>
  <si>
    <t>Preventivo</t>
  </si>
  <si>
    <t>Afectación económica y reputacional</t>
  </si>
  <si>
    <t>por la pérdida o daños de una historia laboral</t>
  </si>
  <si>
    <t>1. El técnico de la Dirección Gestión del Talento Humano realiza la verificación de las condiciones del archivo documental de las historias laborales, aplicando las acciones contenidas en el Sistema Integrado de Conservación vigente.</t>
  </si>
  <si>
    <t>Sin registro</t>
  </si>
  <si>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</si>
  <si>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2. El técnico de la Dirección Gestión del Talento Humano realiza la digitalización de las historias laborales, estableciendo permisos de consulta al equipo de Gestión del Talento Humano</t>
  </si>
  <si>
    <t>Sin documentar</t>
  </si>
  <si>
    <t>por queja o reclamo de un servidor de la Universidad</t>
  </si>
  <si>
    <t>Menor</t>
  </si>
  <si>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</si>
  <si>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Jefe De la Diviisón de Relaciones Laborales y Prestacionales</t>
  </si>
  <si>
    <t>2. El auxiliar administrativo de la DGTH, realiza una verificación aleatoria de los factores que conforman la liquidación de cesantias con el fin de detectar posibles errores en la liquidación, de encontrarse algun error se procede a corregir la liquidación mirando factor por factor hasta detectar la inconsistencia</t>
  </si>
  <si>
    <t>debido al pago de las cesantias  en un  fondo diferente al que se encuentra afiliado el funcionario</t>
  </si>
  <si>
    <t xml:space="preserve">1. El auxiliar administrativo verifica la información reportada en la encuesta enviada de actualización de fondos de cesantias, contrastando con la información registrada con los fondos donde se realizó el pago de la vigencia anterior.  </t>
  </si>
  <si>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</si>
  <si>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 xml:space="preserve"> por pago de un día de salario del trabajador por cada dia de mora y queja o reclamo del funcionario afectado</t>
  </si>
  <si>
    <t>Mayor</t>
  </si>
  <si>
    <t>1. El auxiliar administrativo verifica el listado de los funcionarios haciendo comparación de sus listados con con el Formato de Registro de Novedades de Personal TH-P08-F04</t>
  </si>
  <si>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</si>
  <si>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por multas, sanciones y denuncias, investigación de entes de control.</t>
  </si>
  <si>
    <t>debido a la vinculación de personal que incumple con la normatividad y legislación asociada.</t>
  </si>
  <si>
    <t>Media</t>
  </si>
  <si>
    <r>
      <rPr>
        <sz val="11"/>
        <color theme="1"/>
        <rFont val="Arial"/>
        <family val="2"/>
      </rPr>
      <t xml:space="preserve">1. El Técnico de la DGTH, verifica el cumplimiento de los requisitos de la normatividad asociada a la vinculación de personal administrativo, </t>
    </r>
    <r>
      <rPr>
        <sz val="11"/>
        <color rgb="FFFF0000"/>
        <rFont val="Arial"/>
        <family val="2"/>
      </rPr>
      <t xml:space="preserve"> </t>
    </r>
    <r>
      <rPr>
        <sz val="11"/>
        <color theme="1"/>
        <rFont val="Arial"/>
        <family val="2"/>
      </rPr>
      <t>contrastando con los documentos entregados. Se informa al seleccionado vía correo electrónico si cumple o no con los requisitos para su vinculación.</t>
    </r>
  </si>
  <si>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</si>
  <si>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Aleatorio</t>
  </si>
  <si>
    <t>debido a la vinculación de Docentes Catedráticos que incumple con los normatividad y legislación asociada.</t>
  </si>
  <si>
    <t>Muy Alta</t>
  </si>
  <si>
    <t>1. la persona encargada de vincular Docentes Catedraticos de la DGTH, verifica el cumplimiento de los requisitos de la normatividad asociada a la vinculación de Docentes Catedraticos, contrastando con los documentos registrados en la plataforma ACADEMUSOFT y los que han sido enviados vía correo electrónico. Se informa al docente en proceso de vinculación vía correo electrónico si cumple o no con los requisitos para su vinculación.</t>
  </si>
  <si>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</si>
  <si>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2. El auxiliar administrativo de la DGTH verifica en la Plataforma ACADEMUSOFT que los docentes a vincular realicen el cargue de la documentación requerida para la vinculación y emite el informe dirigido a las unidades académicas con la información correspondiente de los docentes que hacen falta por el envío de documentos para la vinculación.</t>
  </si>
  <si>
    <t>por errores en la liquidación de sueldos y prestaciones sociales en las nóminas planta y cátedra,</t>
  </si>
  <si>
    <t>debido a interrupciones de terceros, reporte erróneo o extemporaneo de novedades desde las unidades académicas y entidades externas, desarticulación de los procesos y deficiencia del trabajo en equipo entre áreas misionales y de apoyo, error involuntario en la aplicación de alguna novedad reportada.</t>
  </si>
  <si>
    <t>1. Los auxiliares administrativos de la DGTH, recepcionan, clasifican, revisan y aplican el reporte físico y digital de las novedades internas y externas reportadas en el aplicativo dispuesto para la liquidación de nómina</t>
  </si>
  <si>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</si>
  <si>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2. Se informa por medio de circulares y correo electrónico, a las unidades académicas, funcionarios y entidades externas de las fechas establecidas para la recepción de novedades. (Hace parte del riesgo anterior)</t>
  </si>
  <si>
    <t>Por pago inoportuno de nómina</t>
  </si>
  <si>
    <t>Debido a fallas en los recursos tecnológicos (software y equipos).</t>
  </si>
  <si>
    <t>Tecnología</t>
  </si>
  <si>
    <t xml:space="preserve">Fallas tecnológicas </t>
  </si>
  <si>
    <t>1. Los auxiliares administrativos de la DGTH, reportan al proveedor del sistema establecido para las liquidación de nómina las fallas, demoras en los tiempos de respuesta y desactualización del software.</t>
  </si>
  <si>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</si>
  <si>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2. Se informa al Jefe inmediato de los problemas que estén presentando los equipos de cómputos, solicitando el respectivo mantenimiento y actualización o cambio de los mismos.</t>
  </si>
  <si>
    <t>por queja, reclamo, tutela o demanda de los grupos de valor o ente regulador por inconsistencias y demoras en la emisión de certificados CETIL o constancias laborales.</t>
  </si>
  <si>
    <t>Debido a información incompleta o inexactitud en la digitación de datos de la historia laboral y registros de nómina</t>
  </si>
  <si>
    <t>1. El Asistente Administrativo, revisa las solicitud y pago de  constancias laborales, revisa las bases de datos y archivo en físico de la información requerida para la elaboración de la constancia laboral.</t>
  </si>
  <si>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</si>
  <si>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por queja, reclamo, recurso de los grupos de valor o ente regulador por inconsistencias en la emisión de resoluciones de asignación de puntos</t>
  </si>
  <si>
    <t>debido a información incompleta o inexactitud en la digitación de datos de los actos administrativos de asignación y reconocimiento de puntos</t>
  </si>
  <si>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</si>
  <si>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 xml:space="preserve">Vicerrectoría de Docencia
Jefe Dirección Gestión del Talento Humano </t>
  </si>
  <si>
    <t>2. Los integrantes del CIARP revisan los informes presentados, los estudian  y deciden acerca de la asignación o no de los puntos teniendo en cuenta la normatividad vigente. Esta revisión y aprobación queda registrada en el acta correspondiente.</t>
  </si>
  <si>
    <t>por queja o solicitud del (a) docente</t>
  </si>
  <si>
    <t>debido a inconsistencias en la liquidación y trámite de los apoyos económicos de comisiones de estudios y becas crédito</t>
  </si>
  <si>
    <t>Leve</t>
  </si>
  <si>
    <t>Aceptar</t>
  </si>
  <si>
    <t>EJE 6. DESARROLLO, GESTIÓN Y SOSTENIBILIDAD INSTITUCIONAL
PROGRAMA: Implementación de un sistema de administración del talento humano que fortalezca el ciclo de vida de los servidores públicos de la Universidad en el marco del crecimiento y de la cualificación profesional, para generar crecimiento, bienestar y eficiencia en la Institución.
PROYECTO: Política de Gestión Estratégica del Talento Humano
PROYECTO: Normatividad Institucional</t>
  </si>
  <si>
    <t>debido al presunto incumplimiento de los compromisos pactados por el (la) docente y los (las) becarios (as), el Acuerdo, el contrato y pagaré, beneficiarios (as) de comisiones de estudios y becas crédito condonables</t>
  </si>
  <si>
    <t>1. El coordinador del CDD periodicamente revisa las fechas límites de cumplimiento de compromisos de contraprestación y remite comunicación a los (as) profesores para recordarles la fecha límite  y compromisos pendientes de comisiones de estudios y becas crédito</t>
  </si>
  <si>
    <r>
      <rPr>
        <b/>
        <sz val="8"/>
        <color theme="1"/>
        <rFont val="Arial"/>
        <family val="2"/>
      </rPr>
      <t>EJE 6</t>
    </r>
    <r>
      <rPr>
        <sz val="8"/>
        <color theme="1"/>
        <rFont val="Arial"/>
        <family val="2"/>
      </rPr>
      <t xml:space="preserve">. DESARROLLO, GESTIÓN Y SOSTENIBILIDAD INSTITUCIONAL
</t>
    </r>
    <r>
      <rPr>
        <b/>
        <sz val="8"/>
        <color theme="1"/>
        <rFont val="Arial"/>
        <family val="2"/>
      </rPr>
      <t>PROGRAMA:</t>
    </r>
    <r>
      <rPr>
        <sz val="8"/>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8"/>
        <color theme="1"/>
        <rFont val="Arial"/>
        <family val="2"/>
      </rPr>
      <t>PROYECTO:</t>
    </r>
    <r>
      <rPr>
        <sz val="8"/>
        <color theme="1"/>
        <rFont val="Arial"/>
        <family val="2"/>
      </rPr>
      <t xml:space="preserve"> Política de Gestión Estratégica del Talento Humano
</t>
    </r>
    <r>
      <rPr>
        <b/>
        <sz val="8"/>
        <color theme="1"/>
        <rFont val="Arial"/>
        <family val="2"/>
      </rPr>
      <t>PROYECTO:</t>
    </r>
    <r>
      <rPr>
        <sz val="8"/>
        <color theme="1"/>
        <rFont val="Arial"/>
        <family val="2"/>
      </rPr>
      <t xml:space="preserve"> Normatividad Institucional</t>
    </r>
  </si>
  <si>
    <t>Coordinador del CDD</t>
  </si>
  <si>
    <t>2. El Coordinador del Comité de Desarrollo de la Docencia presenta ante el CDD el informe del cumplimiento de los compromisos de los profesores que fueron beneficiarios de comisiones de estudios y becas crédito ( Entrega de título, entrega de libros, cumplimiento de productos académicos y contraprestación en tiempo de servicio), para su competencia.</t>
  </si>
  <si>
    <t>Por queja o reclamo del (a) docente por el no reembolso de los apoyos económicos para la asistencia en eventos académicos, científicos o culturales</t>
  </si>
  <si>
    <t>Debido a la presentación extemporánea de la solicitud, no remisión de la totalidad de los requisitos para estudio y decisión por parte del CDD, no tramite de los apoyos económicos por parte de las instancias competentes</t>
  </si>
  <si>
    <t>por uso del poder para la vinculación de personal</t>
  </si>
  <si>
    <t>Talento humano</t>
  </si>
  <si>
    <t xml:space="preserve">Fraude interno </t>
  </si>
  <si>
    <t>Automático</t>
  </si>
  <si>
    <t>Evitar</t>
  </si>
  <si>
    <t xml:space="preserve">por uso del poder para modificar los parámetros del software, documentos o bases </t>
  </si>
  <si>
    <t>con el fin de incluir pagos no autorizados para la liquidación de la nómina, para beneficio propio o de un tercero.</t>
  </si>
  <si>
    <t>Cumplimiento con el procedimiento de elaboración de nómina, Código: TH-P08</t>
  </si>
  <si>
    <t>Revisado por:</t>
  </si>
  <si>
    <t>Aprobador por:</t>
  </si>
  <si>
    <t>Iván Felipe Reyes Cortés</t>
  </si>
  <si>
    <t>DOCUMENTOS DE APOYO</t>
  </si>
  <si>
    <t>Determinar la Probabilidad</t>
  </si>
  <si>
    <t>Determinar el Impacto</t>
  </si>
  <si>
    <t>Determinar la severidad</t>
  </si>
  <si>
    <t>Control</t>
  </si>
  <si>
    <t>Ejemplo de control</t>
  </si>
  <si>
    <t>PROCESOS</t>
  </si>
  <si>
    <t>CLASIFICACIÓN DEL RIESGO</t>
  </si>
  <si>
    <t>FACTORES DE RIESGO</t>
  </si>
  <si>
    <t>PROBABILIDAD INHERENTE</t>
  </si>
  <si>
    <t>% PROBABILIDAD</t>
  </si>
  <si>
    <t>IMPACTO INHERENTE</t>
  </si>
  <si>
    <t>% IMPACTO</t>
  </si>
  <si>
    <t>Tipo de control</t>
  </si>
  <si>
    <t>% Contrarresta</t>
  </si>
  <si>
    <t>% implementación</t>
  </si>
  <si>
    <t>Tipo de información</t>
  </si>
  <si>
    <t>LEY 1712 DE 2014</t>
  </si>
  <si>
    <t>LEY 1581 DE 2012</t>
  </si>
  <si>
    <t>CRITICIDAD</t>
  </si>
  <si>
    <t>Gestión de la Planeación Institucional</t>
  </si>
  <si>
    <t>Muy Bajo</t>
  </si>
  <si>
    <t>Reducir</t>
  </si>
  <si>
    <t>Afectación económica</t>
  </si>
  <si>
    <t>Información</t>
  </si>
  <si>
    <t>Información reservada</t>
  </si>
  <si>
    <t>Contiene datos personales</t>
  </si>
  <si>
    <t>Gestión de la Comunicación</t>
  </si>
  <si>
    <t xml:space="preserve">Fraude externo </t>
  </si>
  <si>
    <t>Baja</t>
  </si>
  <si>
    <t>Software</t>
  </si>
  <si>
    <t>Información pública</t>
  </si>
  <si>
    <t>No contiene datos personales</t>
  </si>
  <si>
    <t>Gestión del Mejoramiento Continuo</t>
  </si>
  <si>
    <t>Correctivo</t>
  </si>
  <si>
    <t>Hardware</t>
  </si>
  <si>
    <t>Formación</t>
  </si>
  <si>
    <t>Infraestructura</t>
  </si>
  <si>
    <t>Transferir</t>
  </si>
  <si>
    <t>NA</t>
  </si>
  <si>
    <t>Investigación</t>
  </si>
  <si>
    <t xml:space="preserve">Relaciones laborales </t>
  </si>
  <si>
    <t>Evento externo</t>
  </si>
  <si>
    <t>Catastrófico</t>
  </si>
  <si>
    <t>Proyección Social</t>
  </si>
  <si>
    <t xml:space="preserve">Usuarios, productos y prácticas </t>
  </si>
  <si>
    <t>Gestión Jurídica y Contractual</t>
  </si>
  <si>
    <t>Daños a activos fijos</t>
  </si>
  <si>
    <t>Gestión Financiera</t>
  </si>
  <si>
    <t>Gestión Logística</t>
  </si>
  <si>
    <t xml:space="preserve">Gestión Bibliotecaria </t>
  </si>
  <si>
    <t>Gestión Documental</t>
  </si>
  <si>
    <t>Gestión de Admisiones, Registro y Control Académico</t>
  </si>
  <si>
    <t>Gestión del Desarrollo Humano</t>
  </si>
  <si>
    <t xml:space="preserve">Gestión de Tecnologías de la Información </t>
  </si>
  <si>
    <t xml:space="preserve">2. Asignación de puntaje unicamente con el debido soporte documental. </t>
  </si>
  <si>
    <t>1. Declaracion de impedimento por parte de los integrantes del CIARP que presenten conflicto de interéses.</t>
  </si>
  <si>
    <t>por omisión intencional de requisitos normativos en la asignación y reconocimiento de puntaje</t>
  </si>
  <si>
    <t>Vicerrectoría de Docencia- CIARP</t>
  </si>
  <si>
    <t>Permanente</t>
  </si>
  <si>
    <t xml:space="preserve">Cumplimiento con el procedimiento de selección y vinculación de personal administrativo, y  docente, Código: TH-P01
</t>
  </si>
  <si>
    <t>para un pago no debido a profesores de planta</t>
  </si>
  <si>
    <t>para beneficio propio o de un tercero.</t>
  </si>
  <si>
    <t xml:space="preserve">por manipulación de información de las Historias Laborales  de los funcionarios </t>
  </si>
  <si>
    <t>29 noviembre de 2023</t>
  </si>
  <si>
    <t>debido a la sustracción de documentos del acervo documental, no entrega de documentos en calidad de préstamo  y pérdida de memoria documental por falta de buenas prácticas de gestión documental</t>
  </si>
  <si>
    <t>debido a inconsistencias en la liquidación de las cesantias por error humano,  error de liquidación de algún factor en la nómina y falta de un sistema de información integrado, teniendo en cuenta que las cesantias se liquidan de manera manual</t>
  </si>
  <si>
    <t>1. El auxiliar administrativo, hace una verificación de todos los factores de manera manual mediante una proyección de liquidación de las cesantias en un archivo de excel y posteriormente se compara con los valores registrados  en el Sistema  de liquidación de nómina GCI, con el fin de detectar posibles errores.</t>
  </si>
  <si>
    <t>2. El auxiliar administrativo liderará una campaña por medio de comunicaciones y medios para que los funcionarios que hayan realizado cambio de fondo de cesantias los reporten oportunamente a la DGTH.</t>
  </si>
  <si>
    <t>2. El técnico de la DGTH, realiza revisiones aleatorias de los antecedentes disciplinarios, judiciales y fiscales durante el periodo de vinculación de los servidores públicos. Se deja registro de la verificación realizada mediante informe.</t>
  </si>
  <si>
    <t>por multas, sanciones y denuncias, investigación de entes de control</t>
  </si>
  <si>
    <t>2. El jefe de la DGTH realiza una revisión aleatoria a las constancias elaboradas, verificando la coherencia en la información de las mismas.</t>
  </si>
  <si>
    <t>1. El funcionario de la Vicerrectoría de Docencia verifica el cumplimiento de la normatividad nacional e interna, realiza un informe de las solicitudes de asignación de puntaje con el respectivo análisis y adjunta soportes aportados por el solicitante y adicionales que se hayan recolectado desde la Vice. Docencia, así como también la información de la Plataforma Academusoft sobre resultados de evaluación docente</t>
  </si>
  <si>
    <t>3. El funcionario de la Vice. Docencia elabora y revisa las resoluciones de asignación de puntos, posteriormente se procede con la revisión y vistos buenos de la Dirección de Gestión de Talento Humano y Oficina Jurídica y la firma del Rector.</t>
  </si>
  <si>
    <t>1. El funcionario de la Vicerrectoría de Docencia revisa y verifica los apoyos económicos a los que tiene derecho el profesor, se genera la liquidación de los apoyos, se tramita la solicitud de CDP y la solicitud de elaboración de cuenta ante las instancias competentes.</t>
  </si>
  <si>
    <t>2. El funcionario de la Vicerrectoría de Docencia verifica la norma y el recibo de matrícula enviado por el (la) docente, si fuera el caso consulta el valor de la divisa del país en el que se encuentra realizando los estudios el (la) docente, liquida y tramita los apoyos económicos ante las instancias competentes.</t>
  </si>
  <si>
    <t>1. El funcionario de la Vicerrectoría de Docencia revisa y verifica los tiempos de presentación de la solicitud y el cumplimiento de los requisitos con lo dispuesto en la norma y en el procedimiento publicado en el Sistema de Gestión de la Calidad, y presenta observaciones a la unidad académica si fuere el caso</t>
  </si>
  <si>
    <t>2. La Vice. Docencia realiza inducción y reinducción de procesos a los actores que intervienen en el proceso.</t>
  </si>
  <si>
    <t>3. El coordinador del CDD, un año antes de la finalización de la terminación de la comisión de estudios, remite comunicación a los docentes solicitando el estado actual de la tesis y el protocolo que tiene la universidad en la que está adelantando los estudios relacionado con los requisitos adicionales para la obtención del titulo</t>
  </si>
  <si>
    <t>debido al no pago de las cesantias  en las fechas establecidas por la ley</t>
  </si>
  <si>
    <t>debido a que no cumple los requisitos  establecidos en el manual de funciones, para beneficio propio o de un tercero.</t>
  </si>
  <si>
    <r>
      <rPr>
        <b/>
        <sz val="11"/>
        <color theme="1"/>
        <rFont val="Arial"/>
        <family val="2"/>
      </rPr>
      <t xml:space="preserve">EJE ESTRATÉGICO 6. </t>
    </r>
    <r>
      <rPr>
        <sz val="11"/>
        <color theme="1"/>
        <rFont val="Arial"/>
        <family val="2"/>
      </rPr>
      <t xml:space="preserve">
Desarrollo, Gestión y Sostenibilidad Institucional
</t>
    </r>
    <r>
      <rPr>
        <b/>
        <sz val="11"/>
        <color theme="1"/>
        <rFont val="Arial"/>
        <family val="2"/>
      </rPr>
      <t>PROGRAMA.</t>
    </r>
    <r>
      <rPr>
        <sz val="11"/>
        <color theme="1"/>
        <rFont val="Arial"/>
        <family val="2"/>
      </rPr>
      <t xml:space="preserve">
Fortalecimiento de la gestión financiera mediante las fuentes de ingreso y optimización de los recursos para el cumplimiento de la función y misión social de la Universidad.
</t>
    </r>
    <r>
      <rPr>
        <b/>
        <sz val="11"/>
        <color theme="1"/>
        <rFont val="Arial"/>
        <family val="2"/>
      </rPr>
      <t>PROYECTO.</t>
    </r>
    <r>
      <rPr>
        <sz val="11"/>
        <color theme="1"/>
        <rFont val="Arial"/>
        <family val="2"/>
      </rPr>
      <t xml:space="preserve">
Gestión Financiera y contable universitario.</t>
    </r>
  </si>
  <si>
    <r>
      <rPr>
        <b/>
        <sz val="11"/>
        <color theme="1"/>
        <rFont val="Arial"/>
        <family val="2"/>
      </rPr>
      <t>EJE ESTRATÉGICO 1.</t>
    </r>
    <r>
      <rPr>
        <sz val="11"/>
        <color theme="1"/>
        <rFont val="Arial"/>
        <family val="2"/>
      </rPr>
      <t xml:space="preserve">
Educación integral para la transformación social y la paz.
</t>
    </r>
    <r>
      <rPr>
        <b/>
        <sz val="11"/>
        <color theme="1"/>
        <rFont val="Arial"/>
        <family val="2"/>
      </rPr>
      <t>PROGRAMA.</t>
    </r>
    <r>
      <rPr>
        <sz val="11"/>
        <color theme="1"/>
        <rFont val="Arial"/>
        <family val="2"/>
      </rPr>
      <t xml:space="preserve">
Vinculación y formación avanzada e integral del docente, para la educación de estudiantes que conecten lo regional con lo territorial en el ámbito profesional, con respecto a lo ambiental, social y cultural.
</t>
    </r>
    <r>
      <rPr>
        <b/>
        <sz val="11"/>
        <color theme="1"/>
        <rFont val="Arial"/>
        <family val="2"/>
      </rPr>
      <t>PROYECTO.</t>
    </r>
    <r>
      <rPr>
        <sz val="11"/>
        <color theme="1"/>
        <rFont val="Arial"/>
        <family val="2"/>
      </rPr>
      <t xml:space="preserve">
Cualificación profesoral.</t>
    </r>
  </si>
  <si>
    <t>Vicerrectoría de Docencia
Unidades Académicas</t>
  </si>
  <si>
    <t>EEJE ESTRATÉGICO 1.
Educación integral para la transformación social y la paz.
PROGRAMA.
Vinculación y formación avanzada e integral del docente, para la educación de estudiantes que conecten lo regional con lo territorial en el ámbito profesional, con respecto a lo ambiental, social y cultural.
PROYECTO.
Cualificación profesoral.</t>
  </si>
  <si>
    <t>Restricción en los permisos de acceso a las Historias Laborales escaneadas, de manera que solo sean de consulta para los funcionarios de la oficina.</t>
  </si>
  <si>
    <t>Sanciones diciplinarias por vulnerar las historias laborales de los funcionarios</t>
  </si>
  <si>
    <t>por vencimiento de términos de los compromisos de las comisiones de estudios y becas crédito</t>
  </si>
  <si>
    <t>Implementación del procedimiento  de identificación y gestión de conflicto de interés</t>
  </si>
  <si>
    <t>María Angélica Mora - Stephanie Caballero - Jaddy Chica -  Andrea Varón -  Sandra Lucia Peña Castro - Lady Carolina Sanchez - Jennifer Silva Castro- Angela Maria Triviño Triviño Triviño - Carlos Saldaña - Sebastián Polo - Lina María Ortiz - Andrea Moreno</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</si>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</sst>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5" x14ac:knownFonts="1">
    <font>
      <sz val="11"/>
      <color theme="1"/>
      <name val="Calibri"/>
      <scheme val="minor"/>
    </font>
    <font>
      <sz val="11"/>
      <color theme="1"/>
      <name val="Calibri"/>
      <family val="2"/>
      <scheme val="minor"/>
    </font>
    <font>
      <sz val="10"/>
      <color theme="1"/>
      <name val="Arial"/>
      <family val="2"/>
    </font>
    <font>
      <sz val="11"/>
      <name val="Calibri"/>
      <family val="2"/>
    </font>
    <font>
      <b/>
      <sz val="14"/>
      <color rgb="FF006600"/>
      <name val="Arial"/>
      <family val="2"/>
    </font>
    <font>
      <sz val="11"/>
      <color theme="1"/>
      <name val="Arial"/>
      <family val="2"/>
    </font>
    <font>
      <sz val="11"/>
      <color theme="1"/>
      <name val="Calibri"/>
      <family val="2"/>
    </font>
    <font>
      <b/>
      <sz val="12"/>
      <color rgb="FFFF0000"/>
      <name val="Arial"/>
      <family val="2"/>
    </font>
    <font>
      <b/>
      <sz val="11"/>
      <color theme="1"/>
      <name val="Arial"/>
      <family val="2"/>
    </font>
    <font>
      <sz val="12"/>
      <color theme="1"/>
      <name val="Arial"/>
      <family val="2"/>
    </font>
    <font>
      <b/>
      <sz val="11"/>
      <color theme="1"/>
      <name val="Calibri"/>
      <family val="2"/>
    </font>
    <font>
      <b/>
      <sz val="10"/>
      <color theme="1"/>
      <name val="Arial"/>
      <family val="2"/>
    </font>
    <font>
      <b/>
      <sz val="12"/>
      <color theme="1"/>
      <name val="Calibri"/>
      <family val="2"/>
    </font>
    <font>
      <sz val="14"/>
      <color theme="1"/>
      <name val="Calibri"/>
      <family val="2"/>
    </font>
    <font>
      <sz val="8"/>
      <color theme="1"/>
      <name val="Arial"/>
      <family val="2"/>
    </font>
    <font>
      <sz val="11"/>
      <color rgb="FF44546A"/>
      <name val="Arial"/>
      <family val="2"/>
    </font>
    <font>
      <sz val="11"/>
      <color rgb="FFFF0000"/>
      <name val="Arial"/>
      <family val="2"/>
    </font>
    <font>
      <sz val="11"/>
      <color theme="1"/>
      <name val="Calibri"/>
      <family val="2"/>
      <scheme val="minor"/>
    </font>
    <font>
      <b/>
      <sz val="16"/>
      <color theme="1"/>
      <name val="Calibri"/>
      <family val="2"/>
    </font>
    <font>
      <b/>
      <sz val="8"/>
      <color theme="1"/>
      <name val="Arial"/>
      <family val="2"/>
    </font>
    <font>
      <sz val="11"/>
      <color theme="1"/>
      <name val="Calibri"/>
      <family val="2"/>
    </font>
    <font>
      <sz val="11"/>
      <color theme="1"/>
      <name val="Arial"/>
      <family val="2"/>
    </font>
    <font>
      <sz val="14"/>
      <color theme="1"/>
      <name val="Calibri"/>
      <family val="2"/>
    </font>
    <font>
      <sz val="11"/>
      <name val="Arial"/>
      <family val="2"/>
    </font>
    <font>
      <sz val="11"/>
      <name val="Calibri"/>
      <family val="2"/>
    </font>
  </fonts>
  <fills count="14">
    <fill>
      <patternFill patternType="none"/>
    </fill>
    <fill>
      <patternFill patternType="gray125"/>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rgb="FF00B050"/>
        <bgColor rgb="FF00B050"/>
      </patternFill>
    </fill>
    <fill>
      <patternFill patternType="solid">
        <fgColor rgb="FFD6DCE4"/>
        <bgColor rgb="FFD6DCE4"/>
      </patternFill>
    </fill>
    <fill>
      <patternFill patternType="solid">
        <fgColor rgb="FFD8D8D8"/>
        <bgColor rgb="FFD8D8D8"/>
      </patternFill>
    </fill>
    <fill>
      <patternFill patternType="solid">
        <fgColor rgb="FFFFD965"/>
        <bgColor rgb="FFFFD965"/>
      </patternFill>
    </fill>
    <fill>
      <patternFill patternType="solid">
        <fgColor rgb="FFDEEAF6"/>
        <bgColor rgb="FFDEEAF6"/>
      </patternFill>
    </fill>
    <fill>
      <patternFill patternType="solid">
        <fgColor rgb="FFFEF2CB"/>
        <bgColor rgb="FFFEF2CB"/>
      </patternFill>
    </fill>
    <fill>
      <patternFill patternType="solid">
        <fgColor rgb="FFFF0000"/>
        <bgColor rgb="FFFF0000"/>
      </patternFill>
    </fill>
    <fill>
      <patternFill patternType="solid">
        <fgColor theme="4" tint="0.79998168889431442"/>
        <bgColor indexed="64"/>
      </patternFill>
    </fill>
  </fills>
  <borders count="56">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17" fillId="0" borderId="41"/>
  </cellStyleXfs>
  <cellXfs count="230">
    <xf numFmtId="0" fontId="0" fillId="0" borderId="0" xfId="0" applyFont="1" applyAlignment="1"/>
    <xf numFmtId="0" fontId="5" fillId="0" borderId="5" xfId="0" applyFont="1" applyBorder="1" applyAlignment="1">
      <alignment horizontal="center"/>
    </xf>
    <xf numFmtId="0" fontId="2" fillId="0" borderId="0" xfId="0" applyFont="1" applyAlignment="1">
      <alignment vertical="center"/>
    </xf>
    <xf numFmtId="0" fontId="6" fillId="0" borderId="0" xfId="0" applyFont="1"/>
    <xf numFmtId="0" fontId="5" fillId="0" borderId="5" xfId="0" applyFont="1" applyBorder="1" applyAlignment="1">
      <alignment horizontal="center" vertical="center" wrapText="1"/>
    </xf>
    <xf numFmtId="0" fontId="5" fillId="0" borderId="5" xfId="0" applyFont="1" applyBorder="1" applyAlignment="1">
      <alignment horizontal="center" vertical="center"/>
    </xf>
    <xf numFmtId="164" fontId="9" fillId="0" borderId="12" xfId="0" applyNumberFormat="1" applyFont="1" applyBorder="1" applyAlignment="1">
      <alignment horizontal="left" vertical="center" wrapText="1"/>
    </xf>
    <xf numFmtId="0" fontId="6" fillId="0" borderId="14" xfId="0" applyFont="1" applyBorder="1"/>
    <xf numFmtId="0" fontId="6" fillId="0" borderId="13" xfId="0" applyFont="1" applyBorder="1"/>
    <xf numFmtId="0" fontId="8" fillId="2" borderId="5" xfId="0" applyFont="1" applyFill="1" applyBorder="1" applyAlignment="1">
      <alignment horizontal="center"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top" wrapText="1"/>
    </xf>
    <xf numFmtId="0" fontId="5" fillId="0" borderId="13" xfId="0" applyFont="1" applyBorder="1"/>
    <xf numFmtId="0" fontId="5" fillId="0" borderId="5" xfId="0" applyFont="1" applyBorder="1" applyAlignment="1">
      <alignment horizontal="left" vertical="top" wrapText="1"/>
    </xf>
    <xf numFmtId="0" fontId="5" fillId="0" borderId="13" xfId="0" applyFont="1" applyBorder="1" applyAlignment="1">
      <alignment horizontal="left" vertical="top" wrapText="1"/>
    </xf>
    <xf numFmtId="0" fontId="13" fillId="2" borderId="4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11" borderId="45" xfId="0" applyFont="1" applyFill="1" applyBorder="1" applyAlignment="1">
      <alignment horizontal="center" vertical="center" wrapText="1"/>
    </xf>
    <xf numFmtId="0" fontId="6" fillId="11" borderId="46" xfId="0" applyFont="1" applyFill="1" applyBorder="1" applyAlignment="1">
      <alignment horizontal="center" vertical="center" wrapText="1"/>
    </xf>
    <xf numFmtId="0" fontId="6" fillId="11" borderId="47"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48" xfId="0" applyFont="1" applyFill="1" applyBorder="1" applyAlignment="1">
      <alignment horizontal="center" vertical="center"/>
    </xf>
    <xf numFmtId="0" fontId="6" fillId="10" borderId="50" xfId="0" applyFont="1" applyFill="1" applyBorder="1" applyAlignment="1">
      <alignment horizontal="center" vertical="center"/>
    </xf>
    <xf numFmtId="0" fontId="13" fillId="2" borderId="51" xfId="0" applyFont="1" applyFill="1" applyBorder="1" applyAlignment="1">
      <alignment horizontal="center" vertical="center" wrapText="1"/>
    </xf>
    <xf numFmtId="0" fontId="6" fillId="2" borderId="51" xfId="0" applyFont="1" applyFill="1" applyBorder="1" applyAlignment="1">
      <alignment horizontal="center" vertical="center" wrapText="1"/>
    </xf>
    <xf numFmtId="0" fontId="6" fillId="11" borderId="51" xfId="0" applyFont="1" applyFill="1" applyBorder="1" applyAlignment="1">
      <alignment horizontal="center" vertical="center" wrapText="1"/>
    </xf>
    <xf numFmtId="0" fontId="6" fillId="11" borderId="52" xfId="0" applyFont="1" applyFill="1" applyBorder="1" applyAlignment="1">
      <alignment horizontal="center" vertical="center" wrapText="1"/>
    </xf>
    <xf numFmtId="0" fontId="6" fillId="11" borderId="50" xfId="0" applyFont="1" applyFill="1" applyBorder="1" applyAlignment="1">
      <alignment horizontal="center" vertical="center" wrapText="1"/>
    </xf>
    <xf numFmtId="0" fontId="6" fillId="10" borderId="53" xfId="0" applyFont="1" applyFill="1" applyBorder="1" applyAlignment="1">
      <alignment horizontal="center" vertical="center" wrapText="1"/>
    </xf>
    <xf numFmtId="0" fontId="5" fillId="10" borderId="5" xfId="0" applyFont="1" applyFill="1" applyBorder="1" applyAlignment="1">
      <alignment horizontal="center" vertical="center" wrapText="1"/>
    </xf>
    <xf numFmtId="16" fontId="5" fillId="10" borderId="5" xfId="0" applyNumberFormat="1" applyFont="1" applyFill="1" applyBorder="1" applyAlignment="1">
      <alignment horizontal="center" vertical="center" wrapText="1"/>
    </xf>
    <xf numFmtId="0" fontId="5" fillId="5" borderId="5" xfId="0" applyFont="1" applyFill="1" applyBorder="1" applyAlignment="1">
      <alignment horizontal="left" vertical="center" wrapText="1"/>
    </xf>
    <xf numFmtId="9" fontId="5" fillId="0" borderId="5" xfId="0" applyNumberFormat="1" applyFont="1" applyBorder="1" applyAlignment="1">
      <alignment horizontal="center" vertical="center"/>
    </xf>
    <xf numFmtId="9" fontId="5" fillId="5" borderId="5" xfId="0" applyNumberFormat="1" applyFont="1" applyFill="1" applyBorder="1" applyAlignment="1">
      <alignment horizontal="center" vertical="center"/>
    </xf>
    <xf numFmtId="0" fontId="5" fillId="0" borderId="5" xfId="0" applyFont="1" applyBorder="1" applyAlignment="1">
      <alignment vertical="center"/>
    </xf>
    <xf numFmtId="0" fontId="6" fillId="0" borderId="5" xfId="0" applyFont="1" applyBorder="1" applyAlignment="1">
      <alignment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6" fillId="12" borderId="5" xfId="0" applyFont="1" applyFill="1" applyBorder="1" applyAlignment="1">
      <alignment horizontal="center" vertical="center"/>
    </xf>
    <xf numFmtId="0" fontId="17" fillId="0" borderId="0" xfId="0" applyFont="1"/>
    <xf numFmtId="0" fontId="18" fillId="0" borderId="0" xfId="0" applyFont="1" applyAlignment="1">
      <alignment horizontal="center"/>
    </xf>
    <xf numFmtId="0" fontId="12" fillId="0" borderId="0" xfId="0" applyFont="1"/>
    <xf numFmtId="0" fontId="10" fillId="0" borderId="0" xfId="0" applyFont="1"/>
    <xf numFmtId="0" fontId="10" fillId="0" borderId="5" xfId="0" applyFont="1" applyBorder="1" applyAlignment="1">
      <alignment horizontal="center"/>
    </xf>
    <xf numFmtId="0" fontId="10" fillId="0" borderId="12" xfId="0" applyFont="1" applyBorder="1" applyAlignment="1">
      <alignment horizontal="center"/>
    </xf>
    <xf numFmtId="0" fontId="10" fillId="0" borderId="16" xfId="0" applyFont="1" applyBorder="1" applyAlignment="1">
      <alignment horizontal="center"/>
    </xf>
    <xf numFmtId="0" fontId="11" fillId="3" borderId="5" xfId="0" applyFont="1" applyFill="1" applyBorder="1" applyAlignment="1">
      <alignment horizontal="center" vertical="center" wrapText="1"/>
    </xf>
    <xf numFmtId="0" fontId="6" fillId="0" borderId="5" xfId="0" applyFont="1" applyBorder="1"/>
    <xf numFmtId="9" fontId="6" fillId="0" borderId="5" xfId="0" applyNumberFormat="1" applyFont="1" applyBorder="1"/>
    <xf numFmtId="0" fontId="6" fillId="0" borderId="12" xfId="0" applyFont="1" applyBorder="1"/>
    <xf numFmtId="9" fontId="6" fillId="0" borderId="12" xfId="0" applyNumberFormat="1" applyFont="1" applyBorder="1"/>
    <xf numFmtId="9" fontId="6" fillId="0" borderId="16" xfId="0" applyNumberFormat="1" applyFont="1" applyBorder="1"/>
    <xf numFmtId="0" fontId="6" fillId="0" borderId="0" xfId="0" applyFont="1" applyAlignment="1">
      <alignment wrapText="1"/>
    </xf>
    <xf numFmtId="0" fontId="0" fillId="0" borderId="0" xfId="0" applyFont="1" applyAlignment="1"/>
    <xf numFmtId="0" fontId="13" fillId="10" borderId="45" xfId="0" applyFont="1" applyFill="1" applyBorder="1" applyAlignment="1">
      <alignment horizontal="left" vertical="center" wrapText="1"/>
    </xf>
    <xf numFmtId="0" fontId="13" fillId="5" borderId="45" xfId="0" applyFont="1" applyFill="1" applyBorder="1" applyAlignment="1">
      <alignment horizontal="left" vertical="center" wrapText="1"/>
    </xf>
    <xf numFmtId="0" fontId="6" fillId="0" borderId="45" xfId="0" applyFont="1" applyBorder="1" applyAlignment="1">
      <alignment vertical="center" wrapText="1"/>
    </xf>
    <xf numFmtId="0" fontId="13" fillId="5" borderId="45" xfId="0" applyFont="1" applyFill="1" applyBorder="1" applyAlignment="1">
      <alignment horizontal="center" vertical="center"/>
    </xf>
    <xf numFmtId="0" fontId="13" fillId="5" borderId="45" xfId="0" applyFont="1" applyFill="1" applyBorder="1" applyAlignment="1">
      <alignment horizontal="center" vertical="center" wrapText="1"/>
    </xf>
    <xf numFmtId="9" fontId="13" fillId="5" borderId="45" xfId="0" applyNumberFormat="1" applyFont="1" applyFill="1" applyBorder="1" applyAlignment="1">
      <alignment horizontal="center" vertical="center"/>
    </xf>
    <xf numFmtId="0" fontId="13" fillId="0" borderId="45" xfId="0" applyFont="1" applyBorder="1" applyAlignment="1">
      <alignment horizontal="center" vertical="center"/>
    </xf>
    <xf numFmtId="9" fontId="13" fillId="0" borderId="45" xfId="0" applyNumberFormat="1" applyFont="1" applyBorder="1" applyAlignment="1">
      <alignment horizontal="center" vertical="center"/>
    </xf>
    <xf numFmtId="0" fontId="6" fillId="0" borderId="45" xfId="0" applyFont="1" applyFill="1" applyBorder="1" applyAlignment="1">
      <alignment vertical="center" wrapText="1"/>
    </xf>
    <xf numFmtId="0" fontId="13" fillId="0" borderId="45" xfId="0" applyFont="1" applyFill="1" applyBorder="1" applyAlignment="1">
      <alignment horizontal="center" vertical="center"/>
    </xf>
    <xf numFmtId="0" fontId="20" fillId="0" borderId="5" xfId="0" applyFont="1" applyFill="1" applyBorder="1" applyAlignment="1">
      <alignment vertical="center" wrapText="1"/>
    </xf>
    <xf numFmtId="0" fontId="0" fillId="0" borderId="0" xfId="0" applyFont="1" applyFill="1" applyAlignment="1"/>
    <xf numFmtId="0" fontId="21" fillId="10" borderId="5"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3" fillId="0" borderId="5" xfId="0" applyFont="1" applyBorder="1" applyAlignment="1">
      <alignment horizontal="center" vertical="center"/>
    </xf>
    <xf numFmtId="0" fontId="21" fillId="0" borderId="5" xfId="0" applyFont="1" applyBorder="1" applyAlignment="1">
      <alignment horizontal="left" vertical="center" wrapText="1"/>
    </xf>
    <xf numFmtId="0" fontId="5" fillId="0" borderId="5" xfId="0" applyFont="1" applyFill="1" applyBorder="1" applyAlignment="1">
      <alignment horizontal="left" vertical="center" wrapText="1"/>
    </xf>
    <xf numFmtId="0" fontId="5" fillId="0" borderId="5" xfId="0" applyFont="1" applyFill="1" applyBorder="1" applyAlignment="1">
      <alignment horizontal="center" vertical="center"/>
    </xf>
    <xf numFmtId="9" fontId="5" fillId="0" borderId="5" xfId="0" applyNumberFormat="1" applyFont="1" applyFill="1" applyBorder="1" applyAlignment="1">
      <alignment horizontal="center" vertical="center"/>
    </xf>
    <xf numFmtId="0" fontId="0" fillId="0" borderId="0" xfId="0" applyFont="1" applyAlignment="1"/>
    <xf numFmtId="0" fontId="21" fillId="0" borderId="5" xfId="0" applyFont="1" applyBorder="1" applyAlignment="1">
      <alignment horizontal="center" vertical="center"/>
    </xf>
    <xf numFmtId="0" fontId="0" fillId="0" borderId="0" xfId="0" applyFont="1" applyAlignment="1"/>
    <xf numFmtId="0" fontId="15" fillId="0" borderId="5" xfId="0" applyFont="1" applyFill="1" applyBorder="1" applyAlignment="1">
      <alignment horizontal="center" vertical="center"/>
    </xf>
    <xf numFmtId="0" fontId="13" fillId="0" borderId="5" xfId="0" applyFont="1" applyFill="1" applyBorder="1" applyAlignment="1">
      <alignment horizontal="center" vertical="center"/>
    </xf>
    <xf numFmtId="0" fontId="22" fillId="0" borderId="45" xfId="0" applyFont="1" applyFill="1" applyBorder="1" applyAlignment="1">
      <alignment horizontal="center" vertical="center"/>
    </xf>
    <xf numFmtId="0" fontId="3" fillId="0" borderId="5" xfId="0" applyFont="1" applyFill="1" applyBorder="1" applyAlignment="1">
      <alignment vertical="center" wrapText="1"/>
    </xf>
    <xf numFmtId="0" fontId="13" fillId="0" borderId="45" xfId="0" applyFont="1" applyBorder="1" applyAlignment="1">
      <alignment horizontal="center" vertical="center"/>
    </xf>
    <xf numFmtId="0" fontId="3" fillId="0" borderId="45" xfId="0" applyFont="1" applyFill="1" applyBorder="1" applyAlignment="1">
      <alignment vertical="center" wrapText="1"/>
    </xf>
    <xf numFmtId="0" fontId="23" fillId="0" borderId="45" xfId="0" applyFont="1" applyBorder="1" applyAlignment="1">
      <alignment horizontal="center" vertical="center"/>
    </xf>
    <xf numFmtId="0" fontId="3" fillId="0" borderId="51" xfId="0" applyFont="1" applyBorder="1"/>
    <xf numFmtId="9" fontId="6" fillId="0" borderId="45" xfId="0" applyNumberFormat="1" applyFont="1" applyBorder="1" applyAlignment="1">
      <alignment horizontal="center" vertical="center"/>
    </xf>
    <xf numFmtId="0" fontId="1" fillId="0" borderId="0" xfId="0" applyFont="1"/>
    <xf numFmtId="0" fontId="5" fillId="0" borderId="12" xfId="0" applyFont="1" applyBorder="1" applyAlignment="1">
      <alignment horizontal="left" vertical="top" wrapText="1"/>
    </xf>
    <xf numFmtId="0" fontId="3" fillId="0" borderId="13" xfId="0" applyFont="1" applyBorder="1"/>
    <xf numFmtId="0" fontId="8" fillId="2" borderId="12" xfId="0" applyFont="1" applyFill="1" applyBorder="1" applyAlignment="1">
      <alignment horizontal="center" vertical="center" wrapText="1"/>
    </xf>
    <xf numFmtId="0" fontId="5" fillId="0" borderId="12" xfId="0" applyFont="1" applyBorder="1" applyAlignment="1">
      <alignment horizontal="center" vertical="top" wrapText="1"/>
    </xf>
    <xf numFmtId="0" fontId="8" fillId="0" borderId="12" xfId="0" applyFont="1" applyBorder="1" applyAlignment="1">
      <alignment horizontal="center" vertical="center"/>
    </xf>
    <xf numFmtId="0" fontId="9" fillId="0" borderId="12" xfId="0" applyFont="1" applyBorder="1" applyAlignment="1">
      <alignment horizontal="left" vertical="center" wrapText="1"/>
    </xf>
    <xf numFmtId="0" fontId="3" fillId="0" borderId="14" xfId="0" applyFont="1" applyBorder="1"/>
    <xf numFmtId="0" fontId="9" fillId="0" borderId="12" xfId="0" applyFont="1" applyBorder="1" applyAlignment="1">
      <alignment horizontal="center" vertical="center" wrapText="1"/>
    </xf>
    <xf numFmtId="0" fontId="2" fillId="0" borderId="1" xfId="0" applyFont="1" applyBorder="1" applyAlignment="1">
      <alignment horizontal="center" vertical="center"/>
    </xf>
    <xf numFmtId="0" fontId="3" fillId="0" borderId="2" xfId="0" applyFont="1" applyBorder="1"/>
    <xf numFmtId="0" fontId="3" fillId="0" borderId="6" xfId="0" applyFont="1" applyBorder="1"/>
    <xf numFmtId="0" fontId="3" fillId="0" borderId="7" xfId="0" applyFont="1" applyBorder="1"/>
    <xf numFmtId="0" fontId="3" fillId="0" borderId="11" xfId="0" applyFont="1" applyBorder="1"/>
    <xf numFmtId="0" fontId="3" fillId="0" borderId="9" xfId="0" applyFont="1" applyBorder="1"/>
    <xf numFmtId="0" fontId="4" fillId="0" borderId="3" xfId="0" applyFont="1" applyBorder="1" applyAlignment="1">
      <alignment horizontal="center" vertical="center" wrapText="1"/>
    </xf>
    <xf numFmtId="0" fontId="3" fillId="0" borderId="4" xfId="0" applyFont="1" applyBorder="1"/>
    <xf numFmtId="0" fontId="3" fillId="0" borderId="8" xfId="0" applyFont="1" applyBorder="1"/>
    <xf numFmtId="0" fontId="7" fillId="0" borderId="10" xfId="0" applyFont="1" applyBorder="1" applyAlignment="1">
      <alignment horizontal="center" vertical="center" wrapText="1"/>
    </xf>
    <xf numFmtId="0" fontId="5" fillId="5" borderId="12" xfId="0" applyFont="1" applyFill="1" applyBorder="1" applyAlignment="1">
      <alignment horizontal="left" vertical="top" wrapText="1"/>
    </xf>
    <xf numFmtId="0" fontId="5" fillId="0" borderId="15" xfId="0" applyFont="1" applyBorder="1" applyAlignment="1">
      <alignment horizontal="center" vertical="center" wrapText="1"/>
    </xf>
    <xf numFmtId="0" fontId="3" fillId="0" borderId="16" xfId="0" applyFont="1" applyBorder="1"/>
    <xf numFmtId="0" fontId="2" fillId="0" borderId="15" xfId="0" applyFont="1" applyBorder="1" applyAlignment="1">
      <alignment horizontal="center" vertical="center"/>
    </xf>
    <xf numFmtId="0" fontId="5" fillId="6" borderId="15" xfId="0" applyFont="1" applyFill="1" applyBorder="1" applyAlignment="1">
      <alignment horizontal="center" vertical="center"/>
    </xf>
    <xf numFmtId="0" fontId="3" fillId="0" borderId="18" xfId="0" applyFont="1" applyBorder="1"/>
    <xf numFmtId="0" fontId="3" fillId="0" borderId="17" xfId="0" applyFont="1" applyBorder="1"/>
    <xf numFmtId="0" fontId="5" fillId="0" borderId="15" xfId="0" applyFont="1" applyBorder="1" applyAlignment="1">
      <alignment horizontal="center" vertical="center"/>
    </xf>
    <xf numFmtId="0" fontId="5" fillId="4" borderId="15" xfId="0" applyFont="1" applyFill="1" applyBorder="1" applyAlignment="1">
      <alignment horizontal="center" vertical="center" wrapText="1"/>
    </xf>
    <xf numFmtId="0" fontId="5" fillId="4" borderId="15" xfId="0" applyFont="1" applyFill="1" applyBorder="1" applyAlignment="1">
      <alignment horizontal="center" vertical="center"/>
    </xf>
    <xf numFmtId="0" fontId="8" fillId="0" borderId="12" xfId="0" applyFont="1" applyBorder="1" applyAlignment="1">
      <alignment horizontal="left" vertical="center" wrapText="1"/>
    </xf>
    <xf numFmtId="0" fontId="5" fillId="3" borderId="15" xfId="0" applyFont="1" applyFill="1" applyBorder="1" applyAlignment="1">
      <alignment horizontal="center" vertical="center"/>
    </xf>
    <xf numFmtId="9" fontId="13" fillId="0" borderId="45" xfId="0" applyNumberFormat="1" applyFont="1" applyBorder="1" applyAlignment="1">
      <alignment horizontal="center" vertical="center"/>
    </xf>
    <xf numFmtId="9" fontId="13" fillId="0" borderId="51" xfId="0" applyNumberFormat="1" applyFont="1" applyBorder="1" applyAlignment="1">
      <alignment horizontal="center" vertical="center"/>
    </xf>
    <xf numFmtId="0" fontId="13" fillId="0" borderId="45" xfId="0" applyFont="1" applyBorder="1" applyAlignment="1">
      <alignment horizontal="center" vertical="center"/>
    </xf>
    <xf numFmtId="0" fontId="13" fillId="0" borderId="51" xfId="0" applyFont="1" applyBorder="1" applyAlignment="1">
      <alignment horizontal="center" vertical="center"/>
    </xf>
    <xf numFmtId="0" fontId="13" fillId="10" borderId="45" xfId="0" applyFont="1" applyFill="1" applyBorder="1" applyAlignment="1">
      <alignment horizontal="center" vertical="center" wrapText="1"/>
    </xf>
    <xf numFmtId="0" fontId="13" fillId="10" borderId="51" xfId="0" applyFont="1" applyFill="1" applyBorder="1" applyAlignment="1">
      <alignment horizontal="center" vertical="center" wrapText="1"/>
    </xf>
    <xf numFmtId="0" fontId="13" fillId="5" borderId="45" xfId="0" applyFont="1" applyFill="1" applyBorder="1" applyAlignment="1">
      <alignment horizontal="center" vertical="center"/>
    </xf>
    <xf numFmtId="0" fontId="13" fillId="5" borderId="51" xfId="0" applyFont="1" applyFill="1" applyBorder="1" applyAlignment="1">
      <alignment horizontal="center" vertical="center"/>
    </xf>
    <xf numFmtId="0" fontId="13" fillId="5" borderId="45" xfId="0" applyFont="1" applyFill="1" applyBorder="1" applyAlignment="1">
      <alignment horizontal="center" vertical="center" wrapText="1"/>
    </xf>
    <xf numFmtId="0" fontId="13" fillId="5" borderId="51" xfId="0" applyFont="1" applyFill="1" applyBorder="1" applyAlignment="1">
      <alignment horizontal="center" vertical="center" wrapText="1"/>
    </xf>
    <xf numFmtId="0" fontId="6" fillId="0" borderId="45" xfId="0" applyFont="1" applyBorder="1" applyAlignment="1">
      <alignment horizontal="center" vertical="center" wrapText="1"/>
    </xf>
    <xf numFmtId="0" fontId="20" fillId="0" borderId="51" xfId="0" applyFont="1" applyBorder="1" applyAlignment="1">
      <alignment horizontal="center" vertical="center" wrapText="1"/>
    </xf>
    <xf numFmtId="0" fontId="20" fillId="0" borderId="45" xfId="0" applyFont="1" applyBorder="1" applyAlignment="1">
      <alignment horizontal="center" vertical="center" wrapText="1"/>
    </xf>
    <xf numFmtId="9" fontId="13" fillId="5" borderId="45" xfId="0" applyNumberFormat="1" applyFont="1" applyFill="1" applyBorder="1" applyAlignment="1">
      <alignment horizontal="center" vertical="center"/>
    </xf>
    <xf numFmtId="9" fontId="13" fillId="5" borderId="51" xfId="0" applyNumberFormat="1" applyFont="1" applyFill="1" applyBorder="1" applyAlignment="1">
      <alignment horizontal="center" vertical="center"/>
    </xf>
    <xf numFmtId="9" fontId="13" fillId="0" borderId="45" xfId="0" applyNumberFormat="1" applyFont="1" applyFill="1" applyBorder="1" applyAlignment="1">
      <alignment horizontal="center" vertical="center"/>
    </xf>
    <xf numFmtId="9" fontId="13" fillId="0" borderId="51" xfId="0" applyNumberFormat="1" applyFont="1" applyFill="1" applyBorder="1" applyAlignment="1">
      <alignment horizontal="center" vertical="center"/>
    </xf>
    <xf numFmtId="9" fontId="5" fillId="0" borderId="15" xfId="0" applyNumberFormat="1" applyFont="1" applyBorder="1" applyAlignment="1">
      <alignment horizontal="center" vertical="center"/>
    </xf>
    <xf numFmtId="164" fontId="5" fillId="0" borderId="15" xfId="0" applyNumberFormat="1" applyFont="1" applyBorder="1" applyAlignment="1">
      <alignment horizontal="center" vertical="center"/>
    </xf>
    <xf numFmtId="0" fontId="14" fillId="0" borderId="15" xfId="0" applyFont="1" applyBorder="1" applyAlignment="1">
      <alignment horizontal="left" vertical="center" wrapText="1"/>
    </xf>
    <xf numFmtId="0" fontId="5" fillId="5" borderId="15" xfId="0" applyFont="1" applyFill="1" applyBorder="1" applyAlignment="1">
      <alignment horizontal="center" vertical="center"/>
    </xf>
    <xf numFmtId="0" fontId="5" fillId="5" borderId="15" xfId="0" applyFont="1" applyFill="1" applyBorder="1" applyAlignment="1">
      <alignment horizontal="center" vertical="center" wrapText="1"/>
    </xf>
    <xf numFmtId="0" fontId="5" fillId="0" borderId="15" xfId="0" applyFont="1" applyBorder="1" applyAlignment="1">
      <alignment horizontal="left" vertical="center" wrapText="1"/>
    </xf>
    <xf numFmtId="0" fontId="5" fillId="5" borderId="15" xfId="0" applyFont="1" applyFill="1" applyBorder="1" applyAlignment="1">
      <alignment horizontal="left" vertical="center" wrapText="1"/>
    </xf>
    <xf numFmtId="0" fontId="23" fillId="0" borderId="15" xfId="0" applyFont="1" applyBorder="1" applyAlignment="1">
      <alignment horizontal="center" vertical="center"/>
    </xf>
    <xf numFmtId="0" fontId="24" fillId="0" borderId="17" xfId="0" applyFont="1" applyBorder="1"/>
    <xf numFmtId="0" fontId="21" fillId="5" borderId="45" xfId="0" applyFont="1" applyFill="1" applyBorder="1" applyAlignment="1">
      <alignment horizontal="center" vertical="center" wrapText="1"/>
    </xf>
    <xf numFmtId="0" fontId="21" fillId="5" borderId="51" xfId="0" applyFont="1" applyFill="1" applyBorder="1" applyAlignment="1">
      <alignment horizontal="center" vertical="center" wrapText="1"/>
    </xf>
    <xf numFmtId="0" fontId="5" fillId="0" borderId="45" xfId="0" applyFont="1" applyBorder="1" applyAlignment="1">
      <alignment horizontal="center" vertical="center"/>
    </xf>
    <xf numFmtId="0" fontId="5" fillId="0" borderId="51" xfId="0" applyFont="1" applyBorder="1" applyAlignment="1">
      <alignment horizontal="center" vertical="center"/>
    </xf>
    <xf numFmtId="0" fontId="21" fillId="0" borderId="45" xfId="0" applyFont="1" applyBorder="1" applyAlignment="1">
      <alignment horizontal="center" vertical="center"/>
    </xf>
    <xf numFmtId="0" fontId="21" fillId="0" borderId="51" xfId="0" applyFont="1" applyBorder="1" applyAlignment="1">
      <alignment horizontal="center" vertical="center"/>
    </xf>
    <xf numFmtId="9" fontId="5" fillId="0" borderId="45" xfId="0" applyNumberFormat="1" applyFont="1" applyBorder="1" applyAlignment="1">
      <alignment horizontal="center" vertical="center"/>
    </xf>
    <xf numFmtId="9" fontId="5" fillId="0" borderId="51" xfId="0" applyNumberFormat="1" applyFont="1" applyBorder="1" applyAlignment="1">
      <alignment horizontal="center" vertical="center"/>
    </xf>
    <xf numFmtId="0" fontId="21" fillId="5" borderId="15" xfId="0" applyFont="1" applyFill="1" applyBorder="1" applyAlignment="1">
      <alignment horizontal="left" vertical="center" wrapText="1"/>
    </xf>
    <xf numFmtId="0" fontId="21" fillId="5" borderId="15" xfId="0" applyFont="1" applyFill="1" applyBorder="1" applyAlignment="1">
      <alignment horizontal="center" vertical="center" wrapText="1"/>
    </xf>
    <xf numFmtId="0" fontId="6" fillId="10" borderId="49" xfId="0" applyFont="1" applyFill="1" applyBorder="1" applyAlignment="1">
      <alignment horizontal="center" vertical="center" wrapText="1"/>
    </xf>
    <xf numFmtId="0" fontId="3" fillId="0" borderId="44" xfId="0" applyFont="1" applyBorder="1"/>
    <xf numFmtId="0" fontId="10" fillId="7" borderId="27" xfId="0" applyFont="1" applyFill="1" applyBorder="1" applyAlignment="1">
      <alignment horizontal="left" vertical="center"/>
    </xf>
    <xf numFmtId="0" fontId="3" fillId="0" borderId="28" xfId="0" applyFont="1" applyBorder="1"/>
    <xf numFmtId="0" fontId="2" fillId="0" borderId="29" xfId="0" applyFont="1" applyBorder="1" applyAlignment="1">
      <alignment horizontal="left" vertical="center" wrapText="1"/>
    </xf>
    <xf numFmtId="0" fontId="3" fillId="0" borderId="30" xfId="0" applyFont="1" applyBorder="1"/>
    <xf numFmtId="0" fontId="3" fillId="0" borderId="31" xfId="0" applyFont="1" applyBorder="1"/>
    <xf numFmtId="0" fontId="10" fillId="8" borderId="32" xfId="0" applyFont="1" applyFill="1" applyBorder="1" applyAlignment="1">
      <alignment horizontal="left" vertical="center"/>
    </xf>
    <xf numFmtId="0" fontId="3" fillId="0" borderId="33" xfId="0" applyFont="1" applyBorder="1"/>
    <xf numFmtId="0" fontId="11" fillId="0" borderId="23" xfId="0" applyFont="1" applyBorder="1" applyAlignment="1">
      <alignment horizontal="left" vertical="center" wrapText="1"/>
    </xf>
    <xf numFmtId="0" fontId="3" fillId="0" borderId="24" xfId="0" applyFont="1" applyBorder="1"/>
    <xf numFmtId="0" fontId="10" fillId="8" borderId="27" xfId="0" applyFont="1" applyFill="1" applyBorder="1" applyAlignment="1">
      <alignment horizontal="left" vertical="center"/>
    </xf>
    <xf numFmtId="0" fontId="2" fillId="0" borderId="23" xfId="0" applyFont="1" applyBorder="1" applyAlignment="1">
      <alignment horizontal="left" vertical="center" wrapText="1"/>
    </xf>
    <xf numFmtId="0" fontId="2" fillId="0" borderId="25" xfId="0" applyFont="1" applyBorder="1" applyAlignment="1">
      <alignment horizontal="left" vertical="center" wrapText="1"/>
    </xf>
    <xf numFmtId="0" fontId="3" fillId="0" borderId="36" xfId="0" applyFont="1" applyBorder="1"/>
    <xf numFmtId="0" fontId="3" fillId="0" borderId="26" xfId="0" applyFont="1" applyBorder="1"/>
    <xf numFmtId="0" fontId="23" fillId="5" borderId="15" xfId="0" applyFont="1" applyFill="1" applyBorder="1" applyAlignment="1">
      <alignment horizontal="center" vertical="center"/>
    </xf>
    <xf numFmtId="0" fontId="2" fillId="0" borderId="19" xfId="0" applyFont="1" applyBorder="1" applyAlignment="1">
      <alignment horizontal="center" vertical="center"/>
    </xf>
    <xf numFmtId="0" fontId="3" fillId="0" borderId="20" xfId="0" applyFont="1" applyBorder="1"/>
    <xf numFmtId="0" fontId="3" fillId="0" borderId="21" xfId="0" applyFont="1" applyBorder="1"/>
    <xf numFmtId="0" fontId="3" fillId="0" borderId="22" xfId="0" applyFont="1" applyBorder="1"/>
    <xf numFmtId="0" fontId="4" fillId="0" borderId="19" xfId="0" applyFont="1" applyBorder="1" applyAlignment="1">
      <alignment horizontal="center" vertical="center" wrapText="1"/>
    </xf>
    <xf numFmtId="0" fontId="3" fillId="0" borderId="3" xfId="0" applyFont="1" applyBorder="1"/>
    <xf numFmtId="0" fontId="0" fillId="0" borderId="0" xfId="0" applyFont="1" applyAlignment="1"/>
    <xf numFmtId="0" fontId="5" fillId="0" borderId="19" xfId="0" applyFont="1" applyBorder="1" applyAlignment="1">
      <alignment horizontal="center"/>
    </xf>
    <xf numFmtId="0" fontId="5" fillId="0" borderId="23" xfId="0" applyFont="1" applyBorder="1" applyAlignment="1">
      <alignment horizontal="center" vertical="center" wrapText="1"/>
    </xf>
    <xf numFmtId="0" fontId="7" fillId="0" borderId="21" xfId="0" applyFont="1" applyBorder="1" applyAlignment="1">
      <alignment horizontal="center" vertical="center" wrapText="1"/>
    </xf>
    <xf numFmtId="0" fontId="5" fillId="0" borderId="23" xfId="0" applyFont="1" applyBorder="1" applyAlignment="1">
      <alignment horizontal="center" vertical="center"/>
    </xf>
    <xf numFmtId="0" fontId="5" fillId="0" borderId="25" xfId="0" applyFont="1" applyBorder="1" applyAlignment="1">
      <alignment horizontal="center" vertical="center"/>
    </xf>
    <xf numFmtId="0" fontId="6" fillId="9" borderId="37" xfId="0" applyFont="1" applyFill="1" applyBorder="1" applyAlignment="1">
      <alignment horizontal="center" vertical="center"/>
    </xf>
    <xf numFmtId="0" fontId="3" fillId="0" borderId="38" xfId="0" applyFont="1" applyBorder="1"/>
    <xf numFmtId="0" fontId="3" fillId="0" borderId="39" xfId="0" applyFont="1" applyBorder="1"/>
    <xf numFmtId="0" fontId="6" fillId="10" borderId="40" xfId="0" applyFont="1" applyFill="1" applyBorder="1" applyAlignment="1">
      <alignment horizontal="center" vertical="center"/>
    </xf>
    <xf numFmtId="0" fontId="3" fillId="0" borderId="41" xfId="0" applyFont="1" applyBorder="1"/>
    <xf numFmtId="0" fontId="3" fillId="0" borderId="42" xfId="0" applyFont="1" applyBorder="1"/>
    <xf numFmtId="0" fontId="6" fillId="11" borderId="12" xfId="0" applyFont="1" applyFill="1" applyBorder="1" applyAlignment="1">
      <alignment horizontal="center" vertical="center"/>
    </xf>
    <xf numFmtId="0" fontId="10" fillId="8" borderId="34" xfId="0" applyFont="1" applyFill="1" applyBorder="1" applyAlignment="1">
      <alignment horizontal="left" vertical="top"/>
    </xf>
    <xf numFmtId="0" fontId="3" fillId="0" borderId="35" xfId="0" applyFont="1" applyBorder="1"/>
    <xf numFmtId="0" fontId="12" fillId="3" borderId="12" xfId="0" applyFont="1" applyFill="1" applyBorder="1" applyAlignment="1">
      <alignment horizontal="center" vertical="center"/>
    </xf>
    <xf numFmtId="0" fontId="13" fillId="2" borderId="12" xfId="0" applyFont="1" applyFill="1" applyBorder="1" applyAlignment="1">
      <alignment horizontal="center" vertical="center" wrapText="1"/>
    </xf>
    <xf numFmtId="0" fontId="5" fillId="12" borderId="15"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5" fillId="12" borderId="15" xfId="0" applyFont="1" applyFill="1" applyBorder="1" applyAlignment="1">
      <alignment horizontal="center" vertical="center"/>
    </xf>
    <xf numFmtId="0" fontId="5" fillId="12" borderId="18" xfId="0" applyFont="1" applyFill="1" applyBorder="1" applyAlignment="1">
      <alignment horizontal="center" vertical="center"/>
    </xf>
    <xf numFmtId="0" fontId="6" fillId="10" borderId="15" xfId="0" applyFont="1" applyFill="1" applyBorder="1" applyAlignment="1">
      <alignment horizontal="left" vertical="center" wrapText="1"/>
    </xf>
    <xf numFmtId="0" fontId="6" fillId="10" borderId="18" xfId="0" applyFont="1" applyFill="1" applyBorder="1" applyAlignment="1">
      <alignment horizontal="left" vertical="center" wrapText="1"/>
    </xf>
    <xf numFmtId="0" fontId="5" fillId="0" borderId="18" xfId="0" applyFont="1" applyBorder="1" applyAlignment="1">
      <alignment horizontal="center" vertical="center" wrapText="1"/>
    </xf>
    <xf numFmtId="164" fontId="5" fillId="12" borderId="15" xfId="0" applyNumberFormat="1" applyFont="1" applyFill="1" applyBorder="1" applyAlignment="1">
      <alignment horizontal="center" vertical="center"/>
    </xf>
    <xf numFmtId="164" fontId="5" fillId="12" borderId="18" xfId="0" applyNumberFormat="1" applyFont="1" applyFill="1" applyBorder="1" applyAlignment="1">
      <alignment horizontal="center" vertical="center"/>
    </xf>
    <xf numFmtId="164" fontId="5" fillId="0" borderId="45" xfId="0" applyNumberFormat="1" applyFont="1" applyFill="1" applyBorder="1" applyAlignment="1">
      <alignment horizontal="center" vertical="center"/>
    </xf>
    <xf numFmtId="0" fontId="23" fillId="0" borderId="51" xfId="0" applyFont="1" applyFill="1" applyBorder="1"/>
    <xf numFmtId="0" fontId="5" fillId="0" borderId="45" xfId="0" applyFont="1" applyFill="1" applyBorder="1" applyAlignment="1">
      <alignment horizontal="center" vertical="center" wrapText="1"/>
    </xf>
    <xf numFmtId="0" fontId="15" fillId="0" borderId="45" xfId="0" applyFont="1" applyFill="1" applyBorder="1" applyAlignment="1">
      <alignment horizontal="center" vertical="center" wrapText="1"/>
    </xf>
    <xf numFmtId="0" fontId="5" fillId="0" borderId="45" xfId="0" applyFont="1" applyFill="1" applyBorder="1" applyAlignment="1">
      <alignment horizontal="center" vertical="center"/>
    </xf>
    <xf numFmtId="0" fontId="5" fillId="0" borderId="45" xfId="0" applyFont="1" applyFill="1" applyBorder="1" applyAlignment="1">
      <alignment horizontal="left" vertical="center" wrapText="1"/>
    </xf>
    <xf numFmtId="0" fontId="5" fillId="0" borderId="51" xfId="0" applyFont="1" applyFill="1" applyBorder="1" applyAlignment="1">
      <alignment horizontal="center" vertical="center"/>
    </xf>
    <xf numFmtId="0" fontId="15" fillId="0" borderId="15" xfId="0" applyFont="1" applyBorder="1" applyAlignment="1">
      <alignment horizontal="center" vertical="center" wrapText="1"/>
    </xf>
    <xf numFmtId="0" fontId="15" fillId="0" borderId="15" xfId="0" applyFont="1" applyBorder="1" applyAlignment="1">
      <alignment horizontal="center" vertical="center"/>
    </xf>
    <xf numFmtId="0" fontId="5" fillId="0" borderId="15" xfId="0" applyFont="1" applyFill="1" applyBorder="1" applyAlignment="1">
      <alignment horizontal="left" vertical="center" wrapText="1"/>
    </xf>
    <xf numFmtId="0" fontId="3" fillId="0" borderId="17" xfId="0" applyFont="1" applyFill="1" applyBorder="1"/>
    <xf numFmtId="0" fontId="5" fillId="0" borderId="15" xfId="0" applyFont="1" applyFill="1" applyBorder="1" applyAlignment="1">
      <alignment horizontal="center" vertical="center"/>
    </xf>
    <xf numFmtId="9" fontId="5" fillId="0" borderId="15" xfId="0" applyNumberFormat="1" applyFont="1" applyFill="1" applyBorder="1" applyAlignment="1">
      <alignment horizontal="center" vertical="center"/>
    </xf>
    <xf numFmtId="0" fontId="5" fillId="13" borderId="45" xfId="0" applyFont="1" applyFill="1" applyBorder="1" applyAlignment="1">
      <alignment horizontal="center" vertical="center" wrapText="1"/>
    </xf>
    <xf numFmtId="0" fontId="5" fillId="13" borderId="5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3" fillId="0" borderId="17" xfId="0" applyFont="1" applyFill="1" applyBorder="1" applyAlignment="1">
      <alignment horizontal="center"/>
    </xf>
    <xf numFmtId="0" fontId="23" fillId="13" borderId="15" xfId="0" applyFont="1" applyFill="1" applyBorder="1" applyAlignment="1">
      <alignment horizontal="left" vertical="center" wrapText="1"/>
    </xf>
    <xf numFmtId="0" fontId="3" fillId="13" borderId="17" xfId="0" applyFont="1" applyFill="1" applyBorder="1"/>
    <xf numFmtId="0" fontId="21" fillId="0" borderId="15" xfId="0" applyFont="1" applyFill="1" applyBorder="1" applyAlignment="1">
      <alignment horizontal="center" vertical="center"/>
    </xf>
    <xf numFmtId="0" fontId="5" fillId="0" borderId="54"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20" fillId="0" borderId="45" xfId="0" applyFont="1" applyBorder="1" applyAlignment="1">
      <alignment horizontal="center" vertical="center"/>
    </xf>
    <xf numFmtId="0" fontId="20" fillId="0" borderId="51" xfId="0" applyFont="1" applyBorder="1" applyAlignment="1">
      <alignment horizontal="center" vertical="center"/>
    </xf>
    <xf numFmtId="0" fontId="18" fillId="0" borderId="0" xfId="0" applyFont="1" applyAlignment="1">
      <alignment horizontal="center"/>
    </xf>
  </cellXfs>
  <cellStyles count="2">
    <cellStyle name="Normal" xfId="0" builtinId="0"/>
    <cellStyle name="Normal 2" xfId="1"/>
  </cellStyles>
  <dxfs count="340">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2</xdr:col>
      <xdr:colOff>200025</xdr:colOff>
      <xdr:row>8</xdr:row>
      <xdr:rowOff>28575</xdr:rowOff>
    </xdr:from>
    <xdr:ext cx="6467475" cy="2933700"/>
    <xdr:pic>
      <xdr:nvPicPr>
        <xdr:cNvPr id="2" name="image2.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1876425</xdr:colOff>
      <xdr:row>0</xdr:row>
      <xdr:rowOff>57150</xdr:rowOff>
    </xdr:from>
    <xdr:ext cx="657225" cy="781050"/>
    <xdr:pic>
      <xdr:nvPicPr>
        <xdr:cNvPr id="3"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1323975</xdr:colOff>
      <xdr:row>0</xdr:row>
      <xdr:rowOff>57150</xdr:rowOff>
    </xdr:from>
    <xdr:ext cx="695325" cy="628650"/>
    <xdr:pic>
      <xdr:nvPicPr>
        <xdr:cNvPr id="2" name="image3.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742950</xdr:colOff>
      <xdr:row>216</xdr:row>
      <xdr:rowOff>38100</xdr:rowOff>
    </xdr:from>
    <xdr:ext cx="5981700" cy="4114800"/>
    <xdr:pic>
      <xdr:nvPicPr>
        <xdr:cNvPr id="2" name="image5.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647700</xdr:colOff>
      <xdr:row>258</xdr:row>
      <xdr:rowOff>0</xdr:rowOff>
    </xdr:from>
    <xdr:ext cx="6096000" cy="4048125"/>
    <xdr:pic>
      <xdr:nvPicPr>
        <xdr:cNvPr id="3" name="image9.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9525</xdr:colOff>
      <xdr:row>36</xdr:row>
      <xdr:rowOff>9525</xdr:rowOff>
    </xdr:from>
    <xdr:ext cx="6286500" cy="4743450"/>
    <xdr:pic>
      <xdr:nvPicPr>
        <xdr:cNvPr id="4" name="image8.png">
          <a:extLst>
            <a:ext uri="{FF2B5EF4-FFF2-40B4-BE49-F238E27FC236}">
              <a16:creationId xmlns:a16="http://schemas.microsoft.com/office/drawing/2014/main" xmlns=""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64</xdr:row>
      <xdr:rowOff>47625</xdr:rowOff>
    </xdr:from>
    <xdr:ext cx="6353175" cy="4638675"/>
    <xdr:pic>
      <xdr:nvPicPr>
        <xdr:cNvPr id="5" name="image6.png">
          <a:extLst>
            <a:ext uri="{FF2B5EF4-FFF2-40B4-BE49-F238E27FC236}">
              <a16:creationId xmlns:a16="http://schemas.microsoft.com/office/drawing/2014/main" xmlns=""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381000</xdr:colOff>
      <xdr:row>91</xdr:row>
      <xdr:rowOff>142875</xdr:rowOff>
    </xdr:from>
    <xdr:ext cx="6581775" cy="3867150"/>
    <xdr:pic>
      <xdr:nvPicPr>
        <xdr:cNvPr id="6" name="image12.png">
          <a:extLst>
            <a:ext uri="{FF2B5EF4-FFF2-40B4-BE49-F238E27FC236}">
              <a16:creationId xmlns:a16="http://schemas.microsoft.com/office/drawing/2014/main" xmlns=""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0</xdr:colOff>
      <xdr:row>115</xdr:row>
      <xdr:rowOff>0</xdr:rowOff>
    </xdr:from>
    <xdr:ext cx="7343775" cy="4267200"/>
    <xdr:pic>
      <xdr:nvPicPr>
        <xdr:cNvPr id="7" name="image10.jpg">
          <a:extLst>
            <a:ext uri="{FF2B5EF4-FFF2-40B4-BE49-F238E27FC236}">
              <a16:creationId xmlns:a16="http://schemas.microsoft.com/office/drawing/2014/main" xmlns=""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0</xdr:colOff>
      <xdr:row>140</xdr:row>
      <xdr:rowOff>0</xdr:rowOff>
    </xdr:from>
    <xdr:ext cx="7153275" cy="4143375"/>
    <xdr:pic>
      <xdr:nvPicPr>
        <xdr:cNvPr id="8" name="image11.jpg">
          <a:extLst>
            <a:ext uri="{FF2B5EF4-FFF2-40B4-BE49-F238E27FC236}">
              <a16:creationId xmlns:a16="http://schemas.microsoft.com/office/drawing/2014/main" xmlns=""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0</xdr:colOff>
      <xdr:row>165</xdr:row>
      <xdr:rowOff>0</xdr:rowOff>
    </xdr:from>
    <xdr:ext cx="5181600" cy="3057525"/>
    <xdr:pic>
      <xdr:nvPicPr>
        <xdr:cNvPr id="9" name="image15.jpg">
          <a:extLst>
            <a:ext uri="{FF2B5EF4-FFF2-40B4-BE49-F238E27FC236}">
              <a16:creationId xmlns:a16="http://schemas.microsoft.com/office/drawing/2014/main" xmlns="" id="{00000000-0008-0000-02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237</xdr:row>
      <xdr:rowOff>180975</xdr:rowOff>
    </xdr:from>
    <xdr:ext cx="5943600" cy="3895725"/>
    <xdr:pic>
      <xdr:nvPicPr>
        <xdr:cNvPr id="10" name="image7.png">
          <a:extLst>
            <a:ext uri="{FF2B5EF4-FFF2-40B4-BE49-F238E27FC236}">
              <a16:creationId xmlns:a16="http://schemas.microsoft.com/office/drawing/2014/main" xmlns="" id="{00000000-0008-0000-02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186</xdr:row>
      <xdr:rowOff>57150</xdr:rowOff>
    </xdr:from>
    <xdr:ext cx="6372225" cy="5305425"/>
    <xdr:pic>
      <xdr:nvPicPr>
        <xdr:cNvPr id="11" name="image4.png">
          <a:extLst>
            <a:ext uri="{FF2B5EF4-FFF2-40B4-BE49-F238E27FC236}">
              <a16:creationId xmlns:a16="http://schemas.microsoft.com/office/drawing/2014/main" xmlns="" id="{00000000-0008-0000-02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xdr:col>
      <xdr:colOff>85725</xdr:colOff>
      <xdr:row>6</xdr:row>
      <xdr:rowOff>114300</xdr:rowOff>
    </xdr:from>
    <xdr:ext cx="5905500" cy="2095500"/>
    <xdr:pic>
      <xdr:nvPicPr>
        <xdr:cNvPr id="12" name="image13.jpg">
          <a:extLst>
            <a:ext uri="{FF2B5EF4-FFF2-40B4-BE49-F238E27FC236}">
              <a16:creationId xmlns:a16="http://schemas.microsoft.com/office/drawing/2014/main" xmlns="" id="{00000000-0008-0000-02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xdr:col>
      <xdr:colOff>38100</xdr:colOff>
      <xdr:row>18</xdr:row>
      <xdr:rowOff>247650</xdr:rowOff>
    </xdr:from>
    <xdr:ext cx="5953125" cy="2524125"/>
    <xdr:pic>
      <xdr:nvPicPr>
        <xdr:cNvPr id="13" name="image14.jpg">
          <a:extLst>
            <a:ext uri="{FF2B5EF4-FFF2-40B4-BE49-F238E27FC236}">
              <a16:creationId xmlns:a16="http://schemas.microsoft.com/office/drawing/2014/main" xmlns="" id="{00000000-0008-0000-02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CONTEXTO%20ESTRATEGICO/CONTEXTO%20ESTRATEG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MR%201.%20GTH_(V08-10-05-2021)%20Rami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Revisión"/>
      <sheetName val="Contexto Estratégico"/>
      <sheetName val="Identificación del Riesgo"/>
      <sheetName val="Análisis del Riesgo"/>
      <sheetName val="Valoración del Riesgo"/>
      <sheetName val="Mapa de Riesgo del Proceso"/>
      <sheetName val="FORMULAS"/>
    </sheetNames>
    <sheetDataSet>
      <sheetData sheetId="0"/>
      <sheetData sheetId="1"/>
      <sheetData sheetId="2">
        <row r="18">
          <cell r="E18" t="str">
            <v>Desinformación, perdida de imagen, baja credibilidad, pérdida de recursos.</v>
          </cell>
        </row>
      </sheetData>
      <sheetData sheetId="3"/>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1000"/>
  <sheetViews>
    <sheetView workbookViewId="0">
      <selection activeCell="A6" sqref="A6:B6"/>
    </sheetView>
  </sheetViews>
  <sheetFormatPr baseColWidth="10" defaultColWidth="14.42578125" defaultRowHeight="15" customHeight="1" x14ac:dyDescent="0.25"/>
  <cols>
    <col min="1" max="1" width="24.5703125" customWidth="1"/>
    <col min="2" max="2" width="24.7109375" customWidth="1"/>
    <col min="3" max="3" width="37.7109375" customWidth="1"/>
    <col min="4" max="26" width="34.85546875" customWidth="1"/>
  </cols>
  <sheetData>
    <row r="1" spans="1:26" ht="19.5" customHeight="1" x14ac:dyDescent="0.25">
      <c r="A1" s="97"/>
      <c r="B1" s="98"/>
      <c r="C1" s="103" t="s">
        <v>0</v>
      </c>
      <c r="D1" s="104"/>
      <c r="E1" s="1" t="s">
        <v>1</v>
      </c>
      <c r="F1" s="2"/>
      <c r="G1" s="2"/>
      <c r="H1" s="2"/>
      <c r="I1" s="2"/>
      <c r="J1" s="2"/>
      <c r="K1" s="2"/>
      <c r="L1" s="2"/>
      <c r="M1" s="2"/>
      <c r="N1" s="2"/>
      <c r="O1" s="2"/>
      <c r="P1" s="2"/>
      <c r="Q1" s="2"/>
      <c r="R1" s="2"/>
      <c r="S1" s="2"/>
      <c r="T1" s="2"/>
      <c r="U1" s="2"/>
      <c r="V1" s="2"/>
      <c r="W1" s="2"/>
      <c r="X1" s="2"/>
      <c r="Y1" s="2"/>
      <c r="Z1" s="3"/>
    </row>
    <row r="2" spans="1:26" ht="19.5" customHeight="1" x14ac:dyDescent="0.25">
      <c r="A2" s="99"/>
      <c r="B2" s="100"/>
      <c r="C2" s="105"/>
      <c r="D2" s="102"/>
      <c r="E2" s="4" t="s">
        <v>2</v>
      </c>
      <c r="F2" s="2"/>
      <c r="G2" s="2"/>
      <c r="H2" s="2"/>
      <c r="I2" s="2"/>
      <c r="J2" s="2"/>
      <c r="K2" s="2"/>
      <c r="L2" s="2"/>
      <c r="M2" s="2"/>
      <c r="N2" s="2"/>
      <c r="O2" s="2"/>
      <c r="P2" s="2"/>
      <c r="Q2" s="2"/>
      <c r="R2" s="2"/>
      <c r="S2" s="2"/>
      <c r="T2" s="2"/>
      <c r="U2" s="2"/>
      <c r="V2" s="2"/>
      <c r="W2" s="2"/>
      <c r="X2" s="2"/>
      <c r="Y2" s="2"/>
      <c r="Z2" s="3"/>
    </row>
    <row r="3" spans="1:26" ht="19.5" customHeight="1" x14ac:dyDescent="0.25">
      <c r="A3" s="99"/>
      <c r="B3" s="100"/>
      <c r="C3" s="106" t="s">
        <v>3</v>
      </c>
      <c r="D3" s="98"/>
      <c r="E3" s="5" t="s">
        <v>4</v>
      </c>
      <c r="F3" s="2"/>
      <c r="G3" s="2"/>
      <c r="H3" s="2"/>
      <c r="I3" s="2"/>
      <c r="J3" s="2"/>
      <c r="K3" s="2"/>
      <c r="L3" s="2"/>
      <c r="M3" s="2"/>
      <c r="N3" s="2"/>
      <c r="O3" s="2"/>
      <c r="P3" s="2"/>
      <c r="Q3" s="2"/>
      <c r="R3" s="2"/>
      <c r="S3" s="2"/>
      <c r="T3" s="2"/>
      <c r="U3" s="2"/>
      <c r="V3" s="2"/>
      <c r="W3" s="2"/>
      <c r="X3" s="2"/>
      <c r="Y3" s="2"/>
      <c r="Z3" s="3"/>
    </row>
    <row r="4" spans="1:26" ht="19.5" customHeight="1" x14ac:dyDescent="0.25">
      <c r="A4" s="101"/>
      <c r="B4" s="102"/>
      <c r="C4" s="105"/>
      <c r="D4" s="102"/>
      <c r="E4" s="5" t="s">
        <v>5</v>
      </c>
      <c r="F4" s="2"/>
      <c r="G4" s="2"/>
      <c r="H4" s="2"/>
      <c r="I4" s="2"/>
      <c r="J4" s="2"/>
      <c r="K4" s="2"/>
      <c r="L4" s="2"/>
      <c r="M4" s="2"/>
      <c r="N4" s="2"/>
      <c r="O4" s="2"/>
      <c r="P4" s="2"/>
      <c r="Q4" s="2"/>
      <c r="R4" s="2"/>
      <c r="S4" s="2"/>
      <c r="T4" s="2"/>
      <c r="U4" s="2"/>
      <c r="V4" s="2"/>
      <c r="W4" s="2"/>
      <c r="X4" s="2"/>
      <c r="Y4" s="2"/>
      <c r="Z4" s="3"/>
    </row>
    <row r="5" spans="1:26" ht="81" customHeight="1" x14ac:dyDescent="0.25">
      <c r="A5" s="93" t="s">
        <v>6</v>
      </c>
      <c r="B5" s="90"/>
      <c r="C5" s="94" t="s">
        <v>7</v>
      </c>
      <c r="D5" s="95"/>
      <c r="E5" s="90"/>
      <c r="F5" s="2"/>
      <c r="G5" s="2"/>
      <c r="H5" s="2"/>
      <c r="I5" s="2"/>
      <c r="J5" s="2"/>
      <c r="K5" s="2"/>
      <c r="L5" s="2"/>
      <c r="M5" s="2"/>
      <c r="N5" s="2"/>
      <c r="O5" s="2"/>
      <c r="P5" s="2"/>
      <c r="Q5" s="2"/>
      <c r="R5" s="2"/>
      <c r="S5" s="2"/>
      <c r="T5" s="2"/>
      <c r="U5" s="2"/>
      <c r="V5" s="2"/>
      <c r="W5" s="2"/>
      <c r="X5" s="2"/>
      <c r="Y5" s="2"/>
      <c r="Z5" s="3"/>
    </row>
    <row r="6" spans="1:26" ht="174.75" customHeight="1" x14ac:dyDescent="0.25">
      <c r="A6" s="93" t="s">
        <v>8</v>
      </c>
      <c r="B6" s="90"/>
      <c r="C6" s="94" t="s">
        <v>9</v>
      </c>
      <c r="D6" s="95"/>
      <c r="E6" s="90"/>
      <c r="F6" s="2"/>
      <c r="G6" s="2"/>
      <c r="H6" s="2"/>
      <c r="I6" s="2"/>
      <c r="J6" s="2"/>
      <c r="K6" s="2"/>
      <c r="L6" s="2"/>
      <c r="M6" s="2"/>
      <c r="N6" s="2"/>
      <c r="O6" s="2"/>
      <c r="P6" s="2"/>
      <c r="Q6" s="2"/>
      <c r="R6" s="2"/>
      <c r="S6" s="2"/>
      <c r="T6" s="2"/>
      <c r="U6" s="2"/>
      <c r="V6" s="2"/>
      <c r="W6" s="2"/>
      <c r="X6" s="2"/>
      <c r="Y6" s="2"/>
      <c r="Z6" s="3"/>
    </row>
    <row r="7" spans="1:26" ht="142.5" customHeight="1" x14ac:dyDescent="0.25">
      <c r="A7" s="93" t="s">
        <v>10</v>
      </c>
      <c r="B7" s="90"/>
      <c r="C7" s="94" t="s">
        <v>11</v>
      </c>
      <c r="D7" s="95"/>
      <c r="E7" s="90"/>
      <c r="F7" s="2"/>
      <c r="G7" s="2"/>
      <c r="H7" s="2"/>
      <c r="I7" s="2"/>
      <c r="J7" s="2"/>
      <c r="K7" s="2"/>
      <c r="L7" s="2"/>
      <c r="M7" s="2"/>
      <c r="N7" s="2"/>
      <c r="O7" s="2"/>
      <c r="P7" s="2"/>
      <c r="Q7" s="2"/>
      <c r="R7" s="2"/>
      <c r="S7" s="2"/>
      <c r="T7" s="2"/>
      <c r="U7" s="2"/>
      <c r="V7" s="2"/>
      <c r="W7" s="2"/>
      <c r="X7" s="2"/>
      <c r="Y7" s="2"/>
      <c r="Z7" s="3"/>
    </row>
    <row r="8" spans="1:26" ht="336" customHeight="1" x14ac:dyDescent="0.25">
      <c r="A8" s="93" t="s">
        <v>12</v>
      </c>
      <c r="B8" s="90"/>
      <c r="C8" s="94" t="s">
        <v>13</v>
      </c>
      <c r="D8" s="95"/>
      <c r="E8" s="90"/>
      <c r="F8" s="2"/>
      <c r="G8" s="2"/>
      <c r="H8" s="2"/>
      <c r="I8" s="2"/>
      <c r="J8" s="2"/>
      <c r="K8" s="2"/>
      <c r="L8" s="2"/>
      <c r="M8" s="2"/>
      <c r="N8" s="2"/>
      <c r="O8" s="2"/>
      <c r="P8" s="2"/>
      <c r="Q8" s="2"/>
      <c r="R8" s="2"/>
      <c r="S8" s="2"/>
      <c r="T8" s="2"/>
      <c r="U8" s="2"/>
      <c r="V8" s="2"/>
      <c r="W8" s="2"/>
      <c r="X8" s="2"/>
      <c r="Y8" s="2"/>
      <c r="Z8" s="3"/>
    </row>
    <row r="9" spans="1:26" ht="249.75" customHeight="1" x14ac:dyDescent="0.25">
      <c r="A9" s="117" t="s">
        <v>14</v>
      </c>
      <c r="B9" s="90"/>
      <c r="C9" s="96"/>
      <c r="D9" s="95"/>
      <c r="E9" s="90"/>
      <c r="F9" s="2"/>
      <c r="G9" s="2"/>
      <c r="H9" s="2"/>
      <c r="I9" s="2"/>
      <c r="J9" s="2"/>
      <c r="K9" s="2"/>
      <c r="L9" s="2"/>
      <c r="M9" s="2"/>
      <c r="N9" s="2"/>
      <c r="O9" s="2"/>
      <c r="P9" s="2"/>
      <c r="Q9" s="2"/>
      <c r="R9" s="2"/>
      <c r="S9" s="2"/>
      <c r="T9" s="2"/>
      <c r="U9" s="2"/>
      <c r="V9" s="2"/>
      <c r="W9" s="2"/>
      <c r="X9" s="2"/>
      <c r="Y9" s="2"/>
      <c r="Z9" s="3"/>
    </row>
    <row r="10" spans="1:26" ht="33.75" customHeight="1" x14ac:dyDescent="0.25">
      <c r="A10" s="3"/>
      <c r="B10" s="3"/>
      <c r="C10" s="93" t="s">
        <v>15</v>
      </c>
      <c r="D10" s="90"/>
      <c r="E10" s="6">
        <v>45040</v>
      </c>
      <c r="F10" s="7"/>
      <c r="G10" s="8"/>
      <c r="H10" s="2"/>
      <c r="I10" s="2"/>
      <c r="J10" s="2"/>
      <c r="K10" s="2"/>
      <c r="L10" s="2"/>
      <c r="M10" s="2"/>
      <c r="N10" s="2"/>
      <c r="O10" s="2"/>
      <c r="P10" s="2"/>
      <c r="Q10" s="2"/>
      <c r="R10" s="2"/>
      <c r="S10" s="2"/>
      <c r="T10" s="2"/>
      <c r="U10" s="2"/>
      <c r="V10" s="2"/>
      <c r="W10" s="2"/>
      <c r="X10" s="2"/>
      <c r="Y10" s="2"/>
      <c r="Z10" s="3"/>
    </row>
    <row r="11" spans="1:26" ht="34.5" customHeight="1" x14ac:dyDescent="0.25">
      <c r="A11" s="9" t="s">
        <v>16</v>
      </c>
      <c r="B11" s="9" t="s">
        <v>17</v>
      </c>
      <c r="C11" s="9" t="s">
        <v>18</v>
      </c>
      <c r="D11" s="91" t="s">
        <v>19</v>
      </c>
      <c r="E11" s="90"/>
      <c r="F11" s="2"/>
      <c r="G11" s="2"/>
      <c r="H11" s="2"/>
      <c r="I11" s="2"/>
      <c r="J11" s="2"/>
      <c r="K11" s="2"/>
      <c r="L11" s="2"/>
      <c r="M11" s="2"/>
      <c r="N11" s="2"/>
      <c r="O11" s="2"/>
      <c r="P11" s="2"/>
      <c r="Q11" s="2"/>
      <c r="R11" s="2"/>
      <c r="S11" s="2"/>
      <c r="T11" s="2"/>
      <c r="U11" s="2"/>
      <c r="V11" s="2"/>
      <c r="W11" s="2"/>
      <c r="X11" s="2"/>
      <c r="Y11" s="2"/>
      <c r="Z11" s="3"/>
    </row>
    <row r="12" spans="1:26" ht="34.5" customHeight="1" x14ac:dyDescent="0.25">
      <c r="A12" s="108">
        <v>1</v>
      </c>
      <c r="B12" s="118" t="s">
        <v>20</v>
      </c>
      <c r="C12" s="10" t="s">
        <v>21</v>
      </c>
      <c r="D12" s="89" t="s">
        <v>22</v>
      </c>
      <c r="E12" s="90"/>
      <c r="F12" s="2"/>
      <c r="G12" s="2"/>
      <c r="H12" s="2"/>
      <c r="I12" s="2"/>
      <c r="J12" s="2"/>
      <c r="K12" s="2"/>
      <c r="L12" s="2"/>
      <c r="M12" s="2"/>
      <c r="N12" s="2"/>
      <c r="O12" s="2"/>
      <c r="P12" s="2"/>
      <c r="Q12" s="2"/>
      <c r="R12" s="2"/>
      <c r="S12" s="2"/>
      <c r="T12" s="2"/>
      <c r="U12" s="2"/>
      <c r="V12" s="2"/>
      <c r="W12" s="2"/>
      <c r="X12" s="2"/>
      <c r="Y12" s="2"/>
      <c r="Z12" s="3"/>
    </row>
    <row r="13" spans="1:26" ht="34.5" customHeight="1" x14ac:dyDescent="0.25">
      <c r="A13" s="109"/>
      <c r="B13" s="109"/>
      <c r="C13" s="10" t="s">
        <v>23</v>
      </c>
      <c r="D13" s="89" t="s">
        <v>24</v>
      </c>
      <c r="E13" s="90"/>
      <c r="F13" s="2"/>
      <c r="G13" s="2"/>
      <c r="H13" s="2"/>
      <c r="I13" s="2"/>
      <c r="J13" s="2"/>
      <c r="K13" s="2"/>
      <c r="L13" s="2"/>
      <c r="M13" s="2"/>
      <c r="N13" s="2"/>
      <c r="O13" s="2"/>
      <c r="P13" s="2"/>
      <c r="Q13" s="2"/>
      <c r="R13" s="2"/>
      <c r="S13" s="2"/>
      <c r="T13" s="2"/>
      <c r="U13" s="2"/>
      <c r="V13" s="2"/>
      <c r="W13" s="2"/>
      <c r="X13" s="2"/>
      <c r="Y13" s="2"/>
      <c r="Z13" s="3"/>
    </row>
    <row r="14" spans="1:26" ht="43.5" customHeight="1" x14ac:dyDescent="0.25">
      <c r="A14" s="109"/>
      <c r="B14" s="109"/>
      <c r="C14" s="10" t="s">
        <v>25</v>
      </c>
      <c r="D14" s="89" t="s">
        <v>26</v>
      </c>
      <c r="E14" s="90"/>
      <c r="F14" s="2"/>
      <c r="G14" s="2"/>
      <c r="H14" s="2"/>
      <c r="I14" s="2"/>
      <c r="J14" s="2"/>
      <c r="K14" s="2"/>
      <c r="L14" s="2"/>
      <c r="M14" s="2"/>
      <c r="N14" s="2"/>
      <c r="O14" s="2"/>
      <c r="P14" s="2"/>
      <c r="Q14" s="2"/>
      <c r="R14" s="2"/>
      <c r="S14" s="2"/>
      <c r="T14" s="2"/>
      <c r="U14" s="2"/>
      <c r="V14" s="2"/>
      <c r="W14" s="2"/>
      <c r="X14" s="2"/>
      <c r="Y14" s="2"/>
      <c r="Z14" s="3"/>
    </row>
    <row r="15" spans="1:26" ht="34.5" customHeight="1" x14ac:dyDescent="0.25">
      <c r="A15" s="109"/>
      <c r="B15" s="109"/>
      <c r="C15" s="10" t="s">
        <v>27</v>
      </c>
      <c r="D15" s="89"/>
      <c r="E15" s="90"/>
      <c r="F15" s="2"/>
      <c r="G15" s="2"/>
      <c r="H15" s="2"/>
      <c r="I15" s="2"/>
      <c r="J15" s="2"/>
      <c r="K15" s="2"/>
      <c r="L15" s="2"/>
      <c r="M15" s="2"/>
      <c r="N15" s="2"/>
      <c r="O15" s="2"/>
      <c r="P15" s="2"/>
      <c r="Q15" s="2"/>
      <c r="R15" s="2"/>
      <c r="S15" s="2"/>
      <c r="T15" s="2"/>
      <c r="U15" s="2"/>
      <c r="V15" s="2"/>
      <c r="W15" s="2"/>
      <c r="X15" s="2"/>
      <c r="Y15" s="2"/>
      <c r="Z15" s="3"/>
    </row>
    <row r="16" spans="1:26" ht="34.5" customHeight="1" x14ac:dyDescent="0.25">
      <c r="A16" s="109"/>
      <c r="B16" s="109"/>
      <c r="C16" s="10" t="s">
        <v>28</v>
      </c>
      <c r="D16" s="89"/>
      <c r="E16" s="90"/>
      <c r="F16" s="2"/>
      <c r="G16" s="2"/>
      <c r="H16" s="2"/>
      <c r="I16" s="2"/>
      <c r="J16" s="2"/>
      <c r="K16" s="2"/>
      <c r="L16" s="2"/>
      <c r="M16" s="2"/>
      <c r="N16" s="2"/>
      <c r="O16" s="2"/>
      <c r="P16" s="2"/>
      <c r="Q16" s="2"/>
      <c r="R16" s="2"/>
      <c r="S16" s="2"/>
      <c r="T16" s="2"/>
      <c r="U16" s="2"/>
      <c r="V16" s="2"/>
      <c r="W16" s="2"/>
      <c r="X16" s="2"/>
      <c r="Y16" s="2"/>
      <c r="Z16" s="3"/>
    </row>
    <row r="17" spans="1:26" ht="34.5" customHeight="1" x14ac:dyDescent="0.25">
      <c r="A17" s="109"/>
      <c r="B17" s="109"/>
      <c r="C17" s="10" t="s">
        <v>29</v>
      </c>
      <c r="D17" s="11"/>
      <c r="E17" s="12"/>
      <c r="F17" s="2"/>
      <c r="G17" s="2"/>
      <c r="H17" s="2"/>
      <c r="I17" s="2"/>
      <c r="J17" s="2"/>
      <c r="K17" s="2"/>
      <c r="L17" s="2"/>
      <c r="M17" s="2"/>
      <c r="N17" s="2"/>
      <c r="O17" s="2"/>
      <c r="P17" s="2"/>
      <c r="Q17" s="2"/>
      <c r="R17" s="2"/>
      <c r="S17" s="2"/>
      <c r="T17" s="2"/>
      <c r="U17" s="2"/>
      <c r="V17" s="2"/>
      <c r="W17" s="2"/>
      <c r="X17" s="2"/>
      <c r="Y17" s="2"/>
      <c r="Z17" s="3"/>
    </row>
    <row r="18" spans="1:26" ht="34.5" customHeight="1" x14ac:dyDescent="0.25">
      <c r="A18" s="113"/>
      <c r="B18" s="113"/>
      <c r="C18" s="10" t="s">
        <v>30</v>
      </c>
      <c r="D18" s="92"/>
      <c r="E18" s="90"/>
      <c r="F18" s="2"/>
      <c r="G18" s="2"/>
      <c r="H18" s="2"/>
      <c r="I18" s="2"/>
      <c r="J18" s="2"/>
      <c r="K18" s="2"/>
      <c r="L18" s="2"/>
      <c r="M18" s="2"/>
      <c r="N18" s="2"/>
      <c r="O18" s="2"/>
      <c r="P18" s="2"/>
      <c r="Q18" s="2"/>
      <c r="R18" s="2"/>
      <c r="S18" s="2"/>
      <c r="T18" s="2"/>
      <c r="U18" s="2"/>
      <c r="V18" s="2"/>
      <c r="W18" s="2"/>
      <c r="X18" s="2"/>
      <c r="Y18" s="2"/>
      <c r="Z18" s="3"/>
    </row>
    <row r="19" spans="1:26" ht="94.5" customHeight="1" x14ac:dyDescent="0.25">
      <c r="A19" s="108">
        <v>2</v>
      </c>
      <c r="B19" s="114" t="s">
        <v>31</v>
      </c>
      <c r="C19" s="13" t="s">
        <v>32</v>
      </c>
      <c r="D19" s="89" t="s">
        <v>33</v>
      </c>
      <c r="E19" s="90"/>
      <c r="F19" s="2"/>
      <c r="G19" s="2"/>
      <c r="H19" s="2"/>
      <c r="I19" s="2"/>
      <c r="J19" s="2"/>
      <c r="K19" s="2"/>
      <c r="L19" s="2"/>
      <c r="M19" s="2"/>
      <c r="N19" s="2"/>
      <c r="O19" s="2"/>
      <c r="P19" s="2"/>
      <c r="Q19" s="2"/>
      <c r="R19" s="2"/>
      <c r="S19" s="2"/>
      <c r="T19" s="2"/>
      <c r="U19" s="2"/>
      <c r="V19" s="2"/>
      <c r="W19" s="2"/>
      <c r="X19" s="2"/>
      <c r="Y19" s="2"/>
      <c r="Z19" s="3"/>
    </row>
    <row r="20" spans="1:26" ht="63.75" customHeight="1" x14ac:dyDescent="0.25">
      <c r="A20" s="109"/>
      <c r="B20" s="109"/>
      <c r="C20" s="13" t="s">
        <v>34</v>
      </c>
      <c r="D20" s="89" t="s">
        <v>35</v>
      </c>
      <c r="E20" s="90"/>
      <c r="F20" s="2"/>
      <c r="G20" s="2"/>
      <c r="H20" s="2"/>
      <c r="I20" s="2"/>
      <c r="J20" s="2"/>
      <c r="K20" s="2"/>
      <c r="L20" s="2"/>
      <c r="M20" s="2"/>
      <c r="N20" s="2"/>
      <c r="O20" s="2"/>
      <c r="P20" s="2"/>
      <c r="Q20" s="2"/>
      <c r="R20" s="2"/>
      <c r="S20" s="2"/>
      <c r="T20" s="2"/>
      <c r="U20" s="2"/>
      <c r="V20" s="2"/>
      <c r="W20" s="2"/>
      <c r="X20" s="2"/>
      <c r="Y20" s="2"/>
      <c r="Z20" s="3"/>
    </row>
    <row r="21" spans="1:26" ht="56.25" customHeight="1" x14ac:dyDescent="0.25">
      <c r="A21" s="109"/>
      <c r="B21" s="109"/>
      <c r="C21" s="13" t="s">
        <v>36</v>
      </c>
      <c r="D21" s="89" t="s">
        <v>37</v>
      </c>
      <c r="E21" s="90"/>
      <c r="F21" s="2"/>
      <c r="G21" s="2"/>
      <c r="H21" s="2"/>
      <c r="I21" s="2"/>
      <c r="J21" s="2"/>
      <c r="K21" s="2"/>
      <c r="L21" s="2"/>
      <c r="M21" s="2"/>
      <c r="N21" s="2"/>
      <c r="O21" s="2"/>
      <c r="P21" s="2"/>
      <c r="Q21" s="2"/>
      <c r="R21" s="2"/>
      <c r="S21" s="2"/>
      <c r="T21" s="2"/>
      <c r="U21" s="2"/>
      <c r="V21" s="2"/>
      <c r="W21" s="2"/>
      <c r="X21" s="2"/>
      <c r="Y21" s="2"/>
      <c r="Z21" s="3"/>
    </row>
    <row r="22" spans="1:26" ht="52.5" customHeight="1" x14ac:dyDescent="0.25">
      <c r="A22" s="109"/>
      <c r="B22" s="109"/>
      <c r="C22" s="13" t="s">
        <v>38</v>
      </c>
      <c r="D22" s="89" t="s">
        <v>39</v>
      </c>
      <c r="E22" s="90"/>
      <c r="F22" s="2"/>
      <c r="G22" s="2"/>
      <c r="H22" s="2"/>
      <c r="I22" s="2"/>
      <c r="J22" s="2"/>
      <c r="K22" s="2"/>
      <c r="L22" s="2"/>
      <c r="M22" s="2"/>
      <c r="N22" s="2"/>
      <c r="O22" s="2"/>
      <c r="P22" s="2"/>
      <c r="Q22" s="2"/>
      <c r="R22" s="2"/>
      <c r="S22" s="2"/>
      <c r="T22" s="2"/>
      <c r="U22" s="2"/>
      <c r="V22" s="2"/>
      <c r="W22" s="2"/>
      <c r="X22" s="2"/>
      <c r="Y22" s="2"/>
      <c r="Z22" s="3"/>
    </row>
    <row r="23" spans="1:26" ht="85.5" customHeight="1" x14ac:dyDescent="0.25">
      <c r="A23" s="109"/>
      <c r="B23" s="109"/>
      <c r="C23" s="13" t="s">
        <v>40</v>
      </c>
      <c r="D23" s="89" t="s">
        <v>41</v>
      </c>
      <c r="E23" s="90"/>
      <c r="F23" s="2"/>
      <c r="G23" s="2"/>
      <c r="H23" s="2"/>
      <c r="I23" s="2"/>
      <c r="J23" s="2"/>
      <c r="K23" s="2"/>
      <c r="L23" s="2"/>
      <c r="M23" s="2"/>
      <c r="N23" s="2"/>
      <c r="O23" s="2"/>
      <c r="P23" s="2"/>
      <c r="Q23" s="2"/>
      <c r="R23" s="2"/>
      <c r="S23" s="2"/>
      <c r="T23" s="2"/>
      <c r="U23" s="2"/>
      <c r="V23" s="2"/>
      <c r="W23" s="2"/>
      <c r="X23" s="2"/>
      <c r="Y23" s="2"/>
      <c r="Z23" s="3"/>
    </row>
    <row r="24" spans="1:26" ht="39" customHeight="1" x14ac:dyDescent="0.25">
      <c r="A24" s="109"/>
      <c r="B24" s="109"/>
      <c r="C24" s="13"/>
      <c r="D24" s="89" t="s">
        <v>42</v>
      </c>
      <c r="E24" s="90"/>
      <c r="F24" s="2"/>
      <c r="G24" s="2"/>
      <c r="H24" s="2"/>
      <c r="I24" s="2"/>
      <c r="J24" s="2"/>
      <c r="K24" s="2"/>
      <c r="L24" s="2"/>
      <c r="M24" s="2"/>
      <c r="N24" s="2"/>
      <c r="O24" s="2"/>
      <c r="P24" s="2"/>
      <c r="Q24" s="2"/>
      <c r="R24" s="2"/>
      <c r="S24" s="2"/>
      <c r="T24" s="2"/>
      <c r="U24" s="2"/>
      <c r="V24" s="2"/>
      <c r="W24" s="2"/>
      <c r="X24" s="2"/>
      <c r="Y24" s="2"/>
      <c r="Z24" s="3"/>
    </row>
    <row r="25" spans="1:26" ht="39" customHeight="1" x14ac:dyDescent="0.25">
      <c r="A25" s="109"/>
      <c r="B25" s="109"/>
      <c r="C25" s="13"/>
      <c r="D25" s="89" t="s">
        <v>43</v>
      </c>
      <c r="E25" s="90"/>
      <c r="F25" s="2"/>
      <c r="G25" s="2"/>
      <c r="H25" s="2"/>
      <c r="I25" s="2"/>
      <c r="J25" s="2"/>
      <c r="K25" s="2"/>
      <c r="L25" s="2"/>
      <c r="M25" s="2"/>
      <c r="N25" s="2"/>
      <c r="O25" s="2"/>
      <c r="P25" s="2"/>
      <c r="Q25" s="2"/>
      <c r="R25" s="2"/>
      <c r="S25" s="2"/>
      <c r="T25" s="2"/>
      <c r="U25" s="2"/>
      <c r="V25" s="2"/>
      <c r="W25" s="2"/>
      <c r="X25" s="2"/>
      <c r="Y25" s="2"/>
      <c r="Z25" s="3"/>
    </row>
    <row r="26" spans="1:26" ht="39" customHeight="1" x14ac:dyDescent="0.25">
      <c r="A26" s="113"/>
      <c r="B26" s="113"/>
      <c r="C26" s="13"/>
      <c r="D26" s="89" t="s">
        <v>44</v>
      </c>
      <c r="E26" s="90"/>
      <c r="F26" s="2"/>
      <c r="G26" s="2"/>
      <c r="H26" s="2"/>
      <c r="I26" s="2"/>
      <c r="J26" s="2"/>
      <c r="K26" s="2"/>
      <c r="L26" s="2"/>
      <c r="M26" s="2"/>
      <c r="N26" s="2"/>
      <c r="O26" s="2"/>
      <c r="P26" s="2"/>
      <c r="Q26" s="2"/>
      <c r="R26" s="2"/>
      <c r="S26" s="2"/>
      <c r="T26" s="2"/>
      <c r="U26" s="2"/>
      <c r="V26" s="2"/>
      <c r="W26" s="2"/>
      <c r="X26" s="2"/>
      <c r="Y26" s="2"/>
      <c r="Z26" s="3"/>
    </row>
    <row r="27" spans="1:26" ht="60.75" customHeight="1" x14ac:dyDescent="0.25">
      <c r="A27" s="108">
        <v>3</v>
      </c>
      <c r="B27" s="118" t="s">
        <v>45</v>
      </c>
      <c r="C27" s="10" t="s">
        <v>46</v>
      </c>
      <c r="D27" s="89" t="s">
        <v>47</v>
      </c>
      <c r="E27" s="90"/>
      <c r="F27" s="2"/>
      <c r="G27" s="2"/>
      <c r="H27" s="2"/>
      <c r="I27" s="2"/>
      <c r="J27" s="2"/>
      <c r="K27" s="2"/>
      <c r="L27" s="2"/>
      <c r="M27" s="2"/>
      <c r="N27" s="2"/>
      <c r="O27" s="2"/>
      <c r="P27" s="2"/>
      <c r="Q27" s="2"/>
      <c r="R27" s="2"/>
      <c r="S27" s="2"/>
      <c r="T27" s="2"/>
      <c r="U27" s="2"/>
      <c r="V27" s="2"/>
      <c r="W27" s="2"/>
      <c r="X27" s="2"/>
      <c r="Y27" s="2"/>
      <c r="Z27" s="3"/>
    </row>
    <row r="28" spans="1:26" ht="101.25" customHeight="1" x14ac:dyDescent="0.25">
      <c r="A28" s="109"/>
      <c r="B28" s="109"/>
      <c r="C28" s="10" t="s">
        <v>48</v>
      </c>
      <c r="D28" s="89" t="s">
        <v>49</v>
      </c>
      <c r="E28" s="90"/>
      <c r="F28" s="2"/>
      <c r="G28" s="2"/>
      <c r="H28" s="2"/>
      <c r="I28" s="2"/>
      <c r="J28" s="2"/>
      <c r="K28" s="2"/>
      <c r="L28" s="2"/>
      <c r="M28" s="2"/>
      <c r="N28" s="2"/>
      <c r="O28" s="2"/>
      <c r="P28" s="2"/>
      <c r="Q28" s="2"/>
      <c r="R28" s="2"/>
      <c r="S28" s="2"/>
      <c r="T28" s="2"/>
      <c r="U28" s="2"/>
      <c r="V28" s="2"/>
      <c r="W28" s="2"/>
      <c r="X28" s="2"/>
      <c r="Y28" s="2"/>
      <c r="Z28" s="3"/>
    </row>
    <row r="29" spans="1:26" ht="65.25" customHeight="1" x14ac:dyDescent="0.25">
      <c r="A29" s="109"/>
      <c r="B29" s="109"/>
      <c r="C29" s="10" t="s">
        <v>50</v>
      </c>
      <c r="D29" s="89" t="s">
        <v>51</v>
      </c>
      <c r="E29" s="90"/>
      <c r="F29" s="2"/>
      <c r="G29" s="2"/>
      <c r="H29" s="2"/>
      <c r="I29" s="2"/>
      <c r="J29" s="2"/>
      <c r="K29" s="2"/>
      <c r="L29" s="2"/>
      <c r="M29" s="2"/>
      <c r="N29" s="2"/>
      <c r="O29" s="2"/>
      <c r="P29" s="2"/>
      <c r="Q29" s="2"/>
      <c r="R29" s="2"/>
      <c r="S29" s="2"/>
      <c r="T29" s="2"/>
      <c r="U29" s="2"/>
      <c r="V29" s="2"/>
      <c r="W29" s="2"/>
      <c r="X29" s="2"/>
      <c r="Y29" s="2"/>
      <c r="Z29" s="3"/>
    </row>
    <row r="30" spans="1:26" ht="84.75" customHeight="1" x14ac:dyDescent="0.25">
      <c r="A30" s="109"/>
      <c r="B30" s="109"/>
      <c r="C30" s="10" t="s">
        <v>52</v>
      </c>
      <c r="D30" s="89" t="s">
        <v>53</v>
      </c>
      <c r="E30" s="90"/>
      <c r="F30" s="2"/>
      <c r="G30" s="2"/>
      <c r="H30" s="2"/>
      <c r="I30" s="2"/>
      <c r="J30" s="2"/>
      <c r="K30" s="2"/>
      <c r="L30" s="2"/>
      <c r="M30" s="2"/>
      <c r="N30" s="2"/>
      <c r="O30" s="2"/>
      <c r="P30" s="2"/>
      <c r="Q30" s="2"/>
      <c r="R30" s="2"/>
      <c r="S30" s="2"/>
      <c r="T30" s="2"/>
      <c r="U30" s="2"/>
      <c r="V30" s="2"/>
      <c r="W30" s="2"/>
      <c r="X30" s="2"/>
      <c r="Y30" s="2"/>
      <c r="Z30" s="3"/>
    </row>
    <row r="31" spans="1:26" ht="97.5" customHeight="1" x14ac:dyDescent="0.25">
      <c r="A31" s="109"/>
      <c r="B31" s="109"/>
      <c r="C31" s="10" t="s">
        <v>54</v>
      </c>
      <c r="D31" s="89" t="s">
        <v>55</v>
      </c>
      <c r="E31" s="90"/>
      <c r="F31" s="2"/>
      <c r="G31" s="2"/>
      <c r="H31" s="2"/>
      <c r="I31" s="2"/>
      <c r="J31" s="2"/>
      <c r="K31" s="2"/>
      <c r="L31" s="2"/>
      <c r="M31" s="2"/>
      <c r="N31" s="2"/>
      <c r="O31" s="2"/>
      <c r="P31" s="2"/>
      <c r="Q31" s="2"/>
      <c r="R31" s="2"/>
      <c r="S31" s="2"/>
      <c r="T31" s="2"/>
      <c r="U31" s="2"/>
      <c r="V31" s="2"/>
      <c r="W31" s="2"/>
      <c r="X31" s="2"/>
      <c r="Y31" s="2"/>
      <c r="Z31" s="3"/>
    </row>
    <row r="32" spans="1:26" ht="97.5" customHeight="1" x14ac:dyDescent="0.25">
      <c r="A32" s="109"/>
      <c r="B32" s="109"/>
      <c r="C32" s="10" t="s">
        <v>56</v>
      </c>
      <c r="D32" s="89" t="s">
        <v>57</v>
      </c>
      <c r="E32" s="90"/>
      <c r="F32" s="2"/>
      <c r="G32" s="2"/>
      <c r="H32" s="2"/>
      <c r="I32" s="2"/>
      <c r="J32" s="2"/>
      <c r="K32" s="2"/>
      <c r="L32" s="2"/>
      <c r="M32" s="2"/>
      <c r="N32" s="2"/>
      <c r="O32" s="2"/>
      <c r="P32" s="2"/>
      <c r="Q32" s="2"/>
      <c r="R32" s="2"/>
      <c r="S32" s="2"/>
      <c r="T32" s="2"/>
      <c r="U32" s="2"/>
      <c r="V32" s="2"/>
      <c r="W32" s="2"/>
      <c r="X32" s="2"/>
      <c r="Y32" s="2"/>
      <c r="Z32" s="3"/>
    </row>
    <row r="33" spans="1:26" ht="46.5" customHeight="1" x14ac:dyDescent="0.25">
      <c r="A33" s="109"/>
      <c r="B33" s="109"/>
      <c r="C33" s="10" t="s">
        <v>58</v>
      </c>
      <c r="D33" s="89" t="s">
        <v>59</v>
      </c>
      <c r="E33" s="90"/>
      <c r="F33" s="2"/>
      <c r="G33" s="2"/>
      <c r="H33" s="2"/>
      <c r="I33" s="2"/>
      <c r="J33" s="2"/>
      <c r="K33" s="2"/>
      <c r="L33" s="2"/>
      <c r="M33" s="2"/>
      <c r="N33" s="2"/>
      <c r="O33" s="2"/>
      <c r="P33" s="2"/>
      <c r="Q33" s="2"/>
      <c r="R33" s="2"/>
      <c r="S33" s="2"/>
      <c r="T33" s="2"/>
      <c r="U33" s="2"/>
      <c r="V33" s="2"/>
      <c r="W33" s="2"/>
      <c r="X33" s="2"/>
      <c r="Y33" s="2"/>
      <c r="Z33" s="3"/>
    </row>
    <row r="34" spans="1:26" ht="39" customHeight="1" x14ac:dyDescent="0.25">
      <c r="A34" s="113"/>
      <c r="B34" s="113"/>
      <c r="C34" s="10"/>
      <c r="D34" s="89" t="s">
        <v>60</v>
      </c>
      <c r="E34" s="90"/>
      <c r="F34" s="2"/>
      <c r="G34" s="2"/>
      <c r="H34" s="2"/>
      <c r="I34" s="2"/>
      <c r="J34" s="2"/>
      <c r="K34" s="2"/>
      <c r="L34" s="2"/>
      <c r="M34" s="2"/>
      <c r="N34" s="2"/>
      <c r="O34" s="2"/>
      <c r="P34" s="2"/>
      <c r="Q34" s="2"/>
      <c r="R34" s="2"/>
      <c r="S34" s="2"/>
      <c r="T34" s="2"/>
      <c r="U34" s="2"/>
      <c r="V34" s="2"/>
      <c r="W34" s="2"/>
      <c r="X34" s="2"/>
      <c r="Y34" s="2"/>
      <c r="Z34" s="3"/>
    </row>
    <row r="35" spans="1:26" ht="95.25" customHeight="1" x14ac:dyDescent="0.25">
      <c r="A35" s="108">
        <v>4</v>
      </c>
      <c r="B35" s="114" t="s">
        <v>61</v>
      </c>
      <c r="C35" s="10" t="s">
        <v>62</v>
      </c>
      <c r="D35" s="89" t="s">
        <v>63</v>
      </c>
      <c r="E35" s="90"/>
      <c r="F35" s="2"/>
      <c r="G35" s="2"/>
      <c r="H35" s="2"/>
      <c r="I35" s="2"/>
      <c r="J35" s="2"/>
      <c r="K35" s="2"/>
      <c r="L35" s="2"/>
      <c r="M35" s="2"/>
      <c r="N35" s="2"/>
      <c r="O35" s="2"/>
      <c r="P35" s="2"/>
      <c r="Q35" s="2"/>
      <c r="R35" s="2"/>
      <c r="S35" s="2"/>
      <c r="T35" s="2"/>
      <c r="U35" s="2"/>
      <c r="V35" s="2"/>
      <c r="W35" s="2"/>
      <c r="X35" s="2"/>
      <c r="Y35" s="2"/>
      <c r="Z35" s="3"/>
    </row>
    <row r="36" spans="1:26" ht="40.5" customHeight="1" x14ac:dyDescent="0.25">
      <c r="A36" s="109"/>
      <c r="B36" s="109"/>
      <c r="C36" s="10" t="s">
        <v>64</v>
      </c>
      <c r="D36" s="89" t="s">
        <v>65</v>
      </c>
      <c r="E36" s="90"/>
      <c r="F36" s="2"/>
      <c r="G36" s="2"/>
      <c r="H36" s="2"/>
      <c r="I36" s="2"/>
      <c r="J36" s="2"/>
      <c r="K36" s="2"/>
      <c r="L36" s="2"/>
      <c r="M36" s="2"/>
      <c r="N36" s="2"/>
      <c r="O36" s="2"/>
      <c r="P36" s="2"/>
      <c r="Q36" s="2"/>
      <c r="R36" s="2"/>
      <c r="S36" s="2"/>
      <c r="T36" s="2"/>
      <c r="U36" s="2"/>
      <c r="V36" s="2"/>
      <c r="W36" s="2"/>
      <c r="X36" s="2"/>
      <c r="Y36" s="2"/>
      <c r="Z36" s="3"/>
    </row>
    <row r="37" spans="1:26" ht="48" customHeight="1" x14ac:dyDescent="0.25">
      <c r="A37" s="109"/>
      <c r="B37" s="109"/>
      <c r="C37" s="10" t="s">
        <v>66</v>
      </c>
      <c r="D37" s="89" t="s">
        <v>67</v>
      </c>
      <c r="E37" s="90"/>
      <c r="F37" s="2"/>
      <c r="G37" s="2"/>
      <c r="H37" s="2"/>
      <c r="I37" s="2"/>
      <c r="J37" s="2"/>
      <c r="K37" s="2"/>
      <c r="L37" s="2"/>
      <c r="M37" s="2"/>
      <c r="N37" s="2"/>
      <c r="O37" s="2"/>
      <c r="P37" s="2"/>
      <c r="Q37" s="2"/>
      <c r="R37" s="2"/>
      <c r="S37" s="2"/>
      <c r="T37" s="2"/>
      <c r="U37" s="2"/>
      <c r="V37" s="2"/>
      <c r="W37" s="2"/>
      <c r="X37" s="2"/>
      <c r="Y37" s="2"/>
      <c r="Z37" s="3"/>
    </row>
    <row r="38" spans="1:26" ht="48.75" customHeight="1" x14ac:dyDescent="0.25">
      <c r="A38" s="109"/>
      <c r="B38" s="109"/>
      <c r="C38" s="10" t="s">
        <v>68</v>
      </c>
      <c r="D38" s="89" t="s">
        <v>69</v>
      </c>
      <c r="E38" s="90"/>
      <c r="F38" s="2"/>
      <c r="G38" s="2"/>
      <c r="H38" s="2"/>
      <c r="I38" s="2"/>
      <c r="J38" s="2"/>
      <c r="K38" s="2"/>
      <c r="L38" s="2"/>
      <c r="M38" s="2"/>
      <c r="N38" s="2"/>
      <c r="O38" s="2"/>
      <c r="P38" s="2"/>
      <c r="Q38" s="2"/>
      <c r="R38" s="2"/>
      <c r="S38" s="2"/>
      <c r="T38" s="2"/>
      <c r="U38" s="2"/>
      <c r="V38" s="2"/>
      <c r="W38" s="2"/>
      <c r="X38" s="2"/>
      <c r="Y38" s="2"/>
      <c r="Z38" s="3"/>
    </row>
    <row r="39" spans="1:26" ht="30.75" customHeight="1" x14ac:dyDescent="0.25">
      <c r="A39" s="109"/>
      <c r="B39" s="109"/>
      <c r="C39" s="10"/>
      <c r="D39" s="89" t="s">
        <v>70</v>
      </c>
      <c r="E39" s="90"/>
      <c r="F39" s="2"/>
      <c r="G39" s="2"/>
      <c r="H39" s="2"/>
      <c r="I39" s="2"/>
      <c r="J39" s="2"/>
      <c r="K39" s="2"/>
      <c r="L39" s="2"/>
      <c r="M39" s="2"/>
      <c r="N39" s="2"/>
      <c r="O39" s="2"/>
      <c r="P39" s="2"/>
      <c r="Q39" s="2"/>
      <c r="R39" s="2"/>
      <c r="S39" s="2"/>
      <c r="T39" s="2"/>
      <c r="U39" s="2"/>
      <c r="V39" s="2"/>
      <c r="W39" s="2"/>
      <c r="X39" s="2"/>
      <c r="Y39" s="2"/>
      <c r="Z39" s="3"/>
    </row>
    <row r="40" spans="1:26" ht="81.75" customHeight="1" x14ac:dyDescent="0.25">
      <c r="A40" s="108">
        <v>5</v>
      </c>
      <c r="B40" s="116" t="s">
        <v>71</v>
      </c>
      <c r="C40" s="10" t="s">
        <v>72</v>
      </c>
      <c r="D40" s="89" t="s">
        <v>73</v>
      </c>
      <c r="E40" s="90"/>
      <c r="F40" s="2"/>
      <c r="G40" s="2"/>
      <c r="H40" s="2"/>
      <c r="I40" s="2"/>
      <c r="J40" s="2"/>
      <c r="K40" s="2"/>
      <c r="L40" s="2"/>
      <c r="M40" s="2"/>
      <c r="N40" s="2"/>
      <c r="O40" s="2"/>
      <c r="P40" s="2"/>
      <c r="Q40" s="2"/>
      <c r="R40" s="2"/>
      <c r="S40" s="2"/>
      <c r="T40" s="2"/>
      <c r="U40" s="2"/>
      <c r="V40" s="2"/>
      <c r="W40" s="2"/>
      <c r="X40" s="2"/>
      <c r="Y40" s="2"/>
      <c r="Z40" s="3"/>
    </row>
    <row r="41" spans="1:26" ht="62.25" customHeight="1" x14ac:dyDescent="0.25">
      <c r="A41" s="109"/>
      <c r="B41" s="109"/>
      <c r="C41" s="10" t="s">
        <v>74</v>
      </c>
      <c r="D41" s="89" t="s">
        <v>75</v>
      </c>
      <c r="E41" s="90"/>
      <c r="F41" s="2"/>
      <c r="G41" s="2"/>
      <c r="H41" s="2"/>
      <c r="I41" s="2"/>
      <c r="J41" s="2"/>
      <c r="K41" s="2"/>
      <c r="L41" s="2"/>
      <c r="M41" s="2"/>
      <c r="N41" s="2"/>
      <c r="O41" s="2"/>
      <c r="P41" s="2"/>
      <c r="Q41" s="2"/>
      <c r="R41" s="2"/>
      <c r="S41" s="2"/>
      <c r="T41" s="2"/>
      <c r="U41" s="2"/>
      <c r="V41" s="2"/>
      <c r="W41" s="2"/>
      <c r="X41" s="2"/>
      <c r="Y41" s="2"/>
      <c r="Z41" s="3"/>
    </row>
    <row r="42" spans="1:26" ht="62.25" customHeight="1" x14ac:dyDescent="0.25">
      <c r="A42" s="109"/>
      <c r="B42" s="109"/>
      <c r="C42" s="10" t="s">
        <v>76</v>
      </c>
      <c r="D42" s="89" t="s">
        <v>77</v>
      </c>
      <c r="E42" s="90"/>
      <c r="F42" s="2"/>
      <c r="G42" s="2"/>
      <c r="H42" s="2"/>
      <c r="I42" s="2"/>
      <c r="J42" s="2"/>
      <c r="K42" s="2"/>
      <c r="L42" s="2"/>
      <c r="M42" s="2"/>
      <c r="N42" s="2"/>
      <c r="O42" s="2"/>
      <c r="P42" s="2"/>
      <c r="Q42" s="2"/>
      <c r="R42" s="2"/>
      <c r="S42" s="2"/>
      <c r="T42" s="2"/>
      <c r="U42" s="2"/>
      <c r="V42" s="2"/>
      <c r="W42" s="2"/>
      <c r="X42" s="2"/>
      <c r="Y42" s="2"/>
      <c r="Z42" s="3"/>
    </row>
    <row r="43" spans="1:26" ht="26.25" customHeight="1" x14ac:dyDescent="0.25">
      <c r="A43" s="109"/>
      <c r="B43" s="109"/>
      <c r="C43" s="10" t="s">
        <v>78</v>
      </c>
      <c r="D43" s="89" t="s">
        <v>79</v>
      </c>
      <c r="E43" s="90"/>
      <c r="F43" s="2"/>
      <c r="G43" s="2"/>
      <c r="H43" s="2"/>
      <c r="I43" s="2"/>
      <c r="J43" s="2"/>
      <c r="K43" s="2"/>
      <c r="L43" s="2"/>
      <c r="M43" s="2"/>
      <c r="N43" s="2"/>
      <c r="O43" s="2"/>
      <c r="P43" s="2"/>
      <c r="Q43" s="2"/>
      <c r="R43" s="2"/>
      <c r="S43" s="2"/>
      <c r="T43" s="2"/>
      <c r="U43" s="2"/>
      <c r="V43" s="2"/>
      <c r="W43" s="2"/>
      <c r="X43" s="2"/>
      <c r="Y43" s="2"/>
      <c r="Z43" s="3"/>
    </row>
    <row r="44" spans="1:26" ht="26.25" customHeight="1" x14ac:dyDescent="0.25">
      <c r="A44" s="109"/>
      <c r="B44" s="109"/>
      <c r="C44" s="10"/>
      <c r="D44" s="89" t="s">
        <v>80</v>
      </c>
      <c r="E44" s="90"/>
      <c r="F44" s="2"/>
      <c r="G44" s="2"/>
      <c r="H44" s="2"/>
      <c r="I44" s="2"/>
      <c r="J44" s="2"/>
      <c r="K44" s="2"/>
      <c r="L44" s="2"/>
      <c r="M44" s="2"/>
      <c r="N44" s="2"/>
      <c r="O44" s="2"/>
      <c r="P44" s="2"/>
      <c r="Q44" s="2"/>
      <c r="R44" s="2"/>
      <c r="S44" s="2"/>
      <c r="T44" s="2"/>
      <c r="U44" s="2"/>
      <c r="V44" s="2"/>
      <c r="W44" s="2"/>
      <c r="X44" s="2"/>
      <c r="Y44" s="2"/>
      <c r="Z44" s="3"/>
    </row>
    <row r="45" spans="1:26" ht="26.25" customHeight="1" x14ac:dyDescent="0.25">
      <c r="A45" s="109"/>
      <c r="B45" s="109"/>
      <c r="C45" s="10"/>
      <c r="D45" s="89" t="s">
        <v>81</v>
      </c>
      <c r="E45" s="90"/>
      <c r="F45" s="2"/>
      <c r="G45" s="2"/>
      <c r="H45" s="2"/>
      <c r="I45" s="2"/>
      <c r="J45" s="2"/>
      <c r="K45" s="2"/>
      <c r="L45" s="2"/>
      <c r="M45" s="2"/>
      <c r="N45" s="2"/>
      <c r="O45" s="2"/>
      <c r="P45" s="2"/>
      <c r="Q45" s="2"/>
      <c r="R45" s="2"/>
      <c r="S45" s="2"/>
      <c r="T45" s="2"/>
      <c r="U45" s="2"/>
      <c r="V45" s="2"/>
      <c r="W45" s="2"/>
      <c r="X45" s="2"/>
      <c r="Y45" s="2"/>
      <c r="Z45" s="3"/>
    </row>
    <row r="46" spans="1:26" ht="26.25" customHeight="1" x14ac:dyDescent="0.25">
      <c r="A46" s="109"/>
      <c r="B46" s="109"/>
      <c r="C46" s="10"/>
      <c r="D46" s="89" t="s">
        <v>82</v>
      </c>
      <c r="E46" s="90"/>
      <c r="F46" s="2"/>
      <c r="G46" s="2"/>
      <c r="H46" s="2"/>
      <c r="I46" s="2"/>
      <c r="J46" s="2"/>
      <c r="K46" s="2"/>
      <c r="L46" s="2"/>
      <c r="M46" s="2"/>
      <c r="N46" s="2"/>
      <c r="O46" s="2"/>
      <c r="P46" s="2"/>
      <c r="Q46" s="2"/>
      <c r="R46" s="2"/>
      <c r="S46" s="2"/>
      <c r="T46" s="2"/>
      <c r="U46" s="2"/>
      <c r="V46" s="2"/>
      <c r="W46" s="2"/>
      <c r="X46" s="2"/>
      <c r="Y46" s="2"/>
      <c r="Z46" s="3"/>
    </row>
    <row r="47" spans="1:26" ht="26.25" customHeight="1" x14ac:dyDescent="0.25">
      <c r="A47" s="113"/>
      <c r="B47" s="113"/>
      <c r="C47" s="10"/>
      <c r="D47" s="89" t="s">
        <v>83</v>
      </c>
      <c r="E47" s="90"/>
      <c r="F47" s="2"/>
      <c r="G47" s="2"/>
      <c r="H47" s="2"/>
      <c r="I47" s="2"/>
      <c r="J47" s="2"/>
      <c r="K47" s="2"/>
      <c r="L47" s="2"/>
      <c r="M47" s="2"/>
      <c r="N47" s="2"/>
      <c r="O47" s="2"/>
      <c r="P47" s="2"/>
      <c r="Q47" s="2"/>
      <c r="R47" s="2"/>
      <c r="S47" s="2"/>
      <c r="T47" s="2"/>
      <c r="U47" s="2"/>
      <c r="V47" s="2"/>
      <c r="W47" s="2"/>
      <c r="X47" s="2"/>
      <c r="Y47" s="2"/>
      <c r="Z47" s="3"/>
    </row>
    <row r="48" spans="1:26" ht="51" customHeight="1" x14ac:dyDescent="0.25">
      <c r="A48" s="108">
        <v>6</v>
      </c>
      <c r="B48" s="114" t="s">
        <v>84</v>
      </c>
      <c r="C48" s="10" t="s">
        <v>85</v>
      </c>
      <c r="D48" s="89" t="s">
        <v>86</v>
      </c>
      <c r="E48" s="90"/>
      <c r="F48" s="2"/>
      <c r="G48" s="2"/>
      <c r="H48" s="2"/>
      <c r="I48" s="2"/>
      <c r="J48" s="2"/>
      <c r="K48" s="2"/>
      <c r="L48" s="2"/>
      <c r="M48" s="2"/>
      <c r="N48" s="2"/>
      <c r="O48" s="2"/>
      <c r="P48" s="2"/>
      <c r="Q48" s="2"/>
      <c r="R48" s="2"/>
      <c r="S48" s="2"/>
      <c r="T48" s="2"/>
      <c r="U48" s="2"/>
      <c r="V48" s="2"/>
      <c r="W48" s="2"/>
      <c r="X48" s="2"/>
      <c r="Y48" s="2"/>
      <c r="Z48" s="3"/>
    </row>
    <row r="49" spans="1:26" ht="42.75" customHeight="1" x14ac:dyDescent="0.25">
      <c r="A49" s="109"/>
      <c r="B49" s="109"/>
      <c r="C49" s="10" t="s">
        <v>87</v>
      </c>
      <c r="D49" s="89"/>
      <c r="E49" s="90"/>
      <c r="F49" s="2"/>
      <c r="G49" s="2"/>
      <c r="H49" s="2"/>
      <c r="I49" s="2"/>
      <c r="J49" s="2"/>
      <c r="K49" s="2"/>
      <c r="L49" s="2"/>
      <c r="M49" s="2"/>
      <c r="N49" s="2"/>
      <c r="O49" s="2"/>
      <c r="P49" s="2"/>
      <c r="Q49" s="2"/>
      <c r="R49" s="2"/>
      <c r="S49" s="2"/>
      <c r="T49" s="2"/>
      <c r="U49" s="2"/>
      <c r="V49" s="2"/>
      <c r="W49" s="2"/>
      <c r="X49" s="2"/>
      <c r="Y49" s="2"/>
      <c r="Z49" s="3"/>
    </row>
    <row r="50" spans="1:26" ht="46.5" customHeight="1" x14ac:dyDescent="0.25">
      <c r="A50" s="109"/>
      <c r="B50" s="109"/>
      <c r="C50" s="10" t="s">
        <v>88</v>
      </c>
      <c r="D50" s="89"/>
      <c r="E50" s="90"/>
      <c r="F50" s="2"/>
      <c r="G50" s="2"/>
      <c r="H50" s="2"/>
      <c r="I50" s="2"/>
      <c r="J50" s="2"/>
      <c r="K50" s="2"/>
      <c r="L50" s="2"/>
      <c r="M50" s="2"/>
      <c r="N50" s="2"/>
      <c r="O50" s="2"/>
      <c r="P50" s="2"/>
      <c r="Q50" s="2"/>
      <c r="R50" s="2"/>
      <c r="S50" s="2"/>
      <c r="T50" s="2"/>
      <c r="U50" s="2"/>
      <c r="V50" s="2"/>
      <c r="W50" s="2"/>
      <c r="X50" s="2"/>
      <c r="Y50" s="2"/>
      <c r="Z50" s="3"/>
    </row>
    <row r="51" spans="1:26" ht="39.75" customHeight="1" x14ac:dyDescent="0.25">
      <c r="A51" s="109"/>
      <c r="B51" s="109"/>
      <c r="C51" s="10" t="s">
        <v>89</v>
      </c>
      <c r="D51" s="89"/>
      <c r="E51" s="90"/>
      <c r="F51" s="2"/>
      <c r="G51" s="2"/>
      <c r="H51" s="2"/>
      <c r="I51" s="2"/>
      <c r="J51" s="2"/>
      <c r="K51" s="2"/>
      <c r="L51" s="2"/>
      <c r="M51" s="2"/>
      <c r="N51" s="2"/>
      <c r="O51" s="2"/>
      <c r="P51" s="2"/>
      <c r="Q51" s="2"/>
      <c r="R51" s="2"/>
      <c r="S51" s="2"/>
      <c r="T51" s="2"/>
      <c r="U51" s="2"/>
      <c r="V51" s="2"/>
      <c r="W51" s="2"/>
      <c r="X51" s="2"/>
      <c r="Y51" s="2"/>
      <c r="Z51" s="3"/>
    </row>
    <row r="52" spans="1:26" ht="37.5" customHeight="1" x14ac:dyDescent="0.25">
      <c r="A52" s="109"/>
      <c r="B52" s="109"/>
      <c r="C52" s="10" t="s">
        <v>90</v>
      </c>
      <c r="D52" s="89"/>
      <c r="E52" s="90"/>
      <c r="F52" s="2"/>
      <c r="G52" s="2"/>
      <c r="H52" s="2"/>
      <c r="I52" s="2"/>
      <c r="J52" s="2"/>
      <c r="K52" s="2"/>
      <c r="L52" s="2"/>
      <c r="M52" s="2"/>
      <c r="N52" s="2"/>
      <c r="O52" s="2"/>
      <c r="P52" s="2"/>
      <c r="Q52" s="2"/>
      <c r="R52" s="2"/>
      <c r="S52" s="2"/>
      <c r="T52" s="2"/>
      <c r="U52" s="2"/>
      <c r="V52" s="2"/>
      <c r="W52" s="2"/>
      <c r="X52" s="2"/>
      <c r="Y52" s="2"/>
      <c r="Z52" s="3"/>
    </row>
    <row r="53" spans="1:26" ht="45" customHeight="1" x14ac:dyDescent="0.25">
      <c r="A53" s="109"/>
      <c r="B53" s="109"/>
      <c r="C53" s="10" t="s">
        <v>91</v>
      </c>
      <c r="D53" s="11"/>
      <c r="E53" s="14"/>
      <c r="F53" s="2"/>
      <c r="G53" s="2"/>
      <c r="H53" s="2"/>
      <c r="I53" s="2"/>
      <c r="J53" s="2"/>
      <c r="K53" s="2"/>
      <c r="L53" s="2"/>
      <c r="M53" s="2"/>
      <c r="N53" s="2"/>
      <c r="O53" s="2"/>
      <c r="P53" s="2"/>
      <c r="Q53" s="2"/>
      <c r="R53" s="2"/>
      <c r="S53" s="2"/>
      <c r="T53" s="2"/>
      <c r="U53" s="2"/>
      <c r="V53" s="2"/>
      <c r="W53" s="2"/>
      <c r="X53" s="2"/>
      <c r="Y53" s="2"/>
      <c r="Z53" s="3"/>
    </row>
    <row r="54" spans="1:26" ht="28.5" customHeight="1" x14ac:dyDescent="0.25">
      <c r="A54" s="9" t="s">
        <v>16</v>
      </c>
      <c r="B54" s="9" t="s">
        <v>92</v>
      </c>
      <c r="C54" s="9" t="s">
        <v>93</v>
      </c>
      <c r="D54" s="91" t="s">
        <v>94</v>
      </c>
      <c r="E54" s="90"/>
      <c r="F54" s="2"/>
      <c r="G54" s="2"/>
      <c r="H54" s="2"/>
      <c r="I54" s="2"/>
      <c r="J54" s="2"/>
      <c r="K54" s="2"/>
      <c r="L54" s="2"/>
      <c r="M54" s="2"/>
      <c r="N54" s="2"/>
      <c r="O54" s="2"/>
      <c r="P54" s="2"/>
      <c r="Q54" s="2"/>
      <c r="R54" s="2"/>
      <c r="S54" s="2"/>
      <c r="T54" s="2"/>
      <c r="U54" s="2"/>
      <c r="V54" s="2"/>
      <c r="W54" s="2"/>
      <c r="X54" s="2"/>
      <c r="Y54" s="2"/>
      <c r="Z54" s="3"/>
    </row>
    <row r="55" spans="1:26" ht="111" customHeight="1" x14ac:dyDescent="0.25">
      <c r="A55" s="108">
        <v>1</v>
      </c>
      <c r="B55" s="116" t="s">
        <v>95</v>
      </c>
      <c r="C55" s="13" t="s">
        <v>96</v>
      </c>
      <c r="D55" s="89" t="s">
        <v>97</v>
      </c>
      <c r="E55" s="90"/>
      <c r="F55" s="2"/>
      <c r="G55" s="2"/>
      <c r="H55" s="2"/>
      <c r="I55" s="2"/>
      <c r="J55" s="2"/>
      <c r="K55" s="2"/>
      <c r="L55" s="2"/>
      <c r="M55" s="2"/>
      <c r="N55" s="2"/>
      <c r="O55" s="2"/>
      <c r="P55" s="2"/>
      <c r="Q55" s="2"/>
      <c r="R55" s="2"/>
      <c r="S55" s="2"/>
      <c r="T55" s="2"/>
      <c r="U55" s="2"/>
      <c r="V55" s="2"/>
      <c r="W55" s="2"/>
      <c r="X55" s="2"/>
      <c r="Y55" s="2"/>
      <c r="Z55" s="3"/>
    </row>
    <row r="56" spans="1:26" ht="94.5" customHeight="1" x14ac:dyDescent="0.25">
      <c r="A56" s="109"/>
      <c r="B56" s="109"/>
      <c r="C56" s="13" t="s">
        <v>98</v>
      </c>
      <c r="D56" s="89" t="s">
        <v>99</v>
      </c>
      <c r="E56" s="90"/>
      <c r="F56" s="2"/>
      <c r="G56" s="2"/>
      <c r="H56" s="2"/>
      <c r="I56" s="2"/>
      <c r="J56" s="2"/>
      <c r="K56" s="2"/>
      <c r="L56" s="2"/>
      <c r="M56" s="2"/>
      <c r="N56" s="2"/>
      <c r="O56" s="2"/>
      <c r="P56" s="2"/>
      <c r="Q56" s="2"/>
      <c r="R56" s="2"/>
      <c r="S56" s="2"/>
      <c r="T56" s="2"/>
      <c r="U56" s="2"/>
      <c r="V56" s="2"/>
      <c r="W56" s="2"/>
      <c r="X56" s="2"/>
      <c r="Y56" s="2"/>
      <c r="Z56" s="3"/>
    </row>
    <row r="57" spans="1:26" ht="100.5" customHeight="1" x14ac:dyDescent="0.25">
      <c r="A57" s="109"/>
      <c r="B57" s="112"/>
      <c r="C57" s="13" t="s">
        <v>100</v>
      </c>
      <c r="D57" s="89" t="s">
        <v>101</v>
      </c>
      <c r="E57" s="90"/>
      <c r="F57" s="2"/>
      <c r="G57" s="2"/>
      <c r="H57" s="2"/>
      <c r="I57" s="2"/>
      <c r="J57" s="2"/>
      <c r="K57" s="2"/>
      <c r="L57" s="2"/>
      <c r="M57" s="2"/>
      <c r="N57" s="2"/>
      <c r="O57" s="2"/>
      <c r="P57" s="2"/>
      <c r="Q57" s="2"/>
      <c r="R57" s="2"/>
      <c r="S57" s="2"/>
      <c r="T57" s="2"/>
      <c r="U57" s="2"/>
      <c r="V57" s="2"/>
      <c r="W57" s="2"/>
      <c r="X57" s="2"/>
      <c r="Y57" s="2"/>
      <c r="Z57" s="3"/>
    </row>
    <row r="58" spans="1:26" ht="37.5" customHeight="1" x14ac:dyDescent="0.25">
      <c r="A58" s="108">
        <v>2</v>
      </c>
      <c r="B58" s="108" t="s">
        <v>102</v>
      </c>
      <c r="C58" s="13" t="s">
        <v>103</v>
      </c>
      <c r="D58" s="89" t="s">
        <v>104</v>
      </c>
      <c r="E58" s="90"/>
      <c r="F58" s="2"/>
      <c r="G58" s="2"/>
      <c r="H58" s="2"/>
      <c r="I58" s="2"/>
      <c r="J58" s="2"/>
      <c r="K58" s="2"/>
      <c r="L58" s="2"/>
      <c r="M58" s="2"/>
      <c r="N58" s="2"/>
      <c r="O58" s="2"/>
      <c r="P58" s="2"/>
      <c r="Q58" s="2"/>
      <c r="R58" s="2"/>
      <c r="S58" s="2"/>
      <c r="T58" s="2"/>
      <c r="U58" s="2"/>
      <c r="V58" s="2"/>
      <c r="W58" s="2"/>
      <c r="X58" s="2"/>
      <c r="Y58" s="2"/>
      <c r="Z58" s="3"/>
    </row>
    <row r="59" spans="1:26" ht="33" customHeight="1" x14ac:dyDescent="0.25">
      <c r="A59" s="109"/>
      <c r="B59" s="109"/>
      <c r="C59" s="13" t="s">
        <v>105</v>
      </c>
      <c r="D59" s="89" t="s">
        <v>106</v>
      </c>
      <c r="E59" s="90"/>
      <c r="F59" s="2"/>
      <c r="G59" s="2"/>
      <c r="H59" s="2"/>
      <c r="I59" s="2"/>
      <c r="J59" s="2"/>
      <c r="K59" s="2"/>
      <c r="L59" s="2"/>
      <c r="M59" s="2"/>
      <c r="N59" s="2"/>
      <c r="O59" s="2"/>
      <c r="P59" s="2"/>
      <c r="Q59" s="2"/>
      <c r="R59" s="2"/>
      <c r="S59" s="2"/>
      <c r="T59" s="2"/>
      <c r="U59" s="2"/>
      <c r="V59" s="2"/>
      <c r="W59" s="2"/>
      <c r="X59" s="2"/>
      <c r="Y59" s="2"/>
      <c r="Z59" s="3"/>
    </row>
    <row r="60" spans="1:26" ht="24.75" customHeight="1" x14ac:dyDescent="0.25">
      <c r="A60" s="109"/>
      <c r="B60" s="109"/>
      <c r="C60" s="13"/>
      <c r="D60" s="89" t="s">
        <v>107</v>
      </c>
      <c r="E60" s="90"/>
      <c r="F60" s="2"/>
      <c r="G60" s="2"/>
      <c r="H60" s="2"/>
      <c r="I60" s="2"/>
      <c r="J60" s="2"/>
      <c r="K60" s="2"/>
      <c r="L60" s="2"/>
      <c r="M60" s="2"/>
      <c r="N60" s="2"/>
      <c r="O60" s="2"/>
      <c r="P60" s="2"/>
      <c r="Q60" s="2"/>
      <c r="R60" s="2"/>
      <c r="S60" s="2"/>
      <c r="T60" s="2"/>
      <c r="U60" s="2"/>
      <c r="V60" s="2"/>
      <c r="W60" s="2"/>
      <c r="X60" s="2"/>
      <c r="Y60" s="2"/>
      <c r="Z60" s="3"/>
    </row>
    <row r="61" spans="1:26" ht="24.75" customHeight="1" x14ac:dyDescent="0.25">
      <c r="A61" s="109"/>
      <c r="B61" s="109"/>
      <c r="C61" s="13"/>
      <c r="D61" s="89" t="s">
        <v>108</v>
      </c>
      <c r="E61" s="90"/>
      <c r="F61" s="2"/>
      <c r="G61" s="2"/>
      <c r="H61" s="2"/>
      <c r="I61" s="2"/>
      <c r="J61" s="2"/>
      <c r="K61" s="2"/>
      <c r="L61" s="2"/>
      <c r="M61" s="2"/>
      <c r="N61" s="2"/>
      <c r="O61" s="2"/>
      <c r="P61" s="2"/>
      <c r="Q61" s="2"/>
      <c r="R61" s="2"/>
      <c r="S61" s="2"/>
      <c r="T61" s="2"/>
      <c r="U61" s="2"/>
      <c r="V61" s="2"/>
      <c r="W61" s="2"/>
      <c r="X61" s="2"/>
      <c r="Y61" s="2"/>
      <c r="Z61" s="3"/>
    </row>
    <row r="62" spans="1:26" ht="63.75" customHeight="1" x14ac:dyDescent="0.25">
      <c r="A62" s="109"/>
      <c r="B62" s="109"/>
      <c r="C62" s="13"/>
      <c r="D62" s="89" t="s">
        <v>109</v>
      </c>
      <c r="E62" s="90"/>
      <c r="F62" s="2"/>
      <c r="G62" s="2"/>
      <c r="H62" s="2"/>
      <c r="I62" s="2"/>
      <c r="J62" s="2"/>
      <c r="K62" s="2"/>
      <c r="L62" s="2"/>
      <c r="M62" s="2"/>
      <c r="N62" s="2"/>
      <c r="O62" s="2"/>
      <c r="P62" s="2"/>
      <c r="Q62" s="2"/>
      <c r="R62" s="2"/>
      <c r="S62" s="2"/>
      <c r="T62" s="2"/>
      <c r="U62" s="2"/>
      <c r="V62" s="2"/>
      <c r="W62" s="2"/>
      <c r="X62" s="2"/>
      <c r="Y62" s="2"/>
      <c r="Z62" s="3"/>
    </row>
    <row r="63" spans="1:26" ht="59.25" customHeight="1" x14ac:dyDescent="0.25">
      <c r="A63" s="108">
        <v>3</v>
      </c>
      <c r="B63" s="115" t="s">
        <v>110</v>
      </c>
      <c r="C63" s="13" t="s">
        <v>111</v>
      </c>
      <c r="D63" s="89" t="s">
        <v>112</v>
      </c>
      <c r="E63" s="90"/>
      <c r="F63" s="2"/>
      <c r="G63" s="2"/>
      <c r="H63" s="2"/>
      <c r="I63" s="2"/>
      <c r="J63" s="2"/>
      <c r="K63" s="2"/>
      <c r="L63" s="2"/>
      <c r="M63" s="2"/>
      <c r="N63" s="2"/>
      <c r="O63" s="2"/>
      <c r="P63" s="2"/>
      <c r="Q63" s="2"/>
      <c r="R63" s="2"/>
      <c r="S63" s="2"/>
      <c r="T63" s="2"/>
      <c r="U63" s="2"/>
      <c r="V63" s="2"/>
      <c r="W63" s="2"/>
      <c r="X63" s="2"/>
      <c r="Y63" s="2"/>
      <c r="Z63" s="3"/>
    </row>
    <row r="64" spans="1:26" ht="38.25" customHeight="1" x14ac:dyDescent="0.25">
      <c r="A64" s="109"/>
      <c r="B64" s="109"/>
      <c r="C64" s="13" t="s">
        <v>113</v>
      </c>
      <c r="D64" s="89" t="s">
        <v>114</v>
      </c>
      <c r="E64" s="90"/>
      <c r="F64" s="2"/>
      <c r="G64" s="2"/>
      <c r="H64" s="2"/>
      <c r="I64" s="2"/>
      <c r="J64" s="2"/>
      <c r="K64" s="2"/>
      <c r="L64" s="2"/>
      <c r="M64" s="2"/>
      <c r="N64" s="2"/>
      <c r="O64" s="2"/>
      <c r="P64" s="2"/>
      <c r="Q64" s="2"/>
      <c r="R64" s="2"/>
      <c r="S64" s="2"/>
      <c r="T64" s="2"/>
      <c r="U64" s="2"/>
      <c r="V64" s="2"/>
      <c r="W64" s="2"/>
      <c r="X64" s="2"/>
      <c r="Y64" s="2"/>
      <c r="Z64" s="3"/>
    </row>
    <row r="65" spans="1:26" ht="53.25" customHeight="1" x14ac:dyDescent="0.25">
      <c r="A65" s="109"/>
      <c r="B65" s="109"/>
      <c r="C65" s="13" t="s">
        <v>115</v>
      </c>
      <c r="D65" s="89" t="s">
        <v>116</v>
      </c>
      <c r="E65" s="90"/>
      <c r="F65" s="2"/>
      <c r="G65" s="2"/>
      <c r="H65" s="2"/>
      <c r="I65" s="2"/>
      <c r="J65" s="2"/>
      <c r="K65" s="2"/>
      <c r="L65" s="2"/>
      <c r="M65" s="2"/>
      <c r="N65" s="2"/>
      <c r="O65" s="2"/>
      <c r="P65" s="2"/>
      <c r="Q65" s="2"/>
      <c r="R65" s="2"/>
      <c r="S65" s="2"/>
      <c r="T65" s="2"/>
      <c r="U65" s="2"/>
      <c r="V65" s="2"/>
      <c r="W65" s="2"/>
      <c r="X65" s="2"/>
      <c r="Y65" s="2"/>
      <c r="Z65" s="3"/>
    </row>
    <row r="66" spans="1:26" ht="31.5" customHeight="1" x14ac:dyDescent="0.25">
      <c r="A66" s="109"/>
      <c r="B66" s="109"/>
      <c r="C66" s="13"/>
      <c r="D66" s="89" t="s">
        <v>117</v>
      </c>
      <c r="E66" s="90"/>
      <c r="F66" s="2"/>
      <c r="G66" s="2"/>
      <c r="H66" s="2"/>
      <c r="I66" s="2"/>
      <c r="J66" s="2"/>
      <c r="K66" s="2"/>
      <c r="L66" s="2"/>
      <c r="M66" s="2"/>
      <c r="N66" s="2"/>
      <c r="O66" s="2"/>
      <c r="P66" s="2"/>
      <c r="Q66" s="2"/>
      <c r="R66" s="2"/>
      <c r="S66" s="2"/>
      <c r="T66" s="2"/>
      <c r="U66" s="2"/>
      <c r="V66" s="2"/>
      <c r="W66" s="2"/>
      <c r="X66" s="2"/>
      <c r="Y66" s="2"/>
      <c r="Z66" s="3"/>
    </row>
    <row r="67" spans="1:26" ht="34.5" customHeight="1" x14ac:dyDescent="0.25">
      <c r="A67" s="109"/>
      <c r="B67" s="112"/>
      <c r="C67" s="13"/>
      <c r="D67" s="89" t="s">
        <v>118</v>
      </c>
      <c r="E67" s="90"/>
      <c r="F67" s="2"/>
      <c r="G67" s="2"/>
      <c r="H67" s="2"/>
      <c r="I67" s="2"/>
      <c r="J67" s="2"/>
      <c r="K67" s="2"/>
      <c r="L67" s="2"/>
      <c r="M67" s="2"/>
      <c r="N67" s="2"/>
      <c r="O67" s="2"/>
      <c r="P67" s="2"/>
      <c r="Q67" s="2"/>
      <c r="R67" s="2"/>
      <c r="S67" s="2"/>
      <c r="T67" s="2"/>
      <c r="U67" s="2"/>
      <c r="V67" s="2"/>
      <c r="W67" s="2"/>
      <c r="X67" s="2"/>
      <c r="Y67" s="2"/>
      <c r="Z67" s="3"/>
    </row>
    <row r="68" spans="1:26" ht="46.5" customHeight="1" x14ac:dyDescent="0.25">
      <c r="A68" s="108">
        <v>4</v>
      </c>
      <c r="B68" s="108" t="s">
        <v>119</v>
      </c>
      <c r="C68" s="13" t="s">
        <v>120</v>
      </c>
      <c r="D68" s="89" t="s">
        <v>121</v>
      </c>
      <c r="E68" s="90"/>
      <c r="F68" s="2"/>
      <c r="G68" s="2"/>
      <c r="H68" s="2"/>
      <c r="I68" s="2"/>
      <c r="J68" s="2"/>
      <c r="K68" s="2"/>
      <c r="L68" s="2"/>
      <c r="M68" s="2"/>
      <c r="N68" s="2"/>
      <c r="O68" s="2"/>
      <c r="P68" s="2"/>
      <c r="Q68" s="2"/>
      <c r="R68" s="2"/>
      <c r="S68" s="2"/>
      <c r="T68" s="2"/>
      <c r="U68" s="2"/>
      <c r="V68" s="2"/>
      <c r="W68" s="2"/>
      <c r="X68" s="2"/>
      <c r="Y68" s="2"/>
      <c r="Z68" s="3"/>
    </row>
    <row r="69" spans="1:26" ht="46.5" customHeight="1" x14ac:dyDescent="0.25">
      <c r="A69" s="109"/>
      <c r="B69" s="109"/>
      <c r="C69" s="13" t="s">
        <v>122</v>
      </c>
      <c r="D69" s="89" t="s">
        <v>123</v>
      </c>
      <c r="E69" s="90"/>
      <c r="F69" s="2"/>
      <c r="G69" s="2"/>
      <c r="H69" s="2"/>
      <c r="I69" s="2"/>
      <c r="J69" s="2"/>
      <c r="K69" s="2"/>
      <c r="L69" s="2"/>
      <c r="M69" s="2"/>
      <c r="N69" s="2"/>
      <c r="O69" s="2"/>
      <c r="P69" s="2"/>
      <c r="Q69" s="2"/>
      <c r="R69" s="2"/>
      <c r="S69" s="2"/>
      <c r="T69" s="2"/>
      <c r="U69" s="2"/>
      <c r="V69" s="2"/>
      <c r="W69" s="2"/>
      <c r="X69" s="2"/>
      <c r="Y69" s="2"/>
      <c r="Z69" s="3"/>
    </row>
    <row r="70" spans="1:26" ht="69.75" customHeight="1" x14ac:dyDescent="0.25">
      <c r="A70" s="109"/>
      <c r="B70" s="109"/>
      <c r="C70" s="13" t="s">
        <v>124</v>
      </c>
      <c r="D70" s="89" t="s">
        <v>125</v>
      </c>
      <c r="E70" s="90"/>
      <c r="F70" s="2"/>
      <c r="G70" s="2"/>
      <c r="H70" s="2"/>
      <c r="I70" s="2"/>
      <c r="J70" s="2"/>
      <c r="K70" s="2"/>
      <c r="L70" s="2"/>
      <c r="M70" s="2"/>
      <c r="N70" s="2"/>
      <c r="O70" s="2"/>
      <c r="P70" s="2"/>
      <c r="Q70" s="2"/>
      <c r="R70" s="2"/>
      <c r="S70" s="2"/>
      <c r="T70" s="2"/>
      <c r="U70" s="2"/>
      <c r="V70" s="2"/>
      <c r="W70" s="2"/>
      <c r="X70" s="2"/>
      <c r="Y70" s="2"/>
      <c r="Z70" s="3"/>
    </row>
    <row r="71" spans="1:26" ht="80.25" customHeight="1" x14ac:dyDescent="0.25">
      <c r="A71" s="109"/>
      <c r="B71" s="109"/>
      <c r="C71" s="13" t="s">
        <v>126</v>
      </c>
      <c r="D71" s="107" t="s">
        <v>127</v>
      </c>
      <c r="E71" s="90"/>
      <c r="F71" s="2"/>
      <c r="G71" s="2"/>
      <c r="H71" s="2"/>
      <c r="I71" s="2"/>
      <c r="J71" s="2"/>
      <c r="K71" s="2"/>
      <c r="L71" s="2"/>
      <c r="M71" s="2"/>
      <c r="N71" s="2"/>
      <c r="O71" s="2"/>
      <c r="P71" s="2"/>
      <c r="Q71" s="2"/>
      <c r="R71" s="2"/>
      <c r="S71" s="2"/>
      <c r="T71" s="2"/>
      <c r="U71" s="2"/>
      <c r="V71" s="2"/>
      <c r="W71" s="2"/>
      <c r="X71" s="2"/>
      <c r="Y71" s="2"/>
      <c r="Z71" s="3"/>
    </row>
    <row r="72" spans="1:26" ht="81" customHeight="1" x14ac:dyDescent="0.25">
      <c r="A72" s="109"/>
      <c r="B72" s="109"/>
      <c r="C72" s="13" t="s">
        <v>128</v>
      </c>
      <c r="D72" s="89" t="s">
        <v>129</v>
      </c>
      <c r="E72" s="90"/>
      <c r="F72" s="2"/>
      <c r="G72" s="2"/>
      <c r="H72" s="2"/>
      <c r="I72" s="2"/>
      <c r="J72" s="2"/>
      <c r="K72" s="2"/>
      <c r="L72" s="2"/>
      <c r="M72" s="2"/>
      <c r="N72" s="2"/>
      <c r="O72" s="2"/>
      <c r="P72" s="2"/>
      <c r="Q72" s="2"/>
      <c r="R72" s="2"/>
      <c r="S72" s="2"/>
      <c r="T72" s="2"/>
      <c r="U72" s="2"/>
      <c r="V72" s="2"/>
      <c r="W72" s="2"/>
      <c r="X72" s="2"/>
      <c r="Y72" s="2"/>
      <c r="Z72" s="3"/>
    </row>
    <row r="73" spans="1:26" ht="63.75" customHeight="1" x14ac:dyDescent="0.25">
      <c r="A73" s="109"/>
      <c r="B73" s="109"/>
      <c r="C73" s="13" t="s">
        <v>130</v>
      </c>
      <c r="D73" s="89" t="s">
        <v>131</v>
      </c>
      <c r="E73" s="90"/>
      <c r="F73" s="2"/>
      <c r="G73" s="2"/>
      <c r="H73" s="2"/>
      <c r="I73" s="2"/>
      <c r="J73" s="2"/>
      <c r="K73" s="2"/>
      <c r="L73" s="2"/>
      <c r="M73" s="2"/>
      <c r="N73" s="2"/>
      <c r="O73" s="2"/>
      <c r="P73" s="2"/>
      <c r="Q73" s="2"/>
      <c r="R73" s="2"/>
      <c r="S73" s="2"/>
      <c r="T73" s="2"/>
      <c r="U73" s="2"/>
      <c r="V73" s="2"/>
      <c r="W73" s="2"/>
      <c r="X73" s="2"/>
      <c r="Y73" s="2"/>
      <c r="Z73" s="3"/>
    </row>
    <row r="74" spans="1:26" ht="68.25" customHeight="1" x14ac:dyDescent="0.25">
      <c r="A74" s="109"/>
      <c r="B74" s="109"/>
      <c r="C74" s="13" t="s">
        <v>132</v>
      </c>
      <c r="D74" s="89"/>
      <c r="E74" s="90"/>
      <c r="F74" s="2"/>
      <c r="G74" s="2"/>
      <c r="H74" s="2"/>
      <c r="I74" s="2"/>
      <c r="J74" s="2"/>
      <c r="K74" s="2"/>
      <c r="L74" s="2"/>
      <c r="M74" s="2"/>
      <c r="N74" s="2"/>
      <c r="O74" s="2"/>
      <c r="P74" s="2"/>
      <c r="Q74" s="2"/>
      <c r="R74" s="2"/>
      <c r="S74" s="2"/>
      <c r="T74" s="2"/>
      <c r="U74" s="2"/>
      <c r="V74" s="2"/>
      <c r="W74" s="2"/>
      <c r="X74" s="2"/>
      <c r="Y74" s="2"/>
      <c r="Z74" s="3"/>
    </row>
    <row r="75" spans="1:26" ht="84.75" customHeight="1" x14ac:dyDescent="0.25">
      <c r="A75" s="109"/>
      <c r="B75" s="109"/>
      <c r="C75" s="13" t="s">
        <v>133</v>
      </c>
      <c r="D75" s="89"/>
      <c r="E75" s="90"/>
      <c r="F75" s="2"/>
      <c r="G75" s="2"/>
      <c r="H75" s="2"/>
      <c r="I75" s="2"/>
      <c r="J75" s="2"/>
      <c r="K75" s="2"/>
      <c r="L75" s="2"/>
      <c r="M75" s="2"/>
      <c r="N75" s="2"/>
      <c r="O75" s="2"/>
      <c r="P75" s="2"/>
      <c r="Q75" s="2"/>
      <c r="R75" s="2"/>
      <c r="S75" s="2"/>
      <c r="T75" s="2"/>
      <c r="U75" s="2"/>
      <c r="V75" s="2"/>
      <c r="W75" s="2"/>
      <c r="X75" s="2"/>
      <c r="Y75" s="2"/>
      <c r="Z75" s="3"/>
    </row>
    <row r="76" spans="1:26" ht="57" customHeight="1" x14ac:dyDescent="0.25">
      <c r="A76" s="109"/>
      <c r="B76" s="109"/>
      <c r="C76" s="13" t="s">
        <v>134</v>
      </c>
      <c r="D76" s="89"/>
      <c r="E76" s="90"/>
      <c r="F76" s="2"/>
      <c r="G76" s="2"/>
      <c r="H76" s="2"/>
      <c r="I76" s="2"/>
      <c r="J76" s="2"/>
      <c r="K76" s="2"/>
      <c r="L76" s="2"/>
      <c r="M76" s="2"/>
      <c r="N76" s="2"/>
      <c r="O76" s="2"/>
      <c r="P76" s="2"/>
      <c r="Q76" s="2"/>
      <c r="R76" s="2"/>
      <c r="S76" s="2"/>
      <c r="T76" s="2"/>
      <c r="U76" s="2"/>
      <c r="V76" s="2"/>
      <c r="W76" s="2"/>
      <c r="X76" s="2"/>
      <c r="Y76" s="2"/>
      <c r="Z76" s="3"/>
    </row>
    <row r="77" spans="1:26" ht="57" customHeight="1" x14ac:dyDescent="0.25">
      <c r="A77" s="113"/>
      <c r="B77" s="109"/>
      <c r="C77" s="13" t="s">
        <v>135</v>
      </c>
      <c r="D77" s="89"/>
      <c r="E77" s="90"/>
      <c r="F77" s="2"/>
      <c r="G77" s="2"/>
      <c r="H77" s="2"/>
      <c r="I77" s="2"/>
      <c r="J77" s="2"/>
      <c r="K77" s="2"/>
      <c r="L77" s="2"/>
      <c r="M77" s="2"/>
      <c r="N77" s="2"/>
      <c r="O77" s="2"/>
      <c r="P77" s="2"/>
      <c r="Q77" s="2"/>
      <c r="R77" s="2"/>
      <c r="S77" s="2"/>
      <c r="T77" s="2"/>
      <c r="U77" s="2"/>
      <c r="V77" s="2"/>
      <c r="W77" s="2"/>
      <c r="X77" s="2"/>
      <c r="Y77" s="2"/>
      <c r="Z77" s="3"/>
    </row>
    <row r="78" spans="1:26" ht="33.75" customHeight="1" x14ac:dyDescent="0.25">
      <c r="A78" s="108">
        <v>5</v>
      </c>
      <c r="B78" s="116" t="s">
        <v>136</v>
      </c>
      <c r="C78" s="13" t="s">
        <v>137</v>
      </c>
      <c r="D78" s="89" t="s">
        <v>138</v>
      </c>
      <c r="E78" s="90"/>
      <c r="F78" s="2"/>
      <c r="G78" s="2"/>
      <c r="H78" s="2"/>
      <c r="I78" s="2"/>
      <c r="J78" s="2"/>
      <c r="K78" s="2"/>
      <c r="L78" s="2"/>
      <c r="M78" s="2"/>
      <c r="N78" s="2"/>
      <c r="O78" s="2"/>
      <c r="P78" s="2"/>
      <c r="Q78" s="2"/>
      <c r="R78" s="2"/>
      <c r="S78" s="2"/>
      <c r="T78" s="2"/>
      <c r="U78" s="2"/>
      <c r="V78" s="2"/>
      <c r="W78" s="2"/>
      <c r="X78" s="2"/>
      <c r="Y78" s="2"/>
      <c r="Z78" s="3"/>
    </row>
    <row r="79" spans="1:26" ht="33.75" customHeight="1" x14ac:dyDescent="0.25">
      <c r="A79" s="109"/>
      <c r="B79" s="109"/>
      <c r="C79" s="13"/>
      <c r="D79" s="89" t="s">
        <v>139</v>
      </c>
      <c r="E79" s="90"/>
      <c r="F79" s="2"/>
      <c r="G79" s="2"/>
      <c r="H79" s="2"/>
      <c r="I79" s="2"/>
      <c r="J79" s="2"/>
      <c r="K79" s="2"/>
      <c r="L79" s="2"/>
      <c r="M79" s="2"/>
      <c r="N79" s="2"/>
      <c r="O79" s="2"/>
      <c r="P79" s="2"/>
      <c r="Q79" s="2"/>
      <c r="R79" s="2"/>
      <c r="S79" s="2"/>
      <c r="T79" s="2"/>
      <c r="U79" s="2"/>
      <c r="V79" s="2"/>
      <c r="W79" s="2"/>
      <c r="X79" s="2"/>
      <c r="Y79" s="2"/>
      <c r="Z79" s="3"/>
    </row>
    <row r="80" spans="1:26" ht="33.75" customHeight="1" x14ac:dyDescent="0.25">
      <c r="A80" s="109"/>
      <c r="B80" s="109"/>
      <c r="C80" s="13"/>
      <c r="D80" s="89" t="s">
        <v>140</v>
      </c>
      <c r="E80" s="90"/>
      <c r="F80" s="2"/>
      <c r="G80" s="2"/>
      <c r="H80" s="2"/>
      <c r="I80" s="2"/>
      <c r="J80" s="2"/>
      <c r="K80" s="2"/>
      <c r="L80" s="2"/>
      <c r="M80" s="2"/>
      <c r="N80" s="2"/>
      <c r="O80" s="2"/>
      <c r="P80" s="2"/>
      <c r="Q80" s="2"/>
      <c r="R80" s="2"/>
      <c r="S80" s="2"/>
      <c r="T80" s="2"/>
      <c r="U80" s="2"/>
      <c r="V80" s="2"/>
      <c r="W80" s="2"/>
      <c r="X80" s="2"/>
      <c r="Y80" s="2"/>
      <c r="Z80" s="3"/>
    </row>
    <row r="81" spans="1:26" ht="33" customHeight="1" x14ac:dyDescent="0.25">
      <c r="A81" s="109"/>
      <c r="B81" s="109"/>
      <c r="C81" s="13"/>
      <c r="D81" s="89" t="s">
        <v>141</v>
      </c>
      <c r="E81" s="90"/>
      <c r="F81" s="2"/>
      <c r="G81" s="2"/>
      <c r="H81" s="2"/>
      <c r="I81" s="2"/>
      <c r="J81" s="2"/>
      <c r="K81" s="2"/>
      <c r="L81" s="2"/>
      <c r="M81" s="2"/>
      <c r="N81" s="2"/>
      <c r="O81" s="2"/>
      <c r="P81" s="2"/>
      <c r="Q81" s="2"/>
      <c r="R81" s="2"/>
      <c r="S81" s="2"/>
      <c r="T81" s="2"/>
      <c r="U81" s="2"/>
      <c r="V81" s="2"/>
      <c r="W81" s="2"/>
      <c r="X81" s="2"/>
      <c r="Y81" s="2"/>
      <c r="Z81" s="3"/>
    </row>
    <row r="82" spans="1:26" ht="51" customHeight="1" x14ac:dyDescent="0.25">
      <c r="A82" s="109"/>
      <c r="B82" s="109"/>
      <c r="C82" s="13"/>
      <c r="D82" s="89" t="s">
        <v>142</v>
      </c>
      <c r="E82" s="90"/>
      <c r="F82" s="2"/>
      <c r="G82" s="2"/>
      <c r="H82" s="2"/>
      <c r="I82" s="2"/>
      <c r="J82" s="2"/>
      <c r="K82" s="2"/>
      <c r="L82" s="2"/>
      <c r="M82" s="2"/>
      <c r="N82" s="2"/>
      <c r="O82" s="2"/>
      <c r="P82" s="2"/>
      <c r="Q82" s="2"/>
      <c r="R82" s="2"/>
      <c r="S82" s="2"/>
      <c r="T82" s="2"/>
      <c r="U82" s="2"/>
      <c r="V82" s="2"/>
      <c r="W82" s="2"/>
      <c r="X82" s="2"/>
      <c r="Y82" s="2"/>
      <c r="Z82" s="3"/>
    </row>
    <row r="83" spans="1:26" ht="33.75" customHeight="1" x14ac:dyDescent="0.25">
      <c r="A83" s="109"/>
      <c r="B83" s="109"/>
      <c r="C83" s="13"/>
      <c r="D83" s="89" t="s">
        <v>143</v>
      </c>
      <c r="E83" s="90"/>
      <c r="F83" s="2"/>
      <c r="G83" s="2"/>
      <c r="H83" s="2"/>
      <c r="I83" s="2"/>
      <c r="J83" s="2"/>
      <c r="K83" s="2"/>
      <c r="L83" s="2"/>
      <c r="M83" s="2"/>
      <c r="N83" s="2"/>
      <c r="O83" s="2"/>
      <c r="P83" s="2"/>
      <c r="Q83" s="2"/>
      <c r="R83" s="2"/>
      <c r="S83" s="2"/>
      <c r="T83" s="2"/>
      <c r="U83" s="2"/>
      <c r="V83" s="2"/>
      <c r="W83" s="2"/>
      <c r="X83" s="2"/>
      <c r="Y83" s="2"/>
      <c r="Z83" s="3"/>
    </row>
    <row r="84" spans="1:26" ht="51" customHeight="1" x14ac:dyDescent="0.25">
      <c r="A84" s="109"/>
      <c r="B84" s="109"/>
      <c r="C84" s="13"/>
      <c r="D84" s="89" t="s">
        <v>144</v>
      </c>
      <c r="E84" s="90"/>
      <c r="F84" s="2"/>
      <c r="G84" s="2"/>
      <c r="H84" s="2"/>
      <c r="I84" s="2"/>
      <c r="J84" s="2"/>
      <c r="K84" s="2"/>
      <c r="L84" s="2"/>
      <c r="M84" s="2"/>
      <c r="N84" s="2"/>
      <c r="O84" s="2"/>
      <c r="P84" s="2"/>
      <c r="Q84" s="2"/>
      <c r="R84" s="2"/>
      <c r="S84" s="2"/>
      <c r="T84" s="2"/>
      <c r="U84" s="2"/>
      <c r="V84" s="2"/>
      <c r="W84" s="2"/>
      <c r="X84" s="2"/>
      <c r="Y84" s="2"/>
      <c r="Z84" s="3"/>
    </row>
    <row r="85" spans="1:26" ht="51" customHeight="1" x14ac:dyDescent="0.25">
      <c r="A85" s="109"/>
      <c r="B85" s="109"/>
      <c r="C85" s="13"/>
      <c r="D85" s="89" t="s">
        <v>145</v>
      </c>
      <c r="E85" s="90"/>
      <c r="F85" s="2"/>
      <c r="G85" s="2"/>
      <c r="H85" s="2"/>
      <c r="I85" s="2"/>
      <c r="J85" s="2"/>
      <c r="K85" s="2"/>
      <c r="L85" s="2"/>
      <c r="M85" s="2"/>
      <c r="N85" s="2"/>
      <c r="O85" s="2"/>
      <c r="P85" s="2"/>
      <c r="Q85" s="2"/>
      <c r="R85" s="2"/>
      <c r="S85" s="2"/>
      <c r="T85" s="2"/>
      <c r="U85" s="2"/>
      <c r="V85" s="2"/>
      <c r="W85" s="2"/>
      <c r="X85" s="2"/>
      <c r="Y85" s="2"/>
      <c r="Z85" s="3"/>
    </row>
    <row r="86" spans="1:26" ht="51" customHeight="1" x14ac:dyDescent="0.25">
      <c r="A86" s="113"/>
      <c r="B86" s="113"/>
      <c r="C86" s="13"/>
      <c r="D86" s="89" t="s">
        <v>146</v>
      </c>
      <c r="E86" s="90"/>
      <c r="F86" s="2"/>
      <c r="G86" s="2"/>
      <c r="H86" s="2"/>
      <c r="I86" s="2"/>
      <c r="J86" s="2"/>
      <c r="K86" s="2"/>
      <c r="L86" s="2"/>
      <c r="M86" s="2"/>
      <c r="N86" s="2"/>
      <c r="O86" s="2"/>
      <c r="P86" s="2"/>
      <c r="Q86" s="2"/>
      <c r="R86" s="2"/>
      <c r="S86" s="2"/>
      <c r="T86" s="2"/>
      <c r="U86" s="2"/>
      <c r="V86" s="2"/>
      <c r="W86" s="2"/>
      <c r="X86" s="2"/>
      <c r="Y86" s="2"/>
      <c r="Z86" s="3"/>
    </row>
    <row r="87" spans="1:26" ht="69" customHeight="1" x14ac:dyDescent="0.25">
      <c r="A87" s="108">
        <v>6</v>
      </c>
      <c r="B87" s="114" t="s">
        <v>147</v>
      </c>
      <c r="C87" s="13" t="s">
        <v>148</v>
      </c>
      <c r="D87" s="89" t="s">
        <v>149</v>
      </c>
      <c r="E87" s="90"/>
      <c r="F87" s="2"/>
      <c r="G87" s="2"/>
      <c r="H87" s="2"/>
      <c r="I87" s="2"/>
      <c r="J87" s="2"/>
      <c r="K87" s="2"/>
      <c r="L87" s="2"/>
      <c r="M87" s="2"/>
      <c r="N87" s="2"/>
      <c r="O87" s="2"/>
      <c r="P87" s="2"/>
      <c r="Q87" s="2"/>
      <c r="R87" s="2"/>
      <c r="S87" s="2"/>
      <c r="T87" s="2"/>
      <c r="U87" s="2"/>
      <c r="V87" s="2"/>
      <c r="W87" s="2"/>
      <c r="X87" s="2"/>
      <c r="Y87" s="2"/>
      <c r="Z87" s="3"/>
    </row>
    <row r="88" spans="1:26" ht="46.5" customHeight="1" x14ac:dyDescent="0.25">
      <c r="A88" s="109"/>
      <c r="B88" s="109"/>
      <c r="C88" s="13" t="s">
        <v>150</v>
      </c>
      <c r="D88" s="89" t="s">
        <v>151</v>
      </c>
      <c r="E88" s="90"/>
      <c r="F88" s="2"/>
      <c r="G88" s="2"/>
      <c r="H88" s="2"/>
      <c r="I88" s="2"/>
      <c r="J88" s="2"/>
      <c r="K88" s="2"/>
      <c r="L88" s="2"/>
      <c r="M88" s="2"/>
      <c r="N88" s="2"/>
      <c r="O88" s="2"/>
      <c r="P88" s="2"/>
      <c r="Q88" s="2"/>
      <c r="R88" s="2"/>
      <c r="S88" s="2"/>
      <c r="T88" s="2"/>
      <c r="U88" s="2"/>
      <c r="V88" s="2"/>
      <c r="W88" s="2"/>
      <c r="X88" s="2"/>
      <c r="Y88" s="2"/>
      <c r="Z88" s="3"/>
    </row>
    <row r="89" spans="1:26" ht="48" customHeight="1" x14ac:dyDescent="0.25">
      <c r="A89" s="109"/>
      <c r="B89" s="109"/>
      <c r="C89" s="13"/>
      <c r="D89" s="89" t="s">
        <v>152</v>
      </c>
      <c r="E89" s="90"/>
      <c r="F89" s="2"/>
      <c r="G89" s="2"/>
      <c r="H89" s="2"/>
      <c r="I89" s="2"/>
      <c r="J89" s="2"/>
      <c r="K89" s="2"/>
      <c r="L89" s="2"/>
      <c r="M89" s="2"/>
      <c r="N89" s="2"/>
      <c r="O89" s="2"/>
      <c r="P89" s="2"/>
      <c r="Q89" s="2"/>
      <c r="R89" s="2"/>
      <c r="S89" s="2"/>
      <c r="T89" s="2"/>
      <c r="U89" s="2"/>
      <c r="V89" s="2"/>
      <c r="W89" s="2"/>
      <c r="X89" s="2"/>
      <c r="Y89" s="2"/>
      <c r="Z89" s="3"/>
    </row>
    <row r="90" spans="1:26" ht="58.5" customHeight="1" x14ac:dyDescent="0.25">
      <c r="A90" s="110">
        <v>7</v>
      </c>
      <c r="B90" s="111" t="s">
        <v>71</v>
      </c>
      <c r="C90" s="13" t="s">
        <v>153</v>
      </c>
      <c r="D90" s="89" t="s">
        <v>154</v>
      </c>
      <c r="E90" s="90"/>
      <c r="F90" s="2"/>
      <c r="G90" s="2"/>
      <c r="H90" s="2"/>
      <c r="I90" s="2"/>
      <c r="J90" s="2"/>
      <c r="K90" s="2"/>
      <c r="L90" s="2"/>
      <c r="M90" s="2"/>
      <c r="N90" s="2"/>
      <c r="O90" s="2"/>
      <c r="P90" s="2"/>
      <c r="Q90" s="2"/>
      <c r="R90" s="2"/>
      <c r="S90" s="2"/>
      <c r="T90" s="2"/>
      <c r="U90" s="2"/>
      <c r="V90" s="2"/>
      <c r="W90" s="2"/>
      <c r="X90" s="2"/>
      <c r="Y90" s="2"/>
      <c r="Z90" s="3"/>
    </row>
    <row r="91" spans="1:26" ht="26.25" customHeight="1" x14ac:dyDescent="0.25">
      <c r="A91" s="109"/>
      <c r="B91" s="109"/>
      <c r="C91" s="13" t="s">
        <v>155</v>
      </c>
      <c r="D91" s="89" t="s">
        <v>156</v>
      </c>
      <c r="E91" s="90"/>
      <c r="F91" s="2"/>
      <c r="G91" s="2"/>
      <c r="H91" s="2"/>
      <c r="I91" s="2"/>
      <c r="J91" s="2"/>
      <c r="K91" s="2"/>
      <c r="L91" s="2"/>
      <c r="M91" s="2"/>
      <c r="N91" s="2"/>
      <c r="O91" s="2"/>
      <c r="P91" s="2"/>
      <c r="Q91" s="2"/>
      <c r="R91" s="2"/>
      <c r="S91" s="2"/>
      <c r="T91" s="2"/>
      <c r="U91" s="2"/>
      <c r="V91" s="2"/>
      <c r="W91" s="2"/>
      <c r="X91" s="2"/>
      <c r="Y91" s="2"/>
      <c r="Z91" s="3"/>
    </row>
    <row r="92" spans="1:26" ht="54.75" customHeight="1" x14ac:dyDescent="0.25">
      <c r="A92" s="109"/>
      <c r="B92" s="109"/>
      <c r="C92" s="13" t="s">
        <v>157</v>
      </c>
      <c r="D92" s="89" t="s">
        <v>158</v>
      </c>
      <c r="E92" s="90"/>
      <c r="F92" s="2"/>
      <c r="G92" s="2"/>
      <c r="H92" s="2"/>
      <c r="I92" s="2"/>
      <c r="J92" s="2"/>
      <c r="K92" s="2"/>
      <c r="L92" s="2"/>
      <c r="M92" s="2"/>
      <c r="N92" s="2"/>
      <c r="O92" s="2"/>
      <c r="P92" s="2"/>
      <c r="Q92" s="2"/>
      <c r="R92" s="2"/>
      <c r="S92" s="2"/>
      <c r="T92" s="2"/>
      <c r="U92" s="2"/>
      <c r="V92" s="2"/>
      <c r="W92" s="2"/>
      <c r="X92" s="2"/>
      <c r="Y92" s="2"/>
      <c r="Z92" s="3"/>
    </row>
    <row r="93" spans="1:26" ht="67.5" customHeight="1" x14ac:dyDescent="0.25">
      <c r="A93" s="109"/>
      <c r="B93" s="109"/>
      <c r="C93" s="13" t="s">
        <v>159</v>
      </c>
      <c r="D93" s="89"/>
      <c r="E93" s="90"/>
      <c r="F93" s="2"/>
      <c r="G93" s="2"/>
      <c r="H93" s="2"/>
      <c r="I93" s="2"/>
      <c r="J93" s="2"/>
      <c r="K93" s="2"/>
      <c r="L93" s="2"/>
      <c r="M93" s="2"/>
      <c r="N93" s="2"/>
      <c r="O93" s="2"/>
      <c r="P93" s="2"/>
      <c r="Q93" s="2"/>
      <c r="R93" s="2"/>
      <c r="S93" s="2"/>
      <c r="T93" s="2"/>
      <c r="U93" s="2"/>
      <c r="V93" s="2"/>
      <c r="W93" s="2"/>
      <c r="X93" s="2"/>
      <c r="Y93" s="2"/>
      <c r="Z93" s="3"/>
    </row>
    <row r="94" spans="1:26" ht="72.75" customHeight="1" x14ac:dyDescent="0.25">
      <c r="A94" s="109"/>
      <c r="B94" s="112"/>
      <c r="C94" s="13" t="s">
        <v>160</v>
      </c>
      <c r="D94" s="89"/>
      <c r="E94" s="90"/>
      <c r="F94" s="2"/>
      <c r="G94" s="2"/>
      <c r="H94" s="2"/>
      <c r="I94" s="2"/>
      <c r="J94" s="2"/>
      <c r="K94" s="2"/>
      <c r="L94" s="2"/>
      <c r="M94" s="2"/>
      <c r="N94" s="2"/>
      <c r="O94" s="2"/>
      <c r="P94" s="2"/>
      <c r="Q94" s="2"/>
      <c r="R94" s="2"/>
      <c r="S94" s="2"/>
      <c r="T94" s="2"/>
      <c r="U94" s="2"/>
      <c r="V94" s="2"/>
      <c r="W94" s="2"/>
      <c r="X94" s="2"/>
      <c r="Y94" s="2"/>
      <c r="Z94" s="3"/>
    </row>
    <row r="95" spans="1:26" ht="62.25" customHeight="1" x14ac:dyDescent="0.25">
      <c r="A95" s="110">
        <v>8</v>
      </c>
      <c r="B95" s="114" t="s">
        <v>161</v>
      </c>
      <c r="C95" s="13" t="s">
        <v>162</v>
      </c>
      <c r="D95" s="89"/>
      <c r="E95" s="90"/>
      <c r="F95" s="2"/>
      <c r="G95" s="2"/>
      <c r="H95" s="2"/>
      <c r="I95" s="2"/>
      <c r="J95" s="2"/>
      <c r="K95" s="2"/>
      <c r="L95" s="2"/>
      <c r="M95" s="2"/>
      <c r="N95" s="2"/>
      <c r="O95" s="2"/>
      <c r="P95" s="2"/>
      <c r="Q95" s="2"/>
      <c r="R95" s="2"/>
      <c r="S95" s="2"/>
      <c r="T95" s="2"/>
      <c r="U95" s="2"/>
      <c r="V95" s="2"/>
      <c r="W95" s="2"/>
      <c r="X95" s="2"/>
      <c r="Y95" s="2"/>
      <c r="Z95" s="3"/>
    </row>
    <row r="96" spans="1:26" ht="37.5" customHeight="1" x14ac:dyDescent="0.25">
      <c r="A96" s="109"/>
      <c r="B96" s="109"/>
      <c r="C96" s="13" t="s">
        <v>163</v>
      </c>
      <c r="D96" s="89"/>
      <c r="E96" s="90"/>
      <c r="F96" s="2"/>
      <c r="G96" s="2"/>
      <c r="H96" s="2"/>
      <c r="I96" s="2"/>
      <c r="J96" s="2"/>
      <c r="K96" s="2"/>
      <c r="L96" s="2"/>
      <c r="M96" s="2"/>
      <c r="N96" s="2"/>
      <c r="O96" s="2"/>
      <c r="P96" s="2"/>
      <c r="Q96" s="2"/>
      <c r="R96" s="2"/>
      <c r="S96" s="2"/>
      <c r="T96" s="2"/>
      <c r="U96" s="2"/>
      <c r="V96" s="2"/>
      <c r="W96" s="2"/>
      <c r="X96" s="2"/>
      <c r="Y96" s="2"/>
      <c r="Z96" s="3"/>
    </row>
    <row r="97" spans="1:26" ht="43.5" customHeight="1" x14ac:dyDescent="0.25">
      <c r="A97" s="109"/>
      <c r="B97" s="109"/>
      <c r="C97" s="13" t="s">
        <v>164</v>
      </c>
      <c r="D97" s="89"/>
      <c r="E97" s="90"/>
      <c r="F97" s="2"/>
      <c r="G97" s="2"/>
      <c r="H97" s="2"/>
      <c r="I97" s="2"/>
      <c r="J97" s="2"/>
      <c r="K97" s="2"/>
      <c r="L97" s="2"/>
      <c r="M97" s="2"/>
      <c r="N97" s="2"/>
      <c r="O97" s="2"/>
      <c r="P97" s="2"/>
      <c r="Q97" s="2"/>
      <c r="R97" s="2"/>
      <c r="S97" s="2"/>
      <c r="T97" s="2"/>
      <c r="U97" s="2"/>
      <c r="V97" s="2"/>
      <c r="W97" s="2"/>
      <c r="X97" s="2"/>
      <c r="Y97" s="2"/>
      <c r="Z97" s="3"/>
    </row>
    <row r="98" spans="1:26" ht="30.75" customHeight="1" x14ac:dyDescent="0.25">
      <c r="A98" s="109"/>
      <c r="B98" s="109"/>
      <c r="C98" s="13"/>
      <c r="D98" s="89"/>
      <c r="E98" s="90"/>
      <c r="F98" s="2"/>
      <c r="G98" s="2"/>
      <c r="H98" s="2"/>
      <c r="I98" s="2"/>
      <c r="J98" s="2"/>
      <c r="K98" s="2"/>
      <c r="L98" s="2"/>
      <c r="M98" s="2"/>
      <c r="N98" s="2"/>
      <c r="O98" s="2"/>
      <c r="P98" s="2"/>
      <c r="Q98" s="2"/>
      <c r="R98" s="2"/>
      <c r="S98" s="2"/>
      <c r="T98" s="2"/>
      <c r="U98" s="2"/>
      <c r="V98" s="2"/>
      <c r="W98" s="2"/>
      <c r="X98" s="2"/>
      <c r="Y98" s="2"/>
      <c r="Z98" s="3"/>
    </row>
    <row r="99" spans="1:26" ht="30.75" customHeight="1" x14ac:dyDescent="0.25">
      <c r="A99" s="109"/>
      <c r="B99" s="109"/>
      <c r="C99" s="13"/>
      <c r="D99" s="89"/>
      <c r="E99" s="90"/>
      <c r="F99" s="2"/>
      <c r="G99" s="2"/>
      <c r="H99" s="2"/>
      <c r="I99" s="2"/>
      <c r="J99" s="2"/>
      <c r="K99" s="2"/>
      <c r="L99" s="2"/>
      <c r="M99" s="2"/>
      <c r="N99" s="2"/>
      <c r="O99" s="2"/>
      <c r="P99" s="2"/>
      <c r="Q99" s="2"/>
      <c r="R99" s="2"/>
      <c r="S99" s="2"/>
      <c r="T99" s="2"/>
      <c r="U99" s="2"/>
      <c r="V99" s="2"/>
      <c r="W99" s="2"/>
      <c r="X99" s="2"/>
      <c r="Y99" s="2"/>
      <c r="Z99" s="3"/>
    </row>
    <row r="100" spans="1:26" ht="30.75" customHeight="1" x14ac:dyDescent="0.25">
      <c r="A100" s="113"/>
      <c r="B100" s="113"/>
      <c r="C100" s="13"/>
      <c r="D100" s="89"/>
      <c r="E100" s="90"/>
      <c r="F100" s="2"/>
      <c r="G100" s="2"/>
      <c r="H100" s="2"/>
      <c r="I100" s="2"/>
      <c r="J100" s="2"/>
      <c r="K100" s="2"/>
      <c r="L100" s="2"/>
      <c r="M100" s="2"/>
      <c r="N100" s="2"/>
      <c r="O100" s="2"/>
      <c r="P100" s="2"/>
      <c r="Q100" s="2"/>
      <c r="R100" s="2"/>
      <c r="S100" s="2"/>
      <c r="T100" s="2"/>
      <c r="U100" s="2"/>
      <c r="V100" s="2"/>
      <c r="W100" s="2"/>
      <c r="X100" s="2"/>
      <c r="Y100" s="2"/>
      <c r="Z100" s="3"/>
    </row>
    <row r="101" spans="1:26" ht="12.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3"/>
    </row>
    <row r="102" spans="1:26" ht="12.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3"/>
    </row>
    <row r="103" spans="1:26" ht="12.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3"/>
    </row>
    <row r="104" spans="1:26" ht="12.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3"/>
    </row>
    <row r="105" spans="1:26"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3"/>
    </row>
    <row r="106" spans="1:26" ht="12.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3"/>
    </row>
    <row r="107" spans="1:26" ht="12.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3"/>
    </row>
    <row r="108" spans="1:26" ht="12.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3"/>
    </row>
    <row r="109" spans="1:26" ht="12.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3"/>
    </row>
    <row r="110" spans="1:26" ht="12.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3"/>
    </row>
    <row r="111" spans="1:26" ht="12.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3"/>
    </row>
    <row r="112" spans="1:26" ht="12.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3"/>
    </row>
    <row r="113" spans="1:26" ht="12.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3"/>
    </row>
    <row r="114" spans="1:26"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3"/>
    </row>
    <row r="115" spans="1:26" ht="12.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3"/>
    </row>
    <row r="116" spans="1:26" ht="12.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3"/>
    </row>
    <row r="117" spans="1:26" ht="12.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3"/>
    </row>
    <row r="118" spans="1:26" ht="12.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3"/>
    </row>
    <row r="119" spans="1:26" ht="12.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3"/>
    </row>
    <row r="120" spans="1:26" ht="12.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3"/>
    </row>
    <row r="121" spans="1:26" ht="12.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3"/>
    </row>
    <row r="122" spans="1:26" ht="12.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3"/>
    </row>
    <row r="123" spans="1:26" ht="12.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3"/>
    </row>
    <row r="124" spans="1:26" ht="12.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3"/>
    </row>
    <row r="125" spans="1:26" ht="12.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3"/>
    </row>
    <row r="126" spans="1:26"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3"/>
    </row>
    <row r="127" spans="1:26" ht="12.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3"/>
    </row>
    <row r="128" spans="1:26" ht="12.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3"/>
    </row>
    <row r="129" spans="1:26" ht="12.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3"/>
    </row>
    <row r="130" spans="1:26" ht="12.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3"/>
    </row>
    <row r="131" spans="1:26" ht="12.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3"/>
    </row>
    <row r="132" spans="1:26" ht="12.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3"/>
    </row>
    <row r="133" spans="1:26" ht="12.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3"/>
    </row>
    <row r="134" spans="1:26" ht="12.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3"/>
    </row>
    <row r="135" spans="1:26" ht="12.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3"/>
    </row>
    <row r="136" spans="1:26" ht="12.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3"/>
    </row>
    <row r="137" spans="1:26" ht="12.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3"/>
    </row>
    <row r="138" spans="1:26" ht="12.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3"/>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3"/>
    </row>
    <row r="140" spans="1:26" ht="12.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3"/>
    </row>
    <row r="141" spans="1:26" ht="12.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3"/>
    </row>
    <row r="142" spans="1:26" ht="12.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3"/>
    </row>
    <row r="143" spans="1:26" ht="12.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3"/>
    </row>
    <row r="144" spans="1:26" ht="12.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3"/>
    </row>
    <row r="145" spans="1:26" ht="12.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3"/>
    </row>
    <row r="146" spans="1:26" ht="12.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3"/>
    </row>
    <row r="147" spans="1:26" ht="12.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3"/>
    </row>
    <row r="148" spans="1:26" ht="12.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3"/>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3"/>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3"/>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3"/>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3"/>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3"/>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3"/>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3"/>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3"/>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3"/>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3"/>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3"/>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3"/>
    </row>
    <row r="161" spans="1:26"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3"/>
    </row>
    <row r="162" spans="1:26"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3"/>
    </row>
    <row r="163" spans="1:26"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3"/>
    </row>
    <row r="164" spans="1:26"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3"/>
    </row>
    <row r="165" spans="1:26"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3"/>
    </row>
    <row r="166" spans="1:26"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3"/>
    </row>
    <row r="167" spans="1:26"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3"/>
    </row>
    <row r="168" spans="1:26"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3"/>
    </row>
    <row r="169" spans="1:26"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3"/>
    </row>
    <row r="170" spans="1:26"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3"/>
    </row>
    <row r="171" spans="1:26"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3"/>
    </row>
    <row r="172" spans="1:26"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3"/>
    </row>
    <row r="173" spans="1:26"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3"/>
    </row>
    <row r="174" spans="1:26"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3"/>
    </row>
    <row r="175" spans="1:26"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3"/>
    </row>
    <row r="176" spans="1:26"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3"/>
    </row>
    <row r="177" spans="1:26"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3"/>
    </row>
    <row r="178" spans="1:26"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3"/>
    </row>
    <row r="179" spans="1:26"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3"/>
    </row>
    <row r="180" spans="1:26"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3"/>
    </row>
    <row r="181" spans="1:26"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3"/>
    </row>
    <row r="182" spans="1:26"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3"/>
    </row>
    <row r="183" spans="1:26"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3"/>
    </row>
    <row r="184" spans="1:26"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3"/>
    </row>
    <row r="185" spans="1:26"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3"/>
    </row>
    <row r="186" spans="1:26"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3"/>
    </row>
    <row r="187" spans="1:26"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3"/>
    </row>
    <row r="188" spans="1:26"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3"/>
    </row>
    <row r="189" spans="1:26"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3"/>
    </row>
    <row r="190" spans="1:26"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3"/>
    </row>
    <row r="191" spans="1:26"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3"/>
    </row>
    <row r="192" spans="1:26"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3"/>
    </row>
    <row r="193" spans="1:26"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3"/>
    </row>
    <row r="194" spans="1:26"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3"/>
    </row>
    <row r="195" spans="1:26"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3"/>
    </row>
    <row r="196" spans="1:26"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3"/>
    </row>
    <row r="197" spans="1:26"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3"/>
    </row>
    <row r="198" spans="1:26"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3"/>
    </row>
    <row r="199" spans="1:26"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3"/>
    </row>
    <row r="200" spans="1:26"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3"/>
    </row>
    <row r="201" spans="1:26"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3"/>
    </row>
    <row r="202" spans="1:26"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3"/>
    </row>
    <row r="203" spans="1:26"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3"/>
    </row>
    <row r="204" spans="1:26"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3"/>
    </row>
    <row r="205" spans="1:26"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3"/>
    </row>
    <row r="206" spans="1:26"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3"/>
    </row>
    <row r="207" spans="1:26"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3"/>
    </row>
    <row r="208" spans="1:26"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3"/>
    </row>
    <row r="209" spans="1:26"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3"/>
    </row>
    <row r="210" spans="1:26"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3"/>
    </row>
    <row r="211" spans="1:26"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3"/>
    </row>
    <row r="212" spans="1:26"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3"/>
    </row>
    <row r="213" spans="1:26"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3"/>
    </row>
    <row r="214" spans="1:26"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3"/>
    </row>
    <row r="215" spans="1:26"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3"/>
    </row>
    <row r="216" spans="1:26"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3"/>
    </row>
    <row r="217" spans="1:26"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3"/>
    </row>
    <row r="218" spans="1:26"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3"/>
    </row>
    <row r="219" spans="1:26"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3"/>
    </row>
    <row r="220" spans="1:26"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3"/>
    </row>
    <row r="221" spans="1:26"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3"/>
    </row>
    <row r="222" spans="1:26"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3"/>
    </row>
    <row r="223" spans="1:26"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3"/>
    </row>
    <row r="224" spans="1:26"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3"/>
    </row>
    <row r="225" spans="1:26"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3"/>
    </row>
    <row r="226" spans="1:26"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3"/>
    </row>
    <row r="227" spans="1:26"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3"/>
    </row>
    <row r="228" spans="1:26"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3"/>
    </row>
    <row r="229" spans="1:26"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3"/>
    </row>
    <row r="230" spans="1:26"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3"/>
    </row>
    <row r="231" spans="1:26"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3"/>
    </row>
    <row r="232" spans="1:26"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3"/>
    </row>
    <row r="233" spans="1:26"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3"/>
    </row>
    <row r="234" spans="1:26"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3"/>
    </row>
    <row r="235" spans="1:26"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3"/>
    </row>
    <row r="236" spans="1:26"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3"/>
    </row>
    <row r="237" spans="1:26"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3"/>
    </row>
    <row r="238" spans="1:26"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3"/>
    </row>
    <row r="239" spans="1:26"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3"/>
    </row>
    <row r="240" spans="1:26"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3"/>
    </row>
    <row r="241" spans="1:26"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3"/>
    </row>
    <row r="242" spans="1:26"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3"/>
    </row>
    <row r="243" spans="1:26"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3"/>
    </row>
    <row r="244" spans="1:26"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3"/>
    </row>
    <row r="245" spans="1:26"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3"/>
    </row>
    <row r="246" spans="1:26"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3"/>
    </row>
    <row r="247" spans="1:26"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3"/>
    </row>
    <row r="248" spans="1:26"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3"/>
    </row>
    <row r="249" spans="1:26"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3"/>
    </row>
    <row r="250" spans="1:26"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3"/>
    </row>
    <row r="251" spans="1:26"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3"/>
    </row>
    <row r="252" spans="1:26"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3"/>
    </row>
    <row r="253" spans="1:26"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3"/>
    </row>
    <row r="254" spans="1:26"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3"/>
    </row>
    <row r="255" spans="1:26"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3"/>
    </row>
    <row r="256" spans="1:26"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3"/>
    </row>
    <row r="257" spans="1:26"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3"/>
    </row>
    <row r="258" spans="1:26"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3"/>
    </row>
    <row r="259" spans="1:26"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3"/>
    </row>
    <row r="260" spans="1:26"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3"/>
    </row>
    <row r="261" spans="1:26"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3"/>
    </row>
    <row r="262" spans="1:26"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3"/>
    </row>
    <row r="263" spans="1:26"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3"/>
    </row>
    <row r="264" spans="1:26"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3"/>
    </row>
    <row r="265" spans="1:26"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3"/>
    </row>
    <row r="266" spans="1:26"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3"/>
    </row>
    <row r="267" spans="1:26"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3"/>
    </row>
    <row r="268" spans="1:26"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3"/>
    </row>
    <row r="269" spans="1:26"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3"/>
    </row>
    <row r="270" spans="1:26"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3"/>
    </row>
    <row r="271" spans="1:26"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3"/>
    </row>
    <row r="272" spans="1:26"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3"/>
    </row>
    <row r="273" spans="1:26"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3"/>
    </row>
    <row r="274" spans="1:26"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3"/>
    </row>
    <row r="275" spans="1:26"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3"/>
    </row>
    <row r="276" spans="1:26"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3"/>
    </row>
    <row r="277" spans="1:26"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3"/>
    </row>
    <row r="278" spans="1:26"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3"/>
    </row>
    <row r="279" spans="1:26"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3"/>
    </row>
    <row r="280" spans="1:26"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3"/>
    </row>
    <row r="281" spans="1:26"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3"/>
    </row>
    <row r="282" spans="1:26"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3"/>
    </row>
    <row r="283" spans="1:26"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3"/>
    </row>
    <row r="284" spans="1:26"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3"/>
    </row>
    <row r="285" spans="1:26"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3"/>
    </row>
    <row r="286" spans="1:26"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3"/>
    </row>
    <row r="287" spans="1:26"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3"/>
    </row>
    <row r="288" spans="1:26"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3"/>
    </row>
    <row r="289" spans="1:26"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3"/>
    </row>
    <row r="290" spans="1:26"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3"/>
    </row>
    <row r="291" spans="1:26"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3"/>
    </row>
    <row r="292" spans="1:26"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3"/>
    </row>
    <row r="293" spans="1:26"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3"/>
    </row>
    <row r="294" spans="1:26"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3"/>
    </row>
    <row r="295" spans="1:26"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3"/>
    </row>
    <row r="296" spans="1:26"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3"/>
    </row>
    <row r="297" spans="1:26"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30">
    <mergeCell ref="A58:A62"/>
    <mergeCell ref="B58:B62"/>
    <mergeCell ref="A9:B9"/>
    <mergeCell ref="A12:A18"/>
    <mergeCell ref="B12:B18"/>
    <mergeCell ref="A19:A26"/>
    <mergeCell ref="B19:B26"/>
    <mergeCell ref="A27:A34"/>
    <mergeCell ref="B27:B34"/>
    <mergeCell ref="A35:A39"/>
    <mergeCell ref="B35:B39"/>
    <mergeCell ref="A55:A57"/>
    <mergeCell ref="A40:A47"/>
    <mergeCell ref="B40:B47"/>
    <mergeCell ref="A48:A53"/>
    <mergeCell ref="B48:B53"/>
    <mergeCell ref="B55:B57"/>
    <mergeCell ref="A87:A89"/>
    <mergeCell ref="A90:A94"/>
    <mergeCell ref="B90:B94"/>
    <mergeCell ref="A95:A100"/>
    <mergeCell ref="B95:B100"/>
    <mergeCell ref="A63:A67"/>
    <mergeCell ref="B63:B67"/>
    <mergeCell ref="A68:A77"/>
    <mergeCell ref="B68:B77"/>
    <mergeCell ref="A78:A86"/>
    <mergeCell ref="B78:B86"/>
    <mergeCell ref="B87:B8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 ref="D77:E77"/>
    <mergeCell ref="D78:E78"/>
    <mergeCell ref="D79:E79"/>
    <mergeCell ref="D80:E80"/>
    <mergeCell ref="D81:E81"/>
    <mergeCell ref="D82:E82"/>
    <mergeCell ref="D83:E83"/>
    <mergeCell ref="D84:E84"/>
    <mergeCell ref="D85:E85"/>
    <mergeCell ref="D86:E86"/>
    <mergeCell ref="D87:E87"/>
    <mergeCell ref="D95:E95"/>
    <mergeCell ref="D96:E96"/>
    <mergeCell ref="D97:E97"/>
    <mergeCell ref="D98:E98"/>
    <mergeCell ref="D99:E99"/>
    <mergeCell ref="D100:E100"/>
    <mergeCell ref="D88:E88"/>
    <mergeCell ref="D89:E89"/>
    <mergeCell ref="D90:E90"/>
    <mergeCell ref="D91:E91"/>
    <mergeCell ref="D92:E92"/>
    <mergeCell ref="D93:E93"/>
    <mergeCell ref="D94:E94"/>
    <mergeCell ref="A1:B4"/>
    <mergeCell ref="C1:D2"/>
    <mergeCell ref="C3:D4"/>
    <mergeCell ref="A5:B5"/>
    <mergeCell ref="C5:E5"/>
    <mergeCell ref="A6:B6"/>
    <mergeCell ref="C6:E6"/>
    <mergeCell ref="A7:B7"/>
    <mergeCell ref="C7:E7"/>
    <mergeCell ref="A8:B8"/>
    <mergeCell ref="C8:E8"/>
    <mergeCell ref="C9:E9"/>
    <mergeCell ref="C10:D10"/>
    <mergeCell ref="D11:E11"/>
    <mergeCell ref="D12:E12"/>
    <mergeCell ref="D13:E13"/>
    <mergeCell ref="D14:E14"/>
    <mergeCell ref="D15:E15"/>
    <mergeCell ref="D52:E52"/>
    <mergeCell ref="D54:E54"/>
    <mergeCell ref="D55:E55"/>
    <mergeCell ref="D56:E56"/>
    <mergeCell ref="D57:E57"/>
    <mergeCell ref="D16:E16"/>
    <mergeCell ref="D18:E18"/>
    <mergeCell ref="D19:E19"/>
    <mergeCell ref="D20:E20"/>
    <mergeCell ref="D21:E21"/>
    <mergeCell ref="D22:E22"/>
    <mergeCell ref="D23:E23"/>
    <mergeCell ref="D24:E24"/>
    <mergeCell ref="D25:E25"/>
    <mergeCell ref="D50:E50"/>
    <mergeCell ref="D51:E51"/>
    <mergeCell ref="D43:E43"/>
    <mergeCell ref="D44:E44"/>
    <mergeCell ref="D58:E58"/>
    <mergeCell ref="D59:E59"/>
    <mergeCell ref="D26:E26"/>
    <mergeCell ref="D27:E27"/>
    <mergeCell ref="D28:E28"/>
    <mergeCell ref="D29:E29"/>
    <mergeCell ref="D30:E30"/>
    <mergeCell ref="D31:E31"/>
    <mergeCell ref="D32:E32"/>
    <mergeCell ref="D33:E33"/>
    <mergeCell ref="D45:E45"/>
    <mergeCell ref="D46:E46"/>
    <mergeCell ref="D47:E47"/>
    <mergeCell ref="D48:E48"/>
    <mergeCell ref="D49:E49"/>
    <mergeCell ref="D41:E41"/>
    <mergeCell ref="D42:E42"/>
    <mergeCell ref="D34:E34"/>
    <mergeCell ref="D35:E35"/>
    <mergeCell ref="D36:E36"/>
    <mergeCell ref="D37:E37"/>
    <mergeCell ref="D38:E38"/>
    <mergeCell ref="D39:E39"/>
    <mergeCell ref="D40:E40"/>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00"/>
  <sheetViews>
    <sheetView tabSelected="1" zoomScale="60" zoomScaleNormal="60" workbookViewId="0">
      <pane xSplit="4" ySplit="11" topLeftCell="E12" activePane="bottomRight" state="frozen"/>
      <selection pane="topRight" activeCell="E1" sqref="E1"/>
      <selection pane="bottomLeft" activeCell="A12" sqref="A12"/>
      <selection pane="bottomRight" activeCell="E54" sqref="E54"/>
    </sheetView>
  </sheetViews>
  <sheetFormatPr baseColWidth="10" defaultColWidth="14.42578125" defaultRowHeight="15" customHeight="1" x14ac:dyDescent="0.25"/>
  <cols>
    <col min="1" max="1" width="33.7109375" customWidth="1"/>
    <col min="2" max="2" width="20" customWidth="1"/>
    <col min="3" max="3" width="51.28515625" customWidth="1"/>
    <col min="4" max="4" width="45.140625" customWidth="1"/>
    <col min="5" max="5" width="55.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0.85546875" customWidth="1"/>
    <col min="15" max="15" width="16.8554687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customWidth="1"/>
    <col min="27" max="27" width="19.140625" customWidth="1"/>
    <col min="28" max="28" width="18.42578125" customWidth="1"/>
    <col min="29" max="29" width="38" customWidth="1"/>
    <col min="30" max="30" width="18.28515625" customWidth="1"/>
    <col min="31" max="31" width="16.28515625" customWidth="1"/>
    <col min="32" max="32" width="18.28515625" customWidth="1"/>
    <col min="33" max="36" width="29.28515625" customWidth="1"/>
    <col min="37" max="37" width="13.85546875" customWidth="1"/>
  </cols>
  <sheetData>
    <row r="1" spans="1:37" ht="15" customHeight="1" x14ac:dyDescent="0.25">
      <c r="A1" s="172"/>
      <c r="B1" s="173"/>
      <c r="C1" s="176" t="s">
        <v>0</v>
      </c>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3"/>
      <c r="AJ1" s="179" t="s">
        <v>1</v>
      </c>
      <c r="AK1" s="173"/>
    </row>
    <row r="2" spans="1:37" ht="15" customHeight="1" x14ac:dyDescent="0.25">
      <c r="A2" s="174"/>
      <c r="B2" s="175"/>
      <c r="C2" s="174"/>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5"/>
      <c r="AJ2" s="180" t="s">
        <v>2</v>
      </c>
      <c r="AK2" s="165"/>
    </row>
    <row r="3" spans="1:37" ht="0.75" customHeight="1" thickBot="1" x14ac:dyDescent="0.3">
      <c r="A3" s="174"/>
      <c r="B3" s="175"/>
      <c r="C3" s="181" t="s">
        <v>165</v>
      </c>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5"/>
      <c r="AJ3" s="182" t="s">
        <v>4</v>
      </c>
      <c r="AK3" s="165"/>
    </row>
    <row r="4" spans="1:37" ht="15.75" hidden="1" customHeight="1" thickBot="1" x14ac:dyDescent="0.3">
      <c r="A4" s="174"/>
      <c r="B4" s="175"/>
      <c r="C4" s="174"/>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5"/>
      <c r="AJ4" s="183" t="s">
        <v>5</v>
      </c>
      <c r="AK4" s="170"/>
    </row>
    <row r="5" spans="1:37" ht="15.75" customHeight="1" thickBot="1" x14ac:dyDescent="0.3">
      <c r="A5" s="157" t="s">
        <v>6</v>
      </c>
      <c r="B5" s="158"/>
      <c r="C5" s="159" t="s">
        <v>7</v>
      </c>
      <c r="D5" s="160"/>
      <c r="E5" s="160"/>
      <c r="F5" s="160"/>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1"/>
    </row>
    <row r="6" spans="1:37" ht="15.75" customHeight="1" thickBot="1" x14ac:dyDescent="0.3">
      <c r="A6" s="162" t="s">
        <v>166</v>
      </c>
      <c r="B6" s="163"/>
      <c r="C6" s="164" t="s">
        <v>167</v>
      </c>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165"/>
    </row>
    <row r="7" spans="1:37" ht="33.75" customHeight="1" x14ac:dyDescent="0.25">
      <c r="A7" s="166" t="s">
        <v>168</v>
      </c>
      <c r="B7" s="158"/>
      <c r="C7" s="167" t="s">
        <v>169</v>
      </c>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165"/>
    </row>
    <row r="8" spans="1:37" ht="15.75" customHeight="1" thickBot="1" x14ac:dyDescent="0.3">
      <c r="A8" s="191" t="s">
        <v>170</v>
      </c>
      <c r="B8" s="192"/>
      <c r="C8" s="168" t="s">
        <v>373</v>
      </c>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70"/>
    </row>
    <row r="9" spans="1:37" ht="15.75" customHeight="1" x14ac:dyDescent="0.25">
      <c r="A9" s="193" t="s">
        <v>171</v>
      </c>
      <c r="B9" s="95"/>
      <c r="C9" s="95"/>
      <c r="D9" s="95"/>
      <c r="E9" s="95"/>
      <c r="F9" s="95"/>
      <c r="G9" s="90"/>
      <c r="H9" s="184" t="s">
        <v>172</v>
      </c>
      <c r="I9" s="185"/>
      <c r="J9" s="185"/>
      <c r="K9" s="185"/>
      <c r="L9" s="185"/>
      <c r="M9" s="185"/>
      <c r="N9" s="185"/>
      <c r="O9" s="185"/>
      <c r="P9" s="185"/>
      <c r="Q9" s="185"/>
      <c r="R9" s="185"/>
      <c r="S9" s="185"/>
      <c r="T9" s="185"/>
      <c r="U9" s="185"/>
      <c r="V9" s="185"/>
      <c r="W9" s="185"/>
      <c r="X9" s="185"/>
      <c r="Y9" s="185"/>
      <c r="Z9" s="185"/>
      <c r="AA9" s="186"/>
      <c r="AB9" s="187" t="s">
        <v>173</v>
      </c>
      <c r="AC9" s="188"/>
      <c r="AD9" s="188"/>
      <c r="AE9" s="188"/>
      <c r="AF9" s="188"/>
      <c r="AG9" s="188"/>
      <c r="AH9" s="188"/>
      <c r="AI9" s="188"/>
      <c r="AJ9" s="188"/>
      <c r="AK9" s="189"/>
    </row>
    <row r="10" spans="1:37" ht="45.75" customHeight="1" x14ac:dyDescent="0.25">
      <c r="A10" s="15" t="s">
        <v>174</v>
      </c>
      <c r="B10" s="194" t="s">
        <v>175</v>
      </c>
      <c r="C10" s="95"/>
      <c r="D10" s="95"/>
      <c r="E10" s="156"/>
      <c r="F10" s="16" t="s">
        <v>176</v>
      </c>
      <c r="G10" s="16" t="s">
        <v>177</v>
      </c>
      <c r="H10" s="190" t="s">
        <v>178</v>
      </c>
      <c r="I10" s="95"/>
      <c r="J10" s="95"/>
      <c r="K10" s="95"/>
      <c r="L10" s="90"/>
      <c r="M10" s="190" t="s">
        <v>179</v>
      </c>
      <c r="N10" s="95"/>
      <c r="O10" s="95"/>
      <c r="P10" s="95"/>
      <c r="Q10" s="95"/>
      <c r="R10" s="95"/>
      <c r="S10" s="95"/>
      <c r="T10" s="95"/>
      <c r="U10" s="95"/>
      <c r="V10" s="95"/>
      <c r="W10" s="95"/>
      <c r="X10" s="95"/>
      <c r="Y10" s="95"/>
      <c r="Z10" s="95"/>
      <c r="AA10" s="90"/>
      <c r="AB10" s="101"/>
      <c r="AC10" s="105"/>
      <c r="AD10" s="105"/>
      <c r="AE10" s="105"/>
      <c r="AF10" s="105"/>
      <c r="AG10" s="105"/>
      <c r="AH10" s="105"/>
      <c r="AI10" s="105"/>
      <c r="AJ10" s="105"/>
      <c r="AK10" s="102"/>
    </row>
    <row r="11" spans="1:37" ht="39" customHeight="1" x14ac:dyDescent="0.25">
      <c r="A11" s="17" t="s">
        <v>180</v>
      </c>
      <c r="B11" s="18" t="s">
        <v>181</v>
      </c>
      <c r="C11" s="18" t="s">
        <v>182</v>
      </c>
      <c r="D11" s="18" t="s">
        <v>183</v>
      </c>
      <c r="E11" s="18" t="s">
        <v>184</v>
      </c>
      <c r="F11" s="19" t="s">
        <v>185</v>
      </c>
      <c r="G11" s="16"/>
      <c r="H11" s="20" t="s">
        <v>186</v>
      </c>
      <c r="I11" s="21" t="s">
        <v>187</v>
      </c>
      <c r="J11" s="22"/>
      <c r="K11" s="21" t="s">
        <v>188</v>
      </c>
      <c r="L11" s="22"/>
      <c r="M11" s="20" t="s">
        <v>189</v>
      </c>
      <c r="N11" s="20" t="s">
        <v>190</v>
      </c>
      <c r="O11" s="20" t="s">
        <v>191</v>
      </c>
      <c r="P11" s="20" t="s">
        <v>192</v>
      </c>
      <c r="Q11" s="20" t="s">
        <v>193</v>
      </c>
      <c r="R11" s="20" t="s">
        <v>194</v>
      </c>
      <c r="S11" s="20" t="s">
        <v>195</v>
      </c>
      <c r="T11" s="20" t="s">
        <v>186</v>
      </c>
      <c r="U11" s="20" t="s">
        <v>196</v>
      </c>
      <c r="V11" s="20" t="s">
        <v>197</v>
      </c>
      <c r="W11" s="21" t="s">
        <v>198</v>
      </c>
      <c r="X11" s="22"/>
      <c r="Y11" s="21" t="s">
        <v>199</v>
      </c>
      <c r="Z11" s="22"/>
      <c r="AA11" s="20" t="s">
        <v>200</v>
      </c>
      <c r="AB11" s="23" t="s">
        <v>201</v>
      </c>
      <c r="AC11" s="23" t="s">
        <v>202</v>
      </c>
      <c r="AD11" s="23" t="s">
        <v>203</v>
      </c>
      <c r="AE11" s="23" t="s">
        <v>204</v>
      </c>
      <c r="AF11" s="24"/>
      <c r="AG11" s="155" t="s">
        <v>205</v>
      </c>
      <c r="AH11" s="95"/>
      <c r="AI11" s="95"/>
      <c r="AJ11" s="156"/>
      <c r="AK11" s="25"/>
    </row>
    <row r="12" spans="1:37" ht="9.75" customHeight="1" x14ac:dyDescent="0.25">
      <c r="A12" s="26"/>
      <c r="B12" s="18"/>
      <c r="C12" s="18"/>
      <c r="D12" s="18"/>
      <c r="E12" s="18"/>
      <c r="F12" s="27"/>
      <c r="G12" s="16"/>
      <c r="H12" s="28"/>
      <c r="I12" s="29"/>
      <c r="J12" s="30"/>
      <c r="K12" s="29"/>
      <c r="L12" s="30"/>
      <c r="M12" s="28"/>
      <c r="N12" s="28"/>
      <c r="O12" s="28"/>
      <c r="P12" s="28"/>
      <c r="Q12" s="28"/>
      <c r="R12" s="28"/>
      <c r="S12" s="28"/>
      <c r="T12" s="28"/>
      <c r="U12" s="28"/>
      <c r="V12" s="28"/>
      <c r="W12" s="29"/>
      <c r="X12" s="30"/>
      <c r="Y12" s="29"/>
      <c r="Z12" s="30"/>
      <c r="AA12" s="28"/>
      <c r="AB12" s="23"/>
      <c r="AC12" s="23"/>
      <c r="AD12" s="23"/>
      <c r="AE12" s="23"/>
      <c r="AF12" s="31" t="s">
        <v>206</v>
      </c>
      <c r="AG12" s="32" t="s">
        <v>207</v>
      </c>
      <c r="AH12" s="32" t="s">
        <v>208</v>
      </c>
      <c r="AI12" s="32" t="s">
        <v>209</v>
      </c>
      <c r="AJ12" s="33">
        <v>45275</v>
      </c>
      <c r="AK12" s="23" t="s">
        <v>210</v>
      </c>
    </row>
    <row r="13" spans="1:37" ht="62.25" customHeight="1" x14ac:dyDescent="0.25">
      <c r="A13" s="140" t="s">
        <v>211</v>
      </c>
      <c r="B13" s="140" t="s">
        <v>212</v>
      </c>
      <c r="C13" s="140" t="s">
        <v>213</v>
      </c>
      <c r="D13" s="140" t="s">
        <v>214</v>
      </c>
      <c r="E13" s="141" t="str">
        <f>CONCATENATE(B13," ",C13," ",D13)</f>
        <v>Afectación reputacional por el deficiente desempeño laboral de los empleados públicos de la Universidad debido a la falta de habilidades y/o competencias en general</v>
      </c>
      <c r="F13" s="171" t="s">
        <v>119</v>
      </c>
      <c r="G13" s="140" t="s">
        <v>215</v>
      </c>
      <c r="H13" s="114">
        <v>613</v>
      </c>
      <c r="I13" s="114" t="s">
        <v>216</v>
      </c>
      <c r="J13" s="114" t="str">
        <f>IF((I13="Muy Bajo"),"20%",IF(I13="Baja","40%",IF(I13="Media","60%",IF(I13="Alta","80%",IF(I13="Muy Alta","100%","0")))))</f>
        <v>80%</v>
      </c>
      <c r="K13" s="114" t="s">
        <v>217</v>
      </c>
      <c r="L13" s="114" t="str">
        <f>IF((K13="Leve"),"20%",IF(K13="Menor","40%",IF(K13="Moderado","60%",IF(K13="Mayor","80%",IF(K13="Catastrófico","100%","0")))))</f>
        <v>60%</v>
      </c>
      <c r="M13" s="136" t="str">
        <f>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Alto</v>
      </c>
      <c r="N13" s="34" t="s">
        <v>218</v>
      </c>
      <c r="O13" s="5" t="s">
        <v>219</v>
      </c>
      <c r="P13" s="5" t="s">
        <v>220</v>
      </c>
      <c r="Q13" s="5" t="s">
        <v>221</v>
      </c>
      <c r="R13" s="35">
        <f t="shared" ref="R13:R42" si="0">IF((P13="Preventivo"),"25%",IF(P13="Detectivo","15%",IF(P13="Correctivo","10%","0")))+IF((Q13="Automático"),"25%",IF(Q13="Manual","15%","0"))</f>
        <v>0.3</v>
      </c>
      <c r="S13" s="5" t="s">
        <v>222</v>
      </c>
      <c r="T13" s="5" t="s">
        <v>223</v>
      </c>
      <c r="U13" s="5" t="s">
        <v>224</v>
      </c>
      <c r="V13" s="35">
        <f>IF(O13="probabilidad",J13-(J13*R13),IF(O13="Impacto",(J13-0),"0"))</f>
        <v>0.56000000000000005</v>
      </c>
      <c r="W13" s="136">
        <f>V14</f>
        <v>0.33600000000000002</v>
      </c>
      <c r="X13" s="114" t="str">
        <f>IF((W13&lt;21%),"Muy Bajo",IF((W13&lt;41%),"Baja",IF((W13&lt;61%),"Media",IF((W13&lt;81%),"Alta",IF((W13&lt;101%),"Muy alta","0")))))</f>
        <v>Baja</v>
      </c>
      <c r="Y13" s="136">
        <f>IF(O13="Impacto",L13-(L13*R13),IF(O13="Probabilidad",L13-0,"0"))</f>
        <v>0.6</v>
      </c>
      <c r="Z13" s="114" t="str">
        <f>IF((Y13&lt;21%),"Leve",IF((Y13&lt;41%),"Menor",IF((Y13&lt;61%),"Moderado",IF((Y13&lt;81%),"Mayor",IF((Y13&lt;101%),"Catastrófico","0")))))</f>
        <v>Moderado</v>
      </c>
      <c r="AA13" s="136"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114" t="s">
        <v>225</v>
      </c>
      <c r="AC13" s="138" t="s">
        <v>226</v>
      </c>
      <c r="AD13" s="108" t="s">
        <v>227</v>
      </c>
      <c r="AE13" s="137">
        <v>44956</v>
      </c>
      <c r="AF13" s="137">
        <v>44958</v>
      </c>
      <c r="AG13" s="108" t="s">
        <v>228</v>
      </c>
      <c r="AH13" s="108" t="s">
        <v>229</v>
      </c>
      <c r="AI13" s="108" t="s">
        <v>230</v>
      </c>
      <c r="AJ13" s="108" t="s">
        <v>231</v>
      </c>
      <c r="AK13" s="114" t="s">
        <v>232</v>
      </c>
    </row>
    <row r="14" spans="1:37" ht="113.25" customHeight="1" x14ac:dyDescent="0.25">
      <c r="A14" s="113"/>
      <c r="B14" s="113"/>
      <c r="C14" s="113"/>
      <c r="D14" s="113"/>
      <c r="E14" s="113"/>
      <c r="F14" s="144"/>
      <c r="G14" s="113"/>
      <c r="H14" s="113"/>
      <c r="I14" s="113"/>
      <c r="J14" s="113"/>
      <c r="K14" s="113"/>
      <c r="L14" s="113"/>
      <c r="M14" s="113"/>
      <c r="N14" s="34" t="s">
        <v>233</v>
      </c>
      <c r="O14" s="5" t="s">
        <v>219</v>
      </c>
      <c r="P14" s="5" t="s">
        <v>234</v>
      </c>
      <c r="Q14" s="5" t="s">
        <v>221</v>
      </c>
      <c r="R14" s="35">
        <f t="shared" si="0"/>
        <v>0.4</v>
      </c>
      <c r="S14" s="5" t="s">
        <v>222</v>
      </c>
      <c r="T14" s="5" t="s">
        <v>223</v>
      </c>
      <c r="U14" s="5" t="s">
        <v>224</v>
      </c>
      <c r="V14" s="35">
        <f>V13-(V13*R14)</f>
        <v>0.33600000000000002</v>
      </c>
      <c r="W14" s="113"/>
      <c r="X14" s="113"/>
      <c r="Y14" s="113"/>
      <c r="Z14" s="113"/>
      <c r="AA14" s="113"/>
      <c r="AB14" s="113"/>
      <c r="AC14" s="113"/>
      <c r="AD14" s="113"/>
      <c r="AE14" s="113"/>
      <c r="AF14" s="113"/>
      <c r="AG14" s="113"/>
      <c r="AH14" s="113"/>
      <c r="AI14" s="113"/>
      <c r="AJ14" s="113"/>
      <c r="AK14" s="113"/>
    </row>
    <row r="15" spans="1:37" ht="114" customHeight="1" x14ac:dyDescent="0.25">
      <c r="A15" s="140" t="s">
        <v>211</v>
      </c>
      <c r="B15" s="140" t="s">
        <v>235</v>
      </c>
      <c r="C15" s="142" t="s">
        <v>236</v>
      </c>
      <c r="D15" s="153" t="s">
        <v>374</v>
      </c>
      <c r="E15" s="141" t="str">
        <f>CONCATENATE(B15," ",C15," ",D15)</f>
        <v>Afectación económica y reputacional por la pérdida o daños de una historia laboral debido a la sustracción de documentos del acervo documental, no entrega de documentos en calidad de préstamo  y pérdida de memoria documental por falta de buenas prácticas de gestión documental</v>
      </c>
      <c r="F15" s="139" t="s">
        <v>119</v>
      </c>
      <c r="G15" s="108" t="s">
        <v>215</v>
      </c>
      <c r="H15" s="114">
        <v>2500</v>
      </c>
      <c r="I15" s="114" t="s">
        <v>216</v>
      </c>
      <c r="J15" s="114" t="str">
        <f>IF((I15="Muy Bajo"),"20%",IF(I15="Baja","40%",IF(I15="Media","60%",IF(I15="Alta","80%",IF(I15="Muy Alta","100%","0")))))</f>
        <v>80%</v>
      </c>
      <c r="K15" s="114" t="s">
        <v>217</v>
      </c>
      <c r="L15" s="114" t="str">
        <f>IF((K15="Leve"),"20%",IF(K15="Menor","40%",IF(K15="Moderado","60%",IF(K15="Mayor","80%",IF(K15="Catastrófico","100%","0")))))</f>
        <v>60%</v>
      </c>
      <c r="M15" s="136" t="str">
        <f>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Alto</v>
      </c>
      <c r="N15" s="34" t="s">
        <v>237</v>
      </c>
      <c r="O15" s="5" t="s">
        <v>219</v>
      </c>
      <c r="P15" s="5" t="s">
        <v>234</v>
      </c>
      <c r="Q15" s="5" t="s">
        <v>221</v>
      </c>
      <c r="R15" s="35">
        <f t="shared" si="0"/>
        <v>0.4</v>
      </c>
      <c r="S15" s="5" t="s">
        <v>222</v>
      </c>
      <c r="T15" s="5" t="s">
        <v>223</v>
      </c>
      <c r="U15" s="5" t="s">
        <v>238</v>
      </c>
      <c r="V15" s="35">
        <f>IF(O15="probabilidad",J15-(J15*R15),IF(O15="Impacto",(J15-0),"0"))</f>
        <v>0.48</v>
      </c>
      <c r="W15" s="136">
        <f>V16</f>
        <v>0.28799999999999998</v>
      </c>
      <c r="X15" s="114" t="str">
        <f>IF((W15&lt;21%),"Muy Bajo",IF((W15&lt;41%),"Baja",IF((W15&lt;61%),"Media",IF((W15&lt;81%),"Alta",IF((W15&lt;101%),"Muy alta","0")))))</f>
        <v>Baja</v>
      </c>
      <c r="Y15" s="136">
        <f>IF(O15="Impacto",L15-(L15*R15),IF(O15="Probabilidad",L15-0,"0"))</f>
        <v>0.6</v>
      </c>
      <c r="Z15" s="114" t="str">
        <f>IF((Y15&lt;21%),"Leve",IF((Y15&lt;41%),"Menor",IF((Y15&lt;61%),"Moderado",IF((Y15&lt;81%),"Mayor",IF((Y15&lt;101%),"Catastrófico","0")))))</f>
        <v>Moderado</v>
      </c>
      <c r="AA15" s="136" t="str">
        <f>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Moderado</v>
      </c>
      <c r="AB15" s="114" t="s">
        <v>225</v>
      </c>
      <c r="AC15" s="138" t="s">
        <v>239</v>
      </c>
      <c r="AD15" s="108" t="s">
        <v>227</v>
      </c>
      <c r="AE15" s="137">
        <v>44956</v>
      </c>
      <c r="AF15" s="137">
        <v>44958</v>
      </c>
      <c r="AG15" s="108" t="s">
        <v>228</v>
      </c>
      <c r="AH15" s="108" t="s">
        <v>229</v>
      </c>
      <c r="AI15" s="108" t="s">
        <v>230</v>
      </c>
      <c r="AJ15" s="108" t="s">
        <v>231</v>
      </c>
      <c r="AK15" s="114" t="s">
        <v>232</v>
      </c>
    </row>
    <row r="16" spans="1:37" ht="66.75" customHeight="1" x14ac:dyDescent="0.25">
      <c r="A16" s="113"/>
      <c r="B16" s="113"/>
      <c r="C16" s="113"/>
      <c r="D16" s="113"/>
      <c r="E16" s="113"/>
      <c r="F16" s="113"/>
      <c r="G16" s="113"/>
      <c r="H16" s="113"/>
      <c r="I16" s="113"/>
      <c r="J16" s="113"/>
      <c r="K16" s="113"/>
      <c r="L16" s="113"/>
      <c r="M16" s="113"/>
      <c r="N16" s="34" t="s">
        <v>240</v>
      </c>
      <c r="O16" s="5" t="s">
        <v>219</v>
      </c>
      <c r="P16" s="5" t="s">
        <v>234</v>
      </c>
      <c r="Q16" s="5" t="s">
        <v>221</v>
      </c>
      <c r="R16" s="35">
        <f t="shared" si="0"/>
        <v>0.4</v>
      </c>
      <c r="S16" s="71" t="s">
        <v>222</v>
      </c>
      <c r="T16" s="5" t="s">
        <v>223</v>
      </c>
      <c r="U16" s="5" t="s">
        <v>224</v>
      </c>
      <c r="V16" s="35">
        <f>V15-(V15*R16)</f>
        <v>0.28799999999999998</v>
      </c>
      <c r="W16" s="113"/>
      <c r="X16" s="113"/>
      <c r="Y16" s="113"/>
      <c r="Z16" s="113"/>
      <c r="AA16" s="113"/>
      <c r="AB16" s="113"/>
      <c r="AC16" s="113"/>
      <c r="AD16" s="113"/>
      <c r="AE16" s="113"/>
      <c r="AF16" s="113"/>
      <c r="AG16" s="113"/>
      <c r="AH16" s="113"/>
      <c r="AI16" s="113"/>
      <c r="AJ16" s="113"/>
      <c r="AK16" s="113"/>
    </row>
    <row r="17" spans="1:37" ht="121.5" customHeight="1" x14ac:dyDescent="0.25">
      <c r="A17" s="140" t="s">
        <v>211</v>
      </c>
      <c r="B17" s="140" t="s">
        <v>212</v>
      </c>
      <c r="C17" s="140" t="s">
        <v>242</v>
      </c>
      <c r="D17" s="140" t="s">
        <v>375</v>
      </c>
      <c r="E17" s="141" t="str">
        <f>CONCATENATE(B17," ",C17," ",D17)</f>
        <v>Afectación reputacional por queja o reclamo de un servidor de la Universidad debido a inconsistencias en la liquidación de las cesantias por error humano,  error de liquidación de algún factor en la nómina y falta de un sistema de información integrado, teniendo en cuenta que las cesantias se liquidan de manera manual</v>
      </c>
      <c r="F17" s="139" t="s">
        <v>119</v>
      </c>
      <c r="G17" s="108" t="s">
        <v>215</v>
      </c>
      <c r="H17" s="143">
        <v>822</v>
      </c>
      <c r="I17" s="114" t="s">
        <v>216</v>
      </c>
      <c r="J17" s="114" t="str">
        <f>IF((I17="Muy Bajo"),"20%",IF(I17="Baja","40%",IF(I17="Media","60%",IF(I17="Alta","80%",IF(I17="Muy Alta","100%","0")))))</f>
        <v>80%</v>
      </c>
      <c r="K17" s="114" t="s">
        <v>243</v>
      </c>
      <c r="L17" s="114" t="str">
        <f>IF((K17="Leve"),"20%",IF(K17="Menor","40%",IF(K17="Moderado","60%",IF(K17="Mayor","80%",IF(K17="Catastrófico","100%","0")))))</f>
        <v>40%</v>
      </c>
      <c r="M17" s="136" t="str">
        <f>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Moderado</v>
      </c>
      <c r="N17" s="69" t="s">
        <v>376</v>
      </c>
      <c r="O17" s="5" t="s">
        <v>219</v>
      </c>
      <c r="P17" s="5" t="s">
        <v>234</v>
      </c>
      <c r="Q17" s="5" t="s">
        <v>221</v>
      </c>
      <c r="R17" s="35">
        <f t="shared" si="0"/>
        <v>0.4</v>
      </c>
      <c r="S17" s="5" t="s">
        <v>222</v>
      </c>
      <c r="T17" s="5" t="s">
        <v>223</v>
      </c>
      <c r="U17" s="5" t="s">
        <v>224</v>
      </c>
      <c r="V17" s="35">
        <f>IF(O17="probabilidad",J17-(J17*R17),IF(O17="Impacto",(J17-0),"0"))</f>
        <v>0.48</v>
      </c>
      <c r="W17" s="136">
        <f>V18</f>
        <v>0.33599999999999997</v>
      </c>
      <c r="X17" s="114" t="str">
        <f>IF((W17&lt;21%),"Muy Bajo",IF((W17&lt;41%),"Baja",IF((W17&lt;61%),"Media",IF((W17&lt;81%),"Alta",IF((W17&lt;101%),"Muy alta","0")))))</f>
        <v>Baja</v>
      </c>
      <c r="Y17" s="136">
        <f>IF(O17="Impacto",L17-(L17*R17),IF(O17="Probabilidad",L17-0,"0"))</f>
        <v>0.4</v>
      </c>
      <c r="Z17" s="114" t="str">
        <f>IF((Y17&lt;21%),"Leve",IF((Y17&lt;41%),"Menor",IF((Y17&lt;61%),"Moderado",IF((Y17&lt;81%),"Mayor",IF((Y17&lt;101%),"Catastrófico","0")))))</f>
        <v>Menor</v>
      </c>
      <c r="AA17" s="136" t="str">
        <f>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Moderado</v>
      </c>
      <c r="AB17" s="114" t="s">
        <v>225</v>
      </c>
      <c r="AC17" s="138" t="s">
        <v>244</v>
      </c>
      <c r="AD17" s="108" t="s">
        <v>245</v>
      </c>
      <c r="AE17" s="137">
        <v>44956</v>
      </c>
      <c r="AF17" s="137">
        <v>44958</v>
      </c>
      <c r="AG17" s="108" t="s">
        <v>228</v>
      </c>
      <c r="AH17" s="108" t="s">
        <v>229</v>
      </c>
      <c r="AI17" s="108" t="s">
        <v>230</v>
      </c>
      <c r="AJ17" s="108" t="s">
        <v>231</v>
      </c>
      <c r="AK17" s="114" t="s">
        <v>232</v>
      </c>
    </row>
    <row r="18" spans="1:37" ht="105.75" customHeight="1" x14ac:dyDescent="0.25">
      <c r="A18" s="113"/>
      <c r="B18" s="113"/>
      <c r="C18" s="113"/>
      <c r="D18" s="113"/>
      <c r="E18" s="113"/>
      <c r="F18" s="113"/>
      <c r="G18" s="113"/>
      <c r="H18" s="144"/>
      <c r="I18" s="113"/>
      <c r="J18" s="113"/>
      <c r="K18" s="113"/>
      <c r="L18" s="113"/>
      <c r="M18" s="113"/>
      <c r="N18" s="34" t="s">
        <v>246</v>
      </c>
      <c r="O18" s="5" t="s">
        <v>219</v>
      </c>
      <c r="P18" s="5" t="s">
        <v>220</v>
      </c>
      <c r="Q18" s="5" t="s">
        <v>221</v>
      </c>
      <c r="R18" s="36">
        <f t="shared" si="0"/>
        <v>0.3</v>
      </c>
      <c r="S18" s="5" t="s">
        <v>222</v>
      </c>
      <c r="T18" s="5" t="s">
        <v>223</v>
      </c>
      <c r="U18" s="5" t="s">
        <v>224</v>
      </c>
      <c r="V18" s="36">
        <f>V17-(V17*R18)</f>
        <v>0.33599999999999997</v>
      </c>
      <c r="W18" s="113"/>
      <c r="X18" s="113"/>
      <c r="Y18" s="113"/>
      <c r="Z18" s="113"/>
      <c r="AA18" s="113"/>
      <c r="AB18" s="113"/>
      <c r="AC18" s="113"/>
      <c r="AD18" s="113"/>
      <c r="AE18" s="113"/>
      <c r="AF18" s="113"/>
      <c r="AG18" s="113"/>
      <c r="AH18" s="113"/>
      <c r="AI18" s="113"/>
      <c r="AJ18" s="113"/>
      <c r="AK18" s="113"/>
    </row>
    <row r="19" spans="1:37" ht="80.25" customHeight="1" x14ac:dyDescent="0.25">
      <c r="A19" s="140" t="s">
        <v>211</v>
      </c>
      <c r="B19" s="140" t="s">
        <v>212</v>
      </c>
      <c r="C19" s="140" t="s">
        <v>242</v>
      </c>
      <c r="D19" s="140" t="s">
        <v>247</v>
      </c>
      <c r="E19" s="141" t="str">
        <f>CONCATENATE(B19," ",C19," ",D19)</f>
        <v>Afectación reputacional por queja o reclamo de un servidor de la Universidad debido al pago de las cesantias  en un  fondo diferente al que se encuentra afiliado el funcionario</v>
      </c>
      <c r="F19" s="139" t="s">
        <v>119</v>
      </c>
      <c r="G19" s="108" t="s">
        <v>215</v>
      </c>
      <c r="H19" s="143">
        <v>822</v>
      </c>
      <c r="I19" s="114" t="s">
        <v>216</v>
      </c>
      <c r="J19" s="114" t="str">
        <f>IF((I19="Muy Bajo"),"20%",IF(I19="Baja","40%",IF(I19="Media","60%",IF(I19="Alta","80%",IF(I19="Muy Alta","100%","0")))))</f>
        <v>80%</v>
      </c>
      <c r="K19" s="114" t="s">
        <v>243</v>
      </c>
      <c r="L19" s="114" t="str">
        <f>IF((K19="Leve"),"20%",IF(K19="Menor","40%",IF(K19="Moderado","60%",IF(K19="Mayor","80%",IF(K19="Catastrófico","100%","0")))))</f>
        <v>40%</v>
      </c>
      <c r="M19" s="136" t="str">
        <f>IF((J19="100%")*(L19="100%"),"Extremo",IF((J19="100%")*(L19="80%"),"Alto",IF((J19="100%")*(L19="60%"),"Alto",IF((J19="100%")*(L19="40%"),"Alto",IF((J19="100%")*(L19="20%"),"Alto",IF((J19="80%")*(L19="100%"),"Extremo",IF((J19="80%")*(L19="80%"),"Alto",IF((J19="80%")*(L19="60%"),"Alto",IF((J19="80%")*(L19="40%"),"Moderado",IF((J19="80%")*(L19="20%"),"Moderado",IF((J19="60%")*(L19="100%"),"Extremo",IF((J19="60%")*(L19="80%"),"Alto",IF((J19="60%")*(L19="60%"),"Moderado",IF((J19="60%")*(L19="40%"),"Moderado",IF((J19="60%")*(L19="20%"),"Moderado",IF((J19="40%")*(L19="100%"),"Extremo",IF((J19="40%")*(L19="80%"),"Alto",IF((J19="40%")*(L19="60%"),"Moderado",IF((J19="40%")*(L19="40%"),"Moderado",IF((J19="40%")*(L19="20%"),"Bajo",IF((J19="20%")*(L19="100%"),"Extremo",IF((J19="20%")*(L19="80%"),"Alto",IF((J19="20%")*(L19="60%"),"Moderado",IF((J19="20%")*(L19="40%"),"Bajo",IF((J19="20%")*(L19="20%"),"Bajo","0")))))))))))))))))))))))))</f>
        <v>Moderado</v>
      </c>
      <c r="N19" s="34" t="s">
        <v>248</v>
      </c>
      <c r="O19" s="5" t="s">
        <v>219</v>
      </c>
      <c r="P19" s="5" t="s">
        <v>234</v>
      </c>
      <c r="Q19" s="5" t="s">
        <v>221</v>
      </c>
      <c r="R19" s="35">
        <f t="shared" si="0"/>
        <v>0.4</v>
      </c>
      <c r="S19" s="77" t="s">
        <v>222</v>
      </c>
      <c r="T19" s="5" t="s">
        <v>223</v>
      </c>
      <c r="U19" s="5" t="s">
        <v>224</v>
      </c>
      <c r="V19" s="35">
        <f>IF(O19="probabilidad",J19-(J19*R19),IF(O19="Impacto",(J19-0),"0"))</f>
        <v>0.48</v>
      </c>
      <c r="W19" s="136">
        <f>V20</f>
        <v>0.28799999999999998</v>
      </c>
      <c r="X19" s="114" t="str">
        <f>IF((W19&lt;21%),"Muy Bajo",IF((W19&lt;41%),"Baja",IF((W19&lt;61%),"Media",IF((W19&lt;81%),"Alta",IF((W19&lt;101%),"Muy alta","0")))))</f>
        <v>Baja</v>
      </c>
      <c r="Y19" s="136">
        <f>IF(O19="Impacto",L19-(L19*R19),IF(O19="Probabilidad",L19-0,"0"))</f>
        <v>0.4</v>
      </c>
      <c r="Z19" s="114" t="str">
        <f>IF((Y19&lt;21%),"Leve",IF((Y19&lt;41%),"Menor",IF((Y19&lt;61%),"Moderado",IF((Y19&lt;81%),"Mayor",IF((Y19&lt;101%),"Catastrófico","0")))))</f>
        <v>Menor</v>
      </c>
      <c r="AA19" s="136" t="str">
        <f>IF((X19="Muy alta")*(Z19="Catastrófico"),"Extremo",IF((X19="Muy alta")*(Z19="Mayor"),"Alto",IF((X19="Muy alta")*(Z19="Moderado"),"Alto",IF((X19="Muy alta")*(Z19="Menor"),"Alto",IF((X19="Muy alta")*(Z19="Leve"),"Alto",IF((X19="Alta")*(Z19="Catastrófico"),"Extremo",IF((X19="Alta")*(Z19="Mayor"),"Alto",IF((X19="Alta")*(Z19="Moderado"),"Alto",IF((X19="Alta")*(Z19="Menor"),"Moderado",IF((X19="Alta")*(Z19="Leve"),"Moderado",IF((X19="Media")*(Z19="Catastrófico"),"Extremo",IF((X19="Media")*(Z19="Mayor"),"Alto",IF((X19="Media")*(Z19="Moderado"),"Moderado",IF((X19="Media")*(Z19="Menor"),"Moderado",IF((X19="Media")*(Z19="Leve"),"Moderado",IF((X19="Baja")*(Z19="Catastrófico"),"Extremo",IF((X19="Baja")*(Z19="Mayor"),"Alto",IF((X19="Baja")*(Z19="Moderado"),"Moderado",IF((X19="Baja")*(Z19="Menor"),"Moderado",IF((X19="Baja")*(Z19="Leve"),"Bajo",IF((X19="Muy bajo")*(Z19="Catastrófico"),"Extremo",IF((X19="Muy bajo")*(Z19="Mayor"),"Alto",IF((X19="Muy bajo")*(Z19="Moderado"),"Moderado",IF((X19="Muy bajo")*(Z19="Menor"),"Bajo",IF((X19="Muy bajo")*(Z19="Leve"),"Bajo","0")))))))))))))))))))))))))</f>
        <v>Moderado</v>
      </c>
      <c r="AB19" s="114" t="s">
        <v>225</v>
      </c>
      <c r="AC19" s="138" t="s">
        <v>249</v>
      </c>
      <c r="AD19" s="108" t="s">
        <v>227</v>
      </c>
      <c r="AE19" s="137">
        <v>44956</v>
      </c>
      <c r="AF19" s="137">
        <v>44958</v>
      </c>
      <c r="AG19" s="108" t="s">
        <v>228</v>
      </c>
      <c r="AH19" s="108" t="s">
        <v>229</v>
      </c>
      <c r="AI19" s="108" t="s">
        <v>230</v>
      </c>
      <c r="AJ19" s="108" t="s">
        <v>231</v>
      </c>
      <c r="AK19" s="114" t="s">
        <v>232</v>
      </c>
    </row>
    <row r="20" spans="1:37" ht="93.75" customHeight="1" x14ac:dyDescent="0.25">
      <c r="A20" s="113"/>
      <c r="B20" s="113"/>
      <c r="C20" s="113"/>
      <c r="D20" s="113"/>
      <c r="E20" s="113"/>
      <c r="F20" s="113"/>
      <c r="G20" s="113"/>
      <c r="H20" s="144"/>
      <c r="I20" s="113"/>
      <c r="J20" s="113"/>
      <c r="K20" s="113"/>
      <c r="L20" s="113"/>
      <c r="M20" s="113"/>
      <c r="N20" s="70" t="s">
        <v>377</v>
      </c>
      <c r="O20" s="5" t="s">
        <v>219</v>
      </c>
      <c r="P20" s="5" t="s">
        <v>234</v>
      </c>
      <c r="Q20" s="5" t="s">
        <v>221</v>
      </c>
      <c r="R20" s="35">
        <f t="shared" si="0"/>
        <v>0.4</v>
      </c>
      <c r="S20" s="77" t="s">
        <v>222</v>
      </c>
      <c r="T20" s="5" t="s">
        <v>223</v>
      </c>
      <c r="U20" s="5" t="s">
        <v>224</v>
      </c>
      <c r="V20" s="35">
        <f>V19-(V19*R20)</f>
        <v>0.28799999999999998</v>
      </c>
      <c r="W20" s="113"/>
      <c r="X20" s="113"/>
      <c r="Y20" s="113"/>
      <c r="Z20" s="113"/>
      <c r="AA20" s="113"/>
      <c r="AB20" s="113"/>
      <c r="AC20" s="113"/>
      <c r="AD20" s="113"/>
      <c r="AE20" s="113"/>
      <c r="AF20" s="113"/>
      <c r="AG20" s="113"/>
      <c r="AH20" s="113"/>
      <c r="AI20" s="113"/>
      <c r="AJ20" s="113"/>
      <c r="AK20" s="113"/>
    </row>
    <row r="21" spans="1:37" ht="90" customHeight="1" x14ac:dyDescent="0.25">
      <c r="A21" s="140" t="s">
        <v>211</v>
      </c>
      <c r="B21" s="140" t="s">
        <v>235</v>
      </c>
      <c r="C21" s="140" t="s">
        <v>250</v>
      </c>
      <c r="D21" s="154" t="s">
        <v>388</v>
      </c>
      <c r="E21" s="141" t="str">
        <f>CONCATENATE(B21," ",C21," ",D21)</f>
        <v>Afectación económica y reputacional  por pago de un día de salario del trabajador por cada dia de mora y queja o reclamo del funcionario afectado debido al no pago de las cesantias  en las fechas establecidas por la ley</v>
      </c>
      <c r="F21" s="139" t="s">
        <v>119</v>
      </c>
      <c r="G21" s="108" t="s">
        <v>215</v>
      </c>
      <c r="H21" s="143">
        <v>822</v>
      </c>
      <c r="I21" s="114" t="s">
        <v>216</v>
      </c>
      <c r="J21" s="114" t="str">
        <f>IF((I21="Muy Bajo"),"20%",IF(I21="Baja","40%",IF(I21="Media","60%",IF(I21="Alta","80%",IF(I21="Muy Alta","100%","0")))))</f>
        <v>80%</v>
      </c>
      <c r="K21" s="114" t="s">
        <v>251</v>
      </c>
      <c r="L21" s="114" t="str">
        <f>IF((K21="Leve"),"20%",IF(K21="Menor","40%",IF(K21="Moderado","60%",IF(K21="Mayor","80%",IF(K21="Catastrófico","100%","0")))))</f>
        <v>80%</v>
      </c>
      <c r="M21" s="136" t="str">
        <f>IF((J21="100%")*(L21="100%"),"Extremo",IF((J21="100%")*(L21="80%"),"Alto",IF((J21="100%")*(L21="60%"),"Alto",IF((J21="100%")*(L21="40%"),"Alto",IF((J21="100%")*(L21="20%"),"Alto",IF((J21="80%")*(L21="100%"),"Extremo",IF((J21="80%")*(L21="80%"),"Alto",IF((J21="80%")*(L21="60%"),"Alto",IF((J21="80%")*(L21="40%"),"Moderado",IF((J21="80%")*(L21="20%"),"Moderado",IF((J21="60%")*(L21="100%"),"Extremo",IF((J21="60%")*(L21="80%"),"Alto",IF((J21="60%")*(L21="60%"),"Moderado",IF((J21="60%")*(L21="40%"),"Moderado",IF((J21="60%")*(L21="20%"),"Moderado",IF((J21="40%")*(L21="100%"),"Extremo",IF((J21="40%")*(L21="80%"),"Alto",IF((J21="40%")*(L21="60%"),"Moderado",IF((J21="40%")*(L21="40%"),"Moderado",IF((J21="40%")*(L21="20%"),"Bajo",IF((J21="20%")*(L21="100%"),"Extremo",IF((J21="20%")*(L21="80%"),"Alto",IF((J21="20%")*(L21="60%"),"Moderado",IF((J21="20%")*(L21="40%"),"Bajo",IF((J21="20%")*(L21="20%"),"Bajo","0")))))))))))))))))))))))))</f>
        <v>Alto</v>
      </c>
      <c r="N21" s="145" t="s">
        <v>252</v>
      </c>
      <c r="O21" s="147" t="s">
        <v>219</v>
      </c>
      <c r="P21" s="149" t="s">
        <v>234</v>
      </c>
      <c r="Q21" s="147" t="s">
        <v>221</v>
      </c>
      <c r="R21" s="151">
        <f t="shared" si="0"/>
        <v>0.4</v>
      </c>
      <c r="S21" s="149" t="s">
        <v>222</v>
      </c>
      <c r="T21" s="147" t="s">
        <v>223</v>
      </c>
      <c r="U21" s="147" t="s">
        <v>224</v>
      </c>
      <c r="V21" s="151">
        <f>IF(O21="probabilidad",J21-(J21*R21),IF(O21="Impacto",(J21-0),"0"))</f>
        <v>0.48</v>
      </c>
      <c r="W21" s="136">
        <f>V21</f>
        <v>0.48</v>
      </c>
      <c r="X21" s="114" t="str">
        <f>IF((W21&lt;21%),"Muy Bajo",IF((W21&lt;41%),"Baja",IF((W21&lt;61%),"Media",IF((W21&lt;81%),"Alta",IF((W21&lt;101%),"Muy alta","0")))))</f>
        <v>Media</v>
      </c>
      <c r="Y21" s="136">
        <f>IF(O21="Impacto",L21-(L21*R21),IF(O21="Probabilidad",L21-0,"0"))</f>
        <v>0.8</v>
      </c>
      <c r="Z21" s="114" t="str">
        <f>IF((Y21&lt;21%),"Leve",IF((Y21&lt;41%),"Menor",IF((Y21&lt;61%),"Moderado",IF((Y21&lt;81%),"Mayor",IF((Y21&lt;101%),"Catastrófico","0")))))</f>
        <v>Mayor</v>
      </c>
      <c r="AA21" s="136" t="str">
        <f>IF((X21="Muy alta")*(Z21="Catastrófico"),"Extremo",IF((X21="Muy alta")*(Z21="Mayor"),"Alto",IF((X21="Muy alta")*(Z21="Moderado"),"Alto",IF((X21="Muy alta")*(Z21="Menor"),"Alto",IF((X21="Muy alta")*(Z21="Leve"),"Alto",IF((X21="Alta")*(Z21="Catastrófico"),"Extremo",IF((X21="Alta")*(Z21="Mayor"),"Alto",IF((X21="Alta")*(Z21="Moderado"),"Alto",IF((X21="Alta")*(Z21="Menor"),"Moderado",IF((X21="Alta")*(Z21="Leve"),"Moderado",IF((X21="Media")*(Z21="Catastrófico"),"Extremo",IF((X21="Media")*(Z21="Mayor"),"Alto",IF((X21="Media")*(Z21="Moderado"),"Moderado",IF((X21="Media")*(Z21="Menor"),"Moderado",IF((X21="Media")*(Z21="Leve"),"Moderado",IF((X21="Baja")*(Z21="Catastrófico"),"Extremo",IF((X21="Baja")*(Z21="Mayor"),"Alto",IF((X21="Baja")*(Z21="Moderado"),"Moderado",IF((X21="Baja")*(Z21="Menor"),"Moderado",IF((X21="Baja")*(Z21="Leve"),"Bajo",IF((X21="Muy bajo")*(Z21="Catastrófico"),"Extremo",IF((X21="Muy bajo")*(Z21="Mayor"),"Alto",IF((X21="Muy bajo")*(Z21="Moderado"),"Moderado",IF((X21="Muy bajo")*(Z21="Menor"),"Bajo",IF((X21="Muy bajo")*(Z21="Leve"),"Bajo","0")))))))))))))))))))))))))</f>
        <v>Alto</v>
      </c>
      <c r="AB21" s="114" t="s">
        <v>225</v>
      </c>
      <c r="AC21" s="138" t="s">
        <v>253</v>
      </c>
      <c r="AD21" s="108" t="s">
        <v>227</v>
      </c>
      <c r="AE21" s="137">
        <v>44956</v>
      </c>
      <c r="AF21" s="137">
        <v>44958</v>
      </c>
      <c r="AG21" s="108" t="s">
        <v>228</v>
      </c>
      <c r="AH21" s="108" t="s">
        <v>229</v>
      </c>
      <c r="AI21" s="108" t="s">
        <v>230</v>
      </c>
      <c r="AJ21" s="108" t="s">
        <v>231</v>
      </c>
      <c r="AK21" s="114" t="s">
        <v>232</v>
      </c>
    </row>
    <row r="22" spans="1:37" x14ac:dyDescent="0.25">
      <c r="A22" s="113"/>
      <c r="B22" s="113"/>
      <c r="C22" s="113"/>
      <c r="D22" s="113"/>
      <c r="E22" s="113"/>
      <c r="F22" s="113"/>
      <c r="G22" s="113"/>
      <c r="H22" s="144"/>
      <c r="I22" s="113"/>
      <c r="J22" s="113"/>
      <c r="K22" s="113"/>
      <c r="L22" s="113"/>
      <c r="M22" s="113"/>
      <c r="N22" s="146"/>
      <c r="O22" s="148"/>
      <c r="P22" s="150"/>
      <c r="Q22" s="148"/>
      <c r="R22" s="152"/>
      <c r="S22" s="150"/>
      <c r="T22" s="148"/>
      <c r="U22" s="148"/>
      <c r="V22" s="152"/>
      <c r="W22" s="113"/>
      <c r="X22" s="113"/>
      <c r="Y22" s="113"/>
      <c r="Z22" s="113"/>
      <c r="AA22" s="113"/>
      <c r="AB22" s="113"/>
      <c r="AC22" s="113"/>
      <c r="AD22" s="113"/>
      <c r="AE22" s="113"/>
      <c r="AF22" s="113"/>
      <c r="AG22" s="113"/>
      <c r="AH22" s="113"/>
      <c r="AI22" s="113"/>
      <c r="AJ22" s="113"/>
      <c r="AK22" s="113"/>
    </row>
    <row r="23" spans="1:37" ht="85.5" customHeight="1" x14ac:dyDescent="0.25">
      <c r="A23" s="140" t="s">
        <v>211</v>
      </c>
      <c r="B23" s="140" t="s">
        <v>235</v>
      </c>
      <c r="C23" s="142" t="s">
        <v>254</v>
      </c>
      <c r="D23" s="142" t="s">
        <v>255</v>
      </c>
      <c r="E23" s="141" t="str">
        <f>CONCATENATE(B23," ",C23," ",D23)</f>
        <v>Afectación económica y reputacional por multas, sanciones y denuncias, investigación de entes de control. debido a la vinculación de personal que incumple con la normatividad y legislación asociada.</v>
      </c>
      <c r="F23" s="139" t="s">
        <v>119</v>
      </c>
      <c r="G23" s="108" t="s">
        <v>215</v>
      </c>
      <c r="H23" s="143">
        <v>123</v>
      </c>
      <c r="I23" s="114" t="s">
        <v>256</v>
      </c>
      <c r="J23" s="114" t="str">
        <f>IF((I23="Muy Bajo"),"20%",IF(I23="Baja","40%",IF(I23="Media","60%",IF(I23="Alta","80%",IF(I23="Muy Alta","100%","0")))))</f>
        <v>60%</v>
      </c>
      <c r="K23" s="114" t="s">
        <v>217</v>
      </c>
      <c r="L23" s="114" t="str">
        <f>IF((K23="Leve"),"20%",IF(K23="Menor","40%",IF(K23="Moderado","60%",IF(K23="Mayor","80%",IF(K23="Catastrófico","100%","0")))))</f>
        <v>60%</v>
      </c>
      <c r="M23" s="136" t="str">
        <f>IF((J23="100%")*(L23="100%"),"Extremo",IF((J23="100%")*(L23="80%"),"Alto",IF((J23="100%")*(L23="60%"),"Alto",IF((J23="100%")*(L23="40%"),"Alto",IF((J23="100%")*(L23="20%"),"Alto",IF((J23="80%")*(L23="100%"),"Extremo",IF((J23="80%")*(L23="80%"),"Alto",IF((J23="80%")*(L23="60%"),"Alto",IF((J23="80%")*(L23="40%"),"Moderado",IF((J23="80%")*(L23="20%"),"Moderado",IF((J23="60%")*(L23="100%"),"Extremo",IF((J23="60%")*(L23="80%"),"Alto",IF((J23="60%")*(L23="60%"),"Moderado",IF((J23="60%")*(L23="40%"),"Moderado",IF((J23="60%")*(L23="20%"),"Moderado",IF((J23="40%")*(L23="100%"),"Extremo",IF((J23="40%")*(L23="80%"),"Alto",IF((J23="40%")*(L23="60%"),"Moderado",IF((J23="40%")*(L23="40%"),"Moderado",IF((J23="40%")*(L23="20%"),"Bajo",IF((J23="20%")*(L23="100%"),"Extremo",IF((J23="20%")*(L23="80%"),"Alto",IF((J23="20%")*(L23="60%"),"Moderado",IF((J23="20%")*(L23="40%"),"Bajo",IF((J23="20%")*(L23="20%"),"Bajo","0")))))))))))))))))))))))))</f>
        <v>Moderado</v>
      </c>
      <c r="N23" s="34" t="s">
        <v>257</v>
      </c>
      <c r="O23" s="5" t="s">
        <v>219</v>
      </c>
      <c r="P23" s="5" t="s">
        <v>234</v>
      </c>
      <c r="Q23" s="5" t="s">
        <v>221</v>
      </c>
      <c r="R23" s="35">
        <f t="shared" si="0"/>
        <v>0.4</v>
      </c>
      <c r="S23" s="5" t="s">
        <v>222</v>
      </c>
      <c r="T23" s="5" t="s">
        <v>223</v>
      </c>
      <c r="U23" s="5" t="s">
        <v>224</v>
      </c>
      <c r="V23" s="35">
        <f>IF(O23="probabilidad",J23-(J23*R23),IF(O23="Impacto",(J23-0),"0"))</f>
        <v>0.36</v>
      </c>
      <c r="W23" s="136">
        <f>V24</f>
        <v>0.252</v>
      </c>
      <c r="X23" s="114" t="str">
        <f>IF((W23&lt;21%),"Muy Bajo",IF((W23&lt;41%),"Baja",IF((W23&lt;61%),"Media",IF((W23&lt;81%),"Alta",IF((W23&lt;101%),"Muy alta","0")))))</f>
        <v>Baja</v>
      </c>
      <c r="Y23" s="136">
        <f>IF(O23="Impacto",L23-(L23*R23),IF(O23="Probabilidad",L23-0,"0"))</f>
        <v>0.6</v>
      </c>
      <c r="Z23" s="114" t="str">
        <f>IF((Y23&lt;21%),"Leve",IF((Y23&lt;41%),"Menor",IF((Y23&lt;61%),"Moderado",IF((Y23&lt;81%),"Mayor",IF((Y23&lt;101%),"Catastrófico","0")))))</f>
        <v>Moderado</v>
      </c>
      <c r="AA23" s="136" t="str">
        <f>IF((X23="Muy alta")*(Z23="Catastrófico"),"Extremo",IF((X23="Muy alta")*(Z23="Mayor"),"Alto",IF((X23="Muy alta")*(Z23="Moderado"),"Alto",IF((X23="Muy alta")*(Z23="Menor"),"Alto",IF((X23="Muy alta")*(Z23="Leve"),"Alto",IF((X23="Alta")*(Z23="Catastrófico"),"Extremo",IF((X23="Alta")*(Z23="Mayor"),"Alto",IF((X23="Alta")*(Z23="Moderado"),"Alto",IF((X23="Alta")*(Z23="Menor"),"Moderado",IF((X23="Alta")*(Z23="Leve"),"Moderado",IF((X23="Media")*(Z23="Catastrófico"),"Extremo",IF((X23="Media")*(Z23="Mayor"),"Alto",IF((X23="Media")*(Z23="Moderado"),"Moderado",IF((X23="Media")*(Z23="Menor"),"Moderado",IF((X23="Media")*(Z23="Leve"),"Moderado",IF((X23="Baja")*(Z23="Catastrófico"),"Extremo",IF((X23="Baja")*(Z23="Mayor"),"Alto",IF((X23="Baja")*(Z23="Moderado"),"Moderado",IF((X23="Baja")*(Z23="Menor"),"Moderado",IF((X23="Baja")*(Z23="Leve"),"Bajo",IF((X23="Muy bajo")*(Z23="Catastrófico"),"Extremo",IF((X23="Muy bajo")*(Z23="Mayor"),"Alto",IF((X23="Muy bajo")*(Z23="Moderado"),"Moderado",IF((X23="Muy bajo")*(Z23="Menor"),"Bajo",IF((X23="Muy bajo")*(Z23="Leve"),"Bajo","0")))))))))))))))))))))))))</f>
        <v>Moderado</v>
      </c>
      <c r="AB23" s="114" t="s">
        <v>225</v>
      </c>
      <c r="AC23" s="138" t="s">
        <v>258</v>
      </c>
      <c r="AD23" s="108" t="s">
        <v>227</v>
      </c>
      <c r="AE23" s="137">
        <v>44956</v>
      </c>
      <c r="AF23" s="137">
        <v>44958</v>
      </c>
      <c r="AG23" s="108" t="s">
        <v>228</v>
      </c>
      <c r="AH23" s="108" t="s">
        <v>229</v>
      </c>
      <c r="AI23" s="108" t="s">
        <v>230</v>
      </c>
      <c r="AJ23" s="108" t="s">
        <v>231</v>
      </c>
      <c r="AK23" s="114" t="s">
        <v>232</v>
      </c>
    </row>
    <row r="24" spans="1:37" ht="85.5" x14ac:dyDescent="0.25">
      <c r="A24" s="113"/>
      <c r="B24" s="113"/>
      <c r="C24" s="113"/>
      <c r="D24" s="113"/>
      <c r="E24" s="113"/>
      <c r="F24" s="113"/>
      <c r="G24" s="113"/>
      <c r="H24" s="144"/>
      <c r="I24" s="113"/>
      <c r="J24" s="113"/>
      <c r="K24" s="113"/>
      <c r="L24" s="113"/>
      <c r="M24" s="113"/>
      <c r="N24" s="70" t="s">
        <v>378</v>
      </c>
      <c r="O24" s="5" t="s">
        <v>219</v>
      </c>
      <c r="P24" s="5" t="s">
        <v>220</v>
      </c>
      <c r="Q24" s="5" t="s">
        <v>221</v>
      </c>
      <c r="R24" s="35">
        <f t="shared" si="0"/>
        <v>0.3</v>
      </c>
      <c r="S24" s="77" t="s">
        <v>222</v>
      </c>
      <c r="T24" s="5" t="s">
        <v>259</v>
      </c>
      <c r="U24" s="5" t="s">
        <v>224</v>
      </c>
      <c r="V24" s="35">
        <f>V23-(V23*R24)</f>
        <v>0.252</v>
      </c>
      <c r="W24" s="113"/>
      <c r="X24" s="113"/>
      <c r="Y24" s="113"/>
      <c r="Z24" s="113"/>
      <c r="AA24" s="113"/>
      <c r="AB24" s="113"/>
      <c r="AC24" s="113"/>
      <c r="AD24" s="113"/>
      <c r="AE24" s="113"/>
      <c r="AF24" s="113"/>
      <c r="AG24" s="113"/>
      <c r="AH24" s="113"/>
      <c r="AI24" s="113"/>
      <c r="AJ24" s="113"/>
      <c r="AK24" s="113"/>
    </row>
    <row r="25" spans="1:37" ht="130.5" customHeight="1" x14ac:dyDescent="0.25">
      <c r="A25" s="140" t="s">
        <v>211</v>
      </c>
      <c r="B25" s="140" t="s">
        <v>235</v>
      </c>
      <c r="C25" s="153" t="s">
        <v>379</v>
      </c>
      <c r="D25" s="142" t="s">
        <v>260</v>
      </c>
      <c r="E25" s="141" t="str">
        <f>CONCATENATE(B25," ",C25," ",D25)</f>
        <v>Afectación económica y reputacional por multas, sanciones y denuncias, investigación de entes de control debido a la vinculación de Docentes Catedráticos que incumple con los normatividad y legislación asociada.</v>
      </c>
      <c r="F25" s="139" t="s">
        <v>119</v>
      </c>
      <c r="G25" s="108" t="s">
        <v>215</v>
      </c>
      <c r="H25" s="143">
        <v>1669</v>
      </c>
      <c r="I25" s="114" t="s">
        <v>216</v>
      </c>
      <c r="J25" s="114" t="str">
        <f>IF((I25="Muy Bajo"),"20%",IF(I25="Baja","40%",IF(I25="Media","60%",IF(I25="Alta","80%",IF(I25="Muy Alta","100%","0")))))</f>
        <v>80%</v>
      </c>
      <c r="K25" s="114" t="s">
        <v>217</v>
      </c>
      <c r="L25" s="114" t="str">
        <f>IF((K25="Leve"),"20%",IF(K25="Menor","40%",IF(K25="Moderado","60%",IF(K25="Mayor","80%",IF(K25="Catastrófico","100%","0")))))</f>
        <v>60%</v>
      </c>
      <c r="M25" s="136" t="str">
        <f>IF((J25="100%")*(L25="100%"),"Extremo",IF((J25="100%")*(L25="80%"),"Alto",IF((J25="100%")*(L25="60%"),"Alto",IF((J25="100%")*(L25="40%"),"Alto",IF((J25="100%")*(L25="20%"),"Alto",IF((J25="80%")*(L25="100%"),"Extremo",IF((J25="80%")*(L25="80%"),"Alto",IF((J25="80%")*(L25="60%"),"Alto",IF((J25="80%")*(L25="40%"),"Moderado",IF((J25="80%")*(L25="20%"),"Moderado",IF((J25="60%")*(L25="100%"),"Extremo",IF((J25="60%")*(L25="80%"),"Alto",IF((J25="60%")*(L25="60%"),"Moderado",IF((J25="60%")*(L25="40%"),"Moderado",IF((J25="60%")*(L25="20%"),"Moderado",IF((J25="40%")*(L25="100%"),"Extremo",IF((J25="40%")*(L25="80%"),"Alto",IF((J25="40%")*(L25="60%"),"Moderado",IF((J25="40%")*(L25="40%"),"Moderado",IF((J25="40%")*(L25="20%"),"Bajo",IF((J25="20%")*(L25="100%"),"Extremo",IF((J25="20%")*(L25="80%"),"Alto",IF((J25="20%")*(L25="60%"),"Moderado",IF((J25="20%")*(L25="40%"),"Bajo",IF((J25="20%")*(L25="20%"),"Bajo","0")))))))))))))))))))))))))</f>
        <v>Alto</v>
      </c>
      <c r="N25" s="10" t="s">
        <v>262</v>
      </c>
      <c r="O25" s="5" t="s">
        <v>219</v>
      </c>
      <c r="P25" s="5" t="s">
        <v>234</v>
      </c>
      <c r="Q25" s="5" t="s">
        <v>221</v>
      </c>
      <c r="R25" s="35">
        <f t="shared" si="0"/>
        <v>0.4</v>
      </c>
      <c r="S25" s="5" t="s">
        <v>222</v>
      </c>
      <c r="T25" s="5" t="s">
        <v>223</v>
      </c>
      <c r="U25" s="5" t="s">
        <v>224</v>
      </c>
      <c r="V25" s="35">
        <f>IF(O25="probabilidad",J25-(J25*R25),IF(O25="Impacto",(J25-0),"0"))</f>
        <v>0.48</v>
      </c>
      <c r="W25" s="136">
        <f>V26</f>
        <v>0.28799999999999998</v>
      </c>
      <c r="X25" s="114" t="str">
        <f>IF((W25&lt;21%),"Muy Bajo",IF((W25&lt;41%),"Baja",IF((W25&lt;61%),"Media",IF((W25&lt;81%),"Alta",IF((W25&lt;101%),"Muy alta","0")))))</f>
        <v>Baja</v>
      </c>
      <c r="Y25" s="136">
        <f>IF(O25="Impacto",L25-(L25*R25),IF(O25="Probabilidad",L25-0,"0"))</f>
        <v>0.6</v>
      </c>
      <c r="Z25" s="114" t="str">
        <f>IF((Y25&lt;21%),"Leve",IF((Y25&lt;41%),"Menor",IF((Y25&lt;61%),"Moderado",IF((Y25&lt;81%),"Mayor",IF((Y25&lt;101%),"Catastrófico","0")))))</f>
        <v>Moderado</v>
      </c>
      <c r="AA25" s="136" t="str">
        <f>IF((X25="Muy alta")*(Z25="Catastrófico"),"Extremo",IF((X25="Muy alta")*(Z25="Mayor"),"Alto",IF((X25="Muy alta")*(Z25="Moderado"),"Alto",IF((X25="Muy alta")*(Z25="Menor"),"Alto",IF((X25="Muy alta")*(Z25="Leve"),"Alto",IF((X25="Alta")*(Z25="Catastrófico"),"Extremo",IF((X25="Alta")*(Z25="Mayor"),"Alto",IF((X25="Alta")*(Z25="Moderado"),"Alto",IF((X25="Alta")*(Z25="Menor"),"Moderado",IF((X25="Alta")*(Z25="Leve"),"Moderado",IF((X25="Media")*(Z25="Catastrófico"),"Extremo",IF((X25="Media")*(Z25="Mayor"),"Alto",IF((X25="Media")*(Z25="Moderado"),"Moderado",IF((X25="Media")*(Z25="Menor"),"Moderado",IF((X25="Media")*(Z25="Leve"),"Moderado",IF((X25="Baja")*(Z25="Catastrófico"),"Extremo",IF((X25="Baja")*(Z25="Mayor"),"Alto",IF((X25="Baja")*(Z25="Moderado"),"Moderado",IF((X25="Baja")*(Z25="Menor"),"Moderado",IF((X25="Baja")*(Z25="Leve"),"Bajo",IF((X25="Muy bajo")*(Z25="Catastrófico"),"Extremo",IF((X25="Muy bajo")*(Z25="Mayor"),"Alto",IF((X25="Muy bajo")*(Z25="Moderado"),"Moderado",IF((X25="Muy bajo")*(Z25="Menor"),"Bajo",IF((X25="Muy bajo")*(Z25="Leve"),"Bajo","0")))))))))))))))))))))))))</f>
        <v>Moderado</v>
      </c>
      <c r="AB25" s="114" t="s">
        <v>225</v>
      </c>
      <c r="AC25" s="138" t="s">
        <v>263</v>
      </c>
      <c r="AD25" s="108" t="s">
        <v>227</v>
      </c>
      <c r="AE25" s="137">
        <v>44956</v>
      </c>
      <c r="AF25" s="137">
        <v>44958</v>
      </c>
      <c r="AG25" s="108" t="s">
        <v>228</v>
      </c>
      <c r="AH25" s="108" t="s">
        <v>229</v>
      </c>
      <c r="AI25" s="108" t="s">
        <v>230</v>
      </c>
      <c r="AJ25" s="108" t="s">
        <v>231</v>
      </c>
      <c r="AK25" s="114" t="s">
        <v>232</v>
      </c>
    </row>
    <row r="26" spans="1:37" ht="114" x14ac:dyDescent="0.25">
      <c r="A26" s="113"/>
      <c r="B26" s="113"/>
      <c r="C26" s="113"/>
      <c r="D26" s="113"/>
      <c r="E26" s="113"/>
      <c r="F26" s="113"/>
      <c r="G26" s="113"/>
      <c r="H26" s="144"/>
      <c r="I26" s="113"/>
      <c r="J26" s="113"/>
      <c r="K26" s="113"/>
      <c r="L26" s="113"/>
      <c r="M26" s="113"/>
      <c r="N26" s="10" t="s">
        <v>264</v>
      </c>
      <c r="O26" s="5" t="s">
        <v>219</v>
      </c>
      <c r="P26" s="5" t="s">
        <v>234</v>
      </c>
      <c r="Q26" s="5" t="s">
        <v>221</v>
      </c>
      <c r="R26" s="35">
        <f t="shared" si="0"/>
        <v>0.4</v>
      </c>
      <c r="S26" s="71" t="s">
        <v>222</v>
      </c>
      <c r="T26" s="5" t="s">
        <v>223</v>
      </c>
      <c r="U26" s="5" t="s">
        <v>224</v>
      </c>
      <c r="V26" s="35">
        <f>V25-(V25*R26)</f>
        <v>0.28799999999999998</v>
      </c>
      <c r="W26" s="113"/>
      <c r="X26" s="113"/>
      <c r="Y26" s="113"/>
      <c r="Z26" s="113"/>
      <c r="AA26" s="113"/>
      <c r="AB26" s="113"/>
      <c r="AC26" s="113"/>
      <c r="AD26" s="113"/>
      <c r="AE26" s="113"/>
      <c r="AF26" s="113"/>
      <c r="AG26" s="113"/>
      <c r="AH26" s="113"/>
      <c r="AI26" s="113"/>
      <c r="AJ26" s="113"/>
      <c r="AK26" s="113"/>
    </row>
    <row r="27" spans="1:37" ht="71.25" customHeight="1" x14ac:dyDescent="0.25">
      <c r="A27" s="140" t="s">
        <v>211</v>
      </c>
      <c r="B27" s="140" t="s">
        <v>235</v>
      </c>
      <c r="C27" s="140" t="s">
        <v>265</v>
      </c>
      <c r="D27" s="140" t="s">
        <v>266</v>
      </c>
      <c r="E27" s="141" t="str">
        <f>CONCATENATE(B27," ",C27," ",D27)</f>
        <v>Afectación económica y reputacional por errores en la liquidación de sueldos y prestaciones sociales en las nóminas planta y cátedra, debido a interrupciones de terceros, reporte erróneo o extemporaneo de novedades desde las unidades académicas y entidades externas, desarticulación de los procesos y deficiencia del trabajo en equipo entre áreas misionales y de apoyo, error involuntario en la aplicación de alguna novedad reportada.</v>
      </c>
      <c r="F27" s="139" t="s">
        <v>119</v>
      </c>
      <c r="G27" s="108" t="s">
        <v>215</v>
      </c>
      <c r="H27" s="139">
        <f>2437*12</f>
        <v>29244</v>
      </c>
      <c r="I27" s="114" t="s">
        <v>261</v>
      </c>
      <c r="J27" s="114" t="str">
        <f>IF((I27="Muy Bajo"),"20%",IF(I27="Baja","40%",IF(I27="Media","60%",IF(I27="Alta","80%",IF(I27="Muy Alta","100%","0")))))</f>
        <v>100%</v>
      </c>
      <c r="K27" s="114" t="s">
        <v>217</v>
      </c>
      <c r="L27" s="114" t="str">
        <f>IF((K27="Leve"),"20%",IF(K27="Menor","40%",IF(K27="Moderado","60%",IF(K27="Mayor","80%",IF(K27="Catastrófico","100%","0")))))</f>
        <v>60%</v>
      </c>
      <c r="M27" s="136" t="str">
        <f>IF((J27="100%")*(L27="100%"),"Extremo",IF((J27="100%")*(L27="80%"),"Alto",IF((J27="100%")*(L27="60%"),"Alto",IF((J27="100%")*(L27="40%"),"Alto",IF((J27="100%")*(L27="20%"),"Alto",IF((J27="80%")*(L27="100%"),"Extremo",IF((J27="80%")*(L27="80%"),"Alto",IF((J27="80%")*(L27="60%"),"Alto",IF((J27="80%")*(L27="40%"),"Moderado",IF((J27="80%")*(L27="20%"),"Moderado",IF((J27="60%")*(L27="100%"),"Extremo",IF((J27="60%")*(L27="80%"),"Alto",IF((J27="60%")*(L27="60%"),"Moderado",IF((J27="60%")*(L27="40%"),"Moderado",IF((J27="60%")*(L27="20%"),"Moderado",IF((J27="40%")*(L27="100%"),"Extremo",IF((J27="40%")*(L27="80%"),"Alto",IF((J27="40%")*(L27="60%"),"Moderado",IF((J27="40%")*(L27="40%"),"Moderado",IF((J27="40%")*(L27="20%"),"Bajo",IF((J27="20%")*(L27="100%"),"Extremo",IF((J27="20%")*(L27="80%"),"Alto",IF((J27="20%")*(L27="60%"),"Moderado",IF((J27="20%")*(L27="40%"),"Bajo",IF((J27="20%")*(L27="20%"),"Bajo","0")))))))))))))))))))))))))</f>
        <v>Alto</v>
      </c>
      <c r="N27" s="10" t="s">
        <v>267</v>
      </c>
      <c r="O27" s="5" t="s">
        <v>219</v>
      </c>
      <c r="P27" s="5" t="s">
        <v>234</v>
      </c>
      <c r="Q27" s="5" t="s">
        <v>221</v>
      </c>
      <c r="R27" s="35">
        <f t="shared" si="0"/>
        <v>0.4</v>
      </c>
      <c r="S27" s="5" t="s">
        <v>222</v>
      </c>
      <c r="T27" s="5" t="s">
        <v>223</v>
      </c>
      <c r="U27" s="5" t="s">
        <v>224</v>
      </c>
      <c r="V27" s="35">
        <f>IF(O27="probabilidad",J27-(J27*R27),IF(O27="Impacto",(J27-0),"0"))</f>
        <v>0.6</v>
      </c>
      <c r="W27" s="136">
        <f>V28</f>
        <v>0.42</v>
      </c>
      <c r="X27" s="114" t="str">
        <f>IF((W27&lt;21%),"Muy Bajo",IF((W27&lt;41%),"Baja",IF((W27&lt;61%),"Media",IF((W27&lt;81%),"Alta",IF((W27&lt;101%),"Muy alta","0")))))</f>
        <v>Media</v>
      </c>
      <c r="Y27" s="136">
        <f>IF(O27="Impacto",L27-(L27*R27),IF(O27="Probabilidad",L27-0,"0"))</f>
        <v>0.6</v>
      </c>
      <c r="Z27" s="114" t="str">
        <f>IF((Y27&lt;21%),"Leve",IF((Y27&lt;41%),"Menor",IF((Y27&lt;61%),"Moderado",IF((Y27&lt;81%),"Mayor",IF((Y27&lt;101%),"Catastrófico","0")))))</f>
        <v>Moderado</v>
      </c>
      <c r="AA27" s="136" t="str">
        <f>IF((X27="Muy alta")*(Z27="Catastrófico"),"Extremo",IF((X27="Muy alta")*(Z27="Mayor"),"Alto",IF((X27="Muy alta")*(Z27="Moderado"),"Alto",IF((X27="Muy alta")*(Z27="Menor"),"Alto",IF((X27="Muy alta")*(Z27="Leve"),"Alto",IF((X27="Alta")*(Z27="Catastrófico"),"Extremo",IF((X27="Alta")*(Z27="Mayor"),"Alto",IF((X27="Alta")*(Z27="Moderado"),"Alto",IF((X27="Alta")*(Z27="Menor"),"Moderado",IF((X27="Alta")*(Z27="Leve"),"Moderado",IF((X27="Media")*(Z27="Catastrófico"),"Extremo",IF((X27="Media")*(Z27="Mayor"),"Alto",IF((X27="Media")*(Z27="Moderado"),"Moderado",IF((X27="Media")*(Z27="Menor"),"Moderado",IF((X27="Media")*(Z27="Leve"),"Moderado",IF((X27="Baja")*(Z27="Catastrófico"),"Extremo",IF((X27="Baja")*(Z27="Mayor"),"Alto",IF((X27="Baja")*(Z27="Moderado"),"Moderado",IF((X27="Baja")*(Z27="Menor"),"Moderado",IF((X27="Baja")*(Z27="Leve"),"Bajo",IF((X27="Muy bajo")*(Z27="Catastrófico"),"Extremo",IF((X27="Muy bajo")*(Z27="Mayor"),"Alto",IF((X27="Muy bajo")*(Z27="Moderado"),"Moderado",IF((X27="Muy bajo")*(Z27="Menor"),"Bajo",IF((X27="Muy bajo")*(Z27="Leve"),"Bajo","0")))))))))))))))))))))))))</f>
        <v>Moderado</v>
      </c>
      <c r="AB27" s="114" t="s">
        <v>225</v>
      </c>
      <c r="AC27" s="138" t="s">
        <v>268</v>
      </c>
      <c r="AD27" s="108" t="s">
        <v>227</v>
      </c>
      <c r="AE27" s="137">
        <v>44956</v>
      </c>
      <c r="AF27" s="137">
        <v>44958</v>
      </c>
      <c r="AG27" s="108" t="s">
        <v>228</v>
      </c>
      <c r="AH27" s="108" t="s">
        <v>229</v>
      </c>
      <c r="AI27" s="108" t="s">
        <v>230</v>
      </c>
      <c r="AJ27" s="108" t="s">
        <v>231</v>
      </c>
      <c r="AK27" s="114" t="s">
        <v>232</v>
      </c>
    </row>
    <row r="28" spans="1:37" ht="174.75" customHeight="1" x14ac:dyDescent="0.25">
      <c r="A28" s="113"/>
      <c r="B28" s="113"/>
      <c r="C28" s="113"/>
      <c r="D28" s="113"/>
      <c r="E28" s="113"/>
      <c r="F28" s="113"/>
      <c r="G28" s="113"/>
      <c r="H28" s="113"/>
      <c r="I28" s="113"/>
      <c r="J28" s="113"/>
      <c r="K28" s="113"/>
      <c r="L28" s="113"/>
      <c r="M28" s="113"/>
      <c r="N28" s="34" t="s">
        <v>269</v>
      </c>
      <c r="O28" s="5" t="s">
        <v>219</v>
      </c>
      <c r="P28" s="71" t="s">
        <v>220</v>
      </c>
      <c r="Q28" s="5" t="s">
        <v>221</v>
      </c>
      <c r="R28" s="35">
        <f t="shared" si="0"/>
        <v>0.3</v>
      </c>
      <c r="S28" s="5" t="s">
        <v>222</v>
      </c>
      <c r="T28" s="5" t="s">
        <v>223</v>
      </c>
      <c r="U28" s="5" t="s">
        <v>224</v>
      </c>
      <c r="V28" s="35">
        <f>V27-(V27*R28)</f>
        <v>0.42</v>
      </c>
      <c r="W28" s="113"/>
      <c r="X28" s="113"/>
      <c r="Y28" s="113"/>
      <c r="Z28" s="113"/>
      <c r="AA28" s="113"/>
      <c r="AB28" s="113"/>
      <c r="AC28" s="113"/>
      <c r="AD28" s="113"/>
      <c r="AE28" s="113"/>
      <c r="AF28" s="113"/>
      <c r="AG28" s="113"/>
      <c r="AH28" s="113"/>
      <c r="AI28" s="113"/>
      <c r="AJ28" s="113"/>
      <c r="AK28" s="113"/>
    </row>
    <row r="29" spans="1:37" ht="81.75" customHeight="1" x14ac:dyDescent="0.25">
      <c r="A29" s="140" t="s">
        <v>211</v>
      </c>
      <c r="B29" s="140" t="s">
        <v>235</v>
      </c>
      <c r="C29" s="139" t="s">
        <v>270</v>
      </c>
      <c r="D29" s="140" t="s">
        <v>271</v>
      </c>
      <c r="E29" s="141" t="str">
        <f>CONCATENATE(B29," ",C29," ",D29)</f>
        <v>Afectación económica y reputacional Por pago inoportuno de nómina Debido a fallas en los recursos tecnológicos (software y equipos).</v>
      </c>
      <c r="F29" s="139" t="s">
        <v>272</v>
      </c>
      <c r="G29" s="108" t="s">
        <v>273</v>
      </c>
      <c r="H29" s="143">
        <v>29244</v>
      </c>
      <c r="I29" s="114" t="s">
        <v>261</v>
      </c>
      <c r="J29" s="114" t="str">
        <f>IF((I29="Muy Bajo"),"20%",IF(I29="Baja","40%",IF(I29="Media","60%",IF(I29="Alta","80%",IF(I29="Muy Alta","100%","0")))))</f>
        <v>100%</v>
      </c>
      <c r="K29" s="114" t="s">
        <v>217</v>
      </c>
      <c r="L29" s="114" t="str">
        <f>IF((K29="Leve"),"20%",IF(K29="Menor","40%",IF(K29="Moderado","60%",IF(K29="Mayor","80%",IF(K29="Catastrófico","100%","0")))))</f>
        <v>60%</v>
      </c>
      <c r="M29" s="136" t="str">
        <f>IF((J29="100%")*(L29="100%"),"Extremo",IF((J29="100%")*(L29="80%"),"Alto",IF((J29="100%")*(L29="60%"),"Alto",IF((J29="100%")*(L29="40%"),"Alto",IF((J29="100%")*(L29="20%"),"Alto",IF((J29="80%")*(L29="100%"),"Extremo",IF((J29="80%")*(L29="80%"),"Alto",IF((J29="80%")*(L29="60%"),"Alto",IF((J29="80%")*(L29="40%"),"Moderado",IF((J29="80%")*(L29="20%"),"Moderado",IF((J29="60%")*(L29="100%"),"Extremo",IF((J29="60%")*(L29="80%"),"Alto",IF((J29="60%")*(L29="60%"),"Moderado",IF((J29="60%")*(L29="40%"),"Moderado",IF((J29="60%")*(L29="20%"),"Moderado",IF((J29="40%")*(L29="100%"),"Extremo",IF((J29="40%")*(L29="80%"),"Alto",IF((J29="40%")*(L29="60%"),"Moderado",IF((J29="40%")*(L29="40%"),"Moderado",IF((J29="40%")*(L29="20%"),"Bajo",IF((J29="20%")*(L29="100%"),"Extremo",IF((J29="20%")*(L29="80%"),"Alto",IF((J29="20%")*(L29="60%"),"Moderado",IF((J29="20%")*(L29="40%"),"Bajo",IF((J29="20%")*(L29="20%"),"Bajo","0")))))))))))))))))))))))))</f>
        <v>Alto</v>
      </c>
      <c r="N29" s="34" t="s">
        <v>274</v>
      </c>
      <c r="O29" s="5" t="s">
        <v>219</v>
      </c>
      <c r="P29" s="5" t="s">
        <v>220</v>
      </c>
      <c r="Q29" s="5" t="s">
        <v>221</v>
      </c>
      <c r="R29" s="35">
        <f t="shared" si="0"/>
        <v>0.3</v>
      </c>
      <c r="S29" s="5" t="s">
        <v>222</v>
      </c>
      <c r="T29" s="5" t="s">
        <v>223</v>
      </c>
      <c r="U29" s="5" t="s">
        <v>224</v>
      </c>
      <c r="V29" s="35">
        <f>IF(O29="probabilidad",J29-(J29*R29),IF(O29="Impacto",(J29-0),"0"))</f>
        <v>0.7</v>
      </c>
      <c r="W29" s="136">
        <f>V30</f>
        <v>0.49</v>
      </c>
      <c r="X29" s="114" t="str">
        <f>IF((W29&lt;21%),"Muy Bajo",IF((W29&lt;41%),"Baja",IF((W29&lt;61%),"Media",IF((W29&lt;81%),"Alta",IF((W29&lt;101%),"Muy alta","0")))))</f>
        <v>Media</v>
      </c>
      <c r="Y29" s="136">
        <f>IF(O29="Impacto",L29-(L29*R29),IF(O29="Probabilidad",L29-0,"0"))</f>
        <v>0.6</v>
      </c>
      <c r="Z29" s="114" t="str">
        <f>IF((Y29&lt;21%),"Leve",IF((Y29&lt;41%),"Menor",IF((Y29&lt;61%),"Moderado",IF((Y29&lt;81%),"Mayor",IF((Y29&lt;101%),"Catastrófico","0")))))</f>
        <v>Moderado</v>
      </c>
      <c r="AA29" s="136" t="str">
        <f>IF((X29="Muy alta")*(Z29="Catastrófico"),"Extremo",IF((X29="Muy alta")*(Z29="Mayor"),"Alto",IF((X29="Muy alta")*(Z29="Moderado"),"Alto",IF((X29="Muy alta")*(Z29="Menor"),"Alto",IF((X29="Muy alta")*(Z29="Leve"),"Alto",IF((X29="Alta")*(Z29="Catastrófico"),"Extremo",IF((X29="Alta")*(Z29="Mayor"),"Alto",IF((X29="Alta")*(Z29="Moderado"),"Alto",IF((X29="Alta")*(Z29="Menor"),"Moderado",IF((X29="Alta")*(Z29="Leve"),"Moderado",IF((X29="Media")*(Z29="Catastrófico"),"Extremo",IF((X29="Media")*(Z29="Mayor"),"Alto",IF((X29="Media")*(Z29="Moderado"),"Moderado",IF((X29="Media")*(Z29="Menor"),"Moderado",IF((X29="Media")*(Z29="Leve"),"Moderado",IF((X29="Baja")*(Z29="Catastrófico"),"Extremo",IF((X29="Baja")*(Z29="Mayor"),"Alto",IF((X29="Baja")*(Z29="Moderado"),"Moderado",IF((X29="Baja")*(Z29="Menor"),"Moderado",IF((X29="Baja")*(Z29="Leve"),"Bajo",IF((X29="Muy bajo")*(Z29="Catastrófico"),"Extremo",IF((X29="Muy bajo")*(Z29="Mayor"),"Alto",IF((X29="Muy bajo")*(Z29="Moderado"),"Moderado",IF((X29="Muy bajo")*(Z29="Menor"),"Bajo",IF((X29="Muy bajo")*(Z29="Leve"),"Bajo","0")))))))))))))))))))))))))</f>
        <v>Moderado</v>
      </c>
      <c r="AB29" s="114" t="s">
        <v>225</v>
      </c>
      <c r="AC29" s="138" t="s">
        <v>275</v>
      </c>
      <c r="AD29" s="108" t="s">
        <v>227</v>
      </c>
      <c r="AE29" s="137">
        <v>44956</v>
      </c>
      <c r="AF29" s="137">
        <v>44958</v>
      </c>
      <c r="AG29" s="108" t="s">
        <v>228</v>
      </c>
      <c r="AH29" s="108" t="s">
        <v>229</v>
      </c>
      <c r="AI29" s="108" t="s">
        <v>230</v>
      </c>
      <c r="AJ29" s="108" t="s">
        <v>231</v>
      </c>
      <c r="AK29" s="114" t="s">
        <v>232</v>
      </c>
    </row>
    <row r="30" spans="1:37" ht="69" customHeight="1" x14ac:dyDescent="0.25">
      <c r="A30" s="113"/>
      <c r="B30" s="113"/>
      <c r="C30" s="113"/>
      <c r="D30" s="113"/>
      <c r="E30" s="113"/>
      <c r="F30" s="113"/>
      <c r="G30" s="113"/>
      <c r="H30" s="144"/>
      <c r="I30" s="113"/>
      <c r="J30" s="113"/>
      <c r="K30" s="113"/>
      <c r="L30" s="113"/>
      <c r="M30" s="113"/>
      <c r="N30" s="10" t="s">
        <v>276</v>
      </c>
      <c r="O30" s="5" t="s">
        <v>219</v>
      </c>
      <c r="P30" s="5" t="s">
        <v>220</v>
      </c>
      <c r="Q30" s="5" t="s">
        <v>221</v>
      </c>
      <c r="R30" s="35">
        <f t="shared" si="0"/>
        <v>0.3</v>
      </c>
      <c r="S30" s="5" t="s">
        <v>222</v>
      </c>
      <c r="T30" s="5" t="s">
        <v>223</v>
      </c>
      <c r="U30" s="5" t="s">
        <v>224</v>
      </c>
      <c r="V30" s="35">
        <f>V29-(V29*R30)</f>
        <v>0.49</v>
      </c>
      <c r="W30" s="113"/>
      <c r="X30" s="113"/>
      <c r="Y30" s="113"/>
      <c r="Z30" s="113"/>
      <c r="AA30" s="113"/>
      <c r="AB30" s="113"/>
      <c r="AC30" s="113"/>
      <c r="AD30" s="113"/>
      <c r="AE30" s="113"/>
      <c r="AF30" s="113"/>
      <c r="AG30" s="113"/>
      <c r="AH30" s="113"/>
      <c r="AI30" s="113"/>
      <c r="AJ30" s="113"/>
      <c r="AK30" s="113"/>
    </row>
    <row r="31" spans="1:37" ht="69" customHeight="1" x14ac:dyDescent="0.25">
      <c r="A31" s="140" t="s">
        <v>211</v>
      </c>
      <c r="B31" s="140" t="s">
        <v>235</v>
      </c>
      <c r="C31" s="140" t="s">
        <v>277</v>
      </c>
      <c r="D31" s="140" t="s">
        <v>278</v>
      </c>
      <c r="E31" s="213" t="str">
        <f>CONCATENATE(B31," ",C31," ",D31)</f>
        <v>Afectación económica y reputacional por queja, reclamo, tutela o demanda de los grupos de valor o ente regulador por inconsistencias y demoras en la emisión de certificados CETIL o constancias laborales. Debido a información incompleta o inexactitud en la digitación de datos de la historia laboral y registros de nómina</v>
      </c>
      <c r="F31" s="139" t="s">
        <v>119</v>
      </c>
      <c r="G31" s="108" t="s">
        <v>215</v>
      </c>
      <c r="H31" s="143">
        <f>134*12</f>
        <v>1608</v>
      </c>
      <c r="I31" s="114" t="s">
        <v>261</v>
      </c>
      <c r="J31" s="114" t="str">
        <f>IF((I31="Muy Bajo"),"20%",IF(I31="Baja","40%",IF(I31="Media","60%",IF(I31="Alta","80%",IF(I31="Muy Alta","100%","0")))))</f>
        <v>100%</v>
      </c>
      <c r="K31" s="114" t="s">
        <v>251</v>
      </c>
      <c r="L31" s="114" t="str">
        <f>IF((K31="Leve"),"20%",IF(K31="Menor","40%",IF(K31="Moderado","60%",IF(K31="Mayor","80%",IF(K31="Catastrófico","100%","0")))))</f>
        <v>80%</v>
      </c>
      <c r="M31" s="136" t="str">
        <f>IF((J31="100%")*(L31="100%"),"Extremo",IF((J31="100%")*(L31="80%"),"Alto",IF((J31="100%")*(L31="60%"),"Alto",IF((J31="100%")*(L31="40%"),"Alto",IF((J31="100%")*(L31="20%"),"Alto",IF((J31="80%")*(L31="100%"),"Extremo",IF((J31="80%")*(L31="80%"),"Alto",IF((J31="80%")*(L31="60%"),"Alto",IF((J31="80%")*(L31="40%"),"Moderado",IF((J31="80%")*(L31="20%"),"Moderado",IF((J31="60%")*(L31="100%"),"Extremo",IF((J31="60%")*(L31="80%"),"Alto",IF((J31="60%")*(L31="60%"),"Moderado",IF((J31="60%")*(L31="40%"),"Moderado",IF((J31="60%")*(L31="20%"),"Moderado",IF((J31="40%")*(L31="100%"),"Extremo",IF((J31="40%")*(L31="80%"),"Alto",IF((J31="40%")*(L31="60%"),"Moderado",IF((J31="40%")*(L31="40%"),"Moderado",IF((J31="40%")*(L31="20%"),"Bajo",IF((J31="20%")*(L31="100%"),"Extremo",IF((J31="20%")*(L31="80%"),"Alto",IF((J31="20%")*(L31="60%"),"Moderado",IF((J31="20%")*(L31="40%"),"Bajo",IF((J31="20%")*(L31="20%"),"Bajo","0")))))))))))))))))))))))))</f>
        <v>Alto</v>
      </c>
      <c r="N31" s="10" t="s">
        <v>279</v>
      </c>
      <c r="O31" s="5" t="s">
        <v>219</v>
      </c>
      <c r="P31" s="5" t="s">
        <v>234</v>
      </c>
      <c r="Q31" s="5" t="s">
        <v>221</v>
      </c>
      <c r="R31" s="35">
        <f t="shared" si="0"/>
        <v>0.4</v>
      </c>
      <c r="S31" s="5" t="s">
        <v>222</v>
      </c>
      <c r="T31" s="5" t="s">
        <v>223</v>
      </c>
      <c r="U31" s="5" t="s">
        <v>224</v>
      </c>
      <c r="V31" s="35">
        <f>IF(O31="probabilidad",J31-(J31*R31),IF(O31="Impacto",(J31-0),"0"))</f>
        <v>0.6</v>
      </c>
      <c r="W31" s="136">
        <f>V32</f>
        <v>0.42</v>
      </c>
      <c r="X31" s="114" t="str">
        <f>IF((W31&lt;21%),"Muy Bajo",IF((W31&lt;41%),"Baja",IF((W31&lt;61%),"Media",IF((W31&lt;81%),"Alta",IF((W31&lt;101%),"Muy alta","0")))))</f>
        <v>Media</v>
      </c>
      <c r="Y31" s="136">
        <f>IF(O31="Impacto",L31-(L31*R31),IF(O31="Probabilidad",L31-0,"0"))</f>
        <v>0.8</v>
      </c>
      <c r="Z31" s="114" t="str">
        <f>IF((Y31&lt;21%),"Leve",IF((Y31&lt;41%),"Menor",IF((Y31&lt;61%),"Moderado",IF((Y31&lt;81%),"Mayor",IF((Y31&lt;101%),"Catastrófico","0")))))</f>
        <v>Mayor</v>
      </c>
      <c r="AA31" s="136" t="str">
        <f>IF((X31="Muy alta")*(Z31="Catastrófico"),"Extremo",IF((X31="Muy alta")*(Z31="Mayor"),"Alto",IF((X31="Muy alta")*(Z31="Moderado"),"Alto",IF((X31="Muy alta")*(Z31="Menor"),"Alto",IF((X31="Muy alta")*(Z31="Leve"),"Alto",IF((X31="Alta")*(Z31="Catastrófico"),"Extremo",IF((X31="Alta")*(Z31="Mayor"),"Alto",IF((X31="Alta")*(Z31="Moderado"),"Alto",IF((X31="Alta")*(Z31="Menor"),"Moderado",IF((X31="Alta")*(Z31="Leve"),"Moderado",IF((X31="Media")*(Z31="Catastrófico"),"Extremo",IF((X31="Media")*(Z31="Mayor"),"Alto",IF((X31="Media")*(Z31="Moderado"),"Moderado",IF((X31="Media")*(Z31="Menor"),"Moderado",IF((X31="Media")*(Z31="Leve"),"Moderado",IF((X31="Baja")*(Z31="Catastrófico"),"Extremo",IF((X31="Baja")*(Z31="Mayor"),"Alto",IF((X31="Baja")*(Z31="Moderado"),"Moderado",IF((X31="Baja")*(Z31="Menor"),"Moderado",IF((X31="Baja")*(Z31="Leve"),"Bajo",IF((X31="Muy bajo")*(Z31="Catastrófico"),"Extremo",IF((X31="Muy bajo")*(Z31="Mayor"),"Alto",IF((X31="Muy bajo")*(Z31="Moderado"),"Moderado",IF((X31="Muy bajo")*(Z31="Menor"),"Bajo",IF((X31="Muy bajo")*(Z31="Leve"),"Bajo","0")))))))))))))))))))))))))</f>
        <v>Alto</v>
      </c>
      <c r="AB31" s="114" t="s">
        <v>225</v>
      </c>
      <c r="AC31" s="138" t="s">
        <v>280</v>
      </c>
      <c r="AD31" s="108" t="s">
        <v>227</v>
      </c>
      <c r="AE31" s="137">
        <v>44956</v>
      </c>
      <c r="AF31" s="137">
        <v>44958</v>
      </c>
      <c r="AG31" s="108" t="s">
        <v>228</v>
      </c>
      <c r="AH31" s="108" t="s">
        <v>229</v>
      </c>
      <c r="AI31" s="108" t="s">
        <v>230</v>
      </c>
      <c r="AJ31" s="108" t="s">
        <v>231</v>
      </c>
      <c r="AK31" s="114" t="s">
        <v>232</v>
      </c>
    </row>
    <row r="32" spans="1:37" ht="159.75" customHeight="1" x14ac:dyDescent="0.25">
      <c r="A32" s="113"/>
      <c r="B32" s="113"/>
      <c r="C32" s="113"/>
      <c r="D32" s="113"/>
      <c r="E32" s="214"/>
      <c r="F32" s="113"/>
      <c r="G32" s="113"/>
      <c r="H32" s="144"/>
      <c r="I32" s="113"/>
      <c r="J32" s="113"/>
      <c r="K32" s="113"/>
      <c r="L32" s="113"/>
      <c r="M32" s="113"/>
      <c r="N32" s="72" t="s">
        <v>380</v>
      </c>
      <c r="O32" s="5" t="s">
        <v>219</v>
      </c>
      <c r="P32" s="71" t="s">
        <v>220</v>
      </c>
      <c r="Q32" s="5" t="s">
        <v>221</v>
      </c>
      <c r="R32" s="35">
        <f t="shared" si="0"/>
        <v>0.3</v>
      </c>
      <c r="S32" s="5" t="s">
        <v>222</v>
      </c>
      <c r="T32" s="5" t="s">
        <v>259</v>
      </c>
      <c r="U32" s="71" t="s">
        <v>238</v>
      </c>
      <c r="V32" s="35">
        <f>V31-(V31*R32)</f>
        <v>0.42</v>
      </c>
      <c r="W32" s="113"/>
      <c r="X32" s="113"/>
      <c r="Y32" s="113"/>
      <c r="Z32" s="113"/>
      <c r="AA32" s="113"/>
      <c r="AB32" s="113"/>
      <c r="AC32" s="113"/>
      <c r="AD32" s="113"/>
      <c r="AE32" s="113"/>
      <c r="AF32" s="113"/>
      <c r="AG32" s="113"/>
      <c r="AH32" s="113"/>
      <c r="AI32" s="113"/>
      <c r="AJ32" s="113"/>
      <c r="AK32" s="113"/>
    </row>
    <row r="33" spans="1:37" ht="128.25" x14ac:dyDescent="0.25">
      <c r="A33" s="140" t="s">
        <v>211</v>
      </c>
      <c r="B33" s="140" t="s">
        <v>235</v>
      </c>
      <c r="C33" s="140" t="s">
        <v>281</v>
      </c>
      <c r="D33" s="140" t="s">
        <v>282</v>
      </c>
      <c r="E33" s="141" t="str">
        <f>CONCATENATE(B33," ",C33," ",D33)</f>
        <v>Afectación económica y reputacional por queja, reclamo, recurso de los grupos de valor o ente regulador por inconsistencias en la emisión de resoluciones de asignación de puntos debido a información incompleta o inexactitud en la digitación de datos de los actos administrativos de asignación y reconocimiento de puntos</v>
      </c>
      <c r="F33" s="139" t="s">
        <v>119</v>
      </c>
      <c r="G33" s="108" t="s">
        <v>215</v>
      </c>
      <c r="H33" s="114">
        <v>974</v>
      </c>
      <c r="I33" s="114" t="s">
        <v>216</v>
      </c>
      <c r="J33" s="114" t="str">
        <f>IF((I33="Muy Bajo"),"20%",IF(I33="Baja","40%",IF(I33="Media","60%",IF(I33="Alta","80%",IF(I33="Muy Alta","100%","0")))))</f>
        <v>80%</v>
      </c>
      <c r="K33" s="114" t="s">
        <v>243</v>
      </c>
      <c r="L33" s="114" t="str">
        <f>IF((K33="Leve"),"20%",IF(K33="Menor","40%",IF(K33="Moderado","60%",IF(K33="Mayor","80%",IF(K33="Catastrófico","100%","0")))))</f>
        <v>40%</v>
      </c>
      <c r="M33" s="136" t="str">
        <f>IF((J33="100%")*(L33="100%"),"Extremo",IF((J33="100%")*(L33="80%"),"Alto",IF((J33="100%")*(L33="60%"),"Alto",IF((J33="100%")*(L33="40%"),"Alto",IF((J33="100%")*(L33="20%"),"Alto",IF((J33="80%")*(L33="100%"),"Extremo",IF((J33="80%")*(L33="80%"),"Alto",IF((J33="80%")*(L33="60%"),"Alto",IF((J33="80%")*(L33="40%"),"Moderado",IF((J33="80%")*(L33="20%"),"Moderado",IF((J33="60%")*(L33="100%"),"Extremo",IF((J33="60%")*(L33="80%"),"Alto",IF((J33="60%")*(L33="60%"),"Moderado",IF((J33="60%")*(L33="40%"),"Moderado",IF((J33="60%")*(L33="20%"),"Moderado",IF((J33="40%")*(L33="100%"),"Extremo",IF((J33="40%")*(L33="80%"),"Alto",IF((J33="40%")*(L33="60%"),"Moderado",IF((J33="40%")*(L33="40%"),"Moderado",IF((J33="40%")*(L33="20%"),"Bajo",IF((J33="20%")*(L33="100%"),"Extremo",IF((J33="20%")*(L33="80%"),"Alto",IF((J33="20%")*(L33="60%"),"Moderado",IF((J33="20%")*(L33="40%"),"Bajo",IF((J33="20%")*(L33="20%"),"Bajo","0")))))))))))))))))))))))))</f>
        <v>Moderado</v>
      </c>
      <c r="N33" s="10" t="s">
        <v>381</v>
      </c>
      <c r="O33" s="5" t="s">
        <v>219</v>
      </c>
      <c r="P33" s="5" t="s">
        <v>234</v>
      </c>
      <c r="Q33" s="5" t="s">
        <v>221</v>
      </c>
      <c r="R33" s="35">
        <f t="shared" si="0"/>
        <v>0.4</v>
      </c>
      <c r="S33" s="5" t="s">
        <v>222</v>
      </c>
      <c r="T33" s="5" t="s">
        <v>223</v>
      </c>
      <c r="U33" s="5" t="s">
        <v>224</v>
      </c>
      <c r="V33" s="35">
        <f>IF(O33="probabilidad",J33-(J33*R33),IF(O33="Impacto",(J33-0),"0"))</f>
        <v>0.48</v>
      </c>
      <c r="W33" s="136">
        <f>V35</f>
        <v>0.39200000000000002</v>
      </c>
      <c r="X33" s="114" t="str">
        <f>IF((W33&lt;21%),"Muy Bajo",IF((W33&lt;41%),"Baja",IF((W33&lt;61%),"Media",IF((W33&lt;81%),"Alta",IF((W33&lt;101%),"Muy alta","0")))))</f>
        <v>Baja</v>
      </c>
      <c r="Y33" s="136">
        <f>IF(O33="Impacto",L33-(L33*R33),IF(O33="Probabilidad",L33-0,"0"))</f>
        <v>0.4</v>
      </c>
      <c r="Z33" s="114" t="str">
        <f>IF((Y33&lt;21%),"Leve",IF((Y33&lt;41%),"Menor",IF((Y33&lt;61%),"Moderado",IF((Y33&lt;81%),"Mayor",IF((Y33&lt;101%),"Catastrófico","0")))))</f>
        <v>Menor</v>
      </c>
      <c r="AA33" s="136" t="str">
        <f>IF((X33="Muy alta")*(Z33="Catastrófico"),"Extremo",IF((X33="Muy alta")*(Z33="Mayor"),"Alto",IF((X33="Muy alta")*(Z33="Moderado"),"Alto",IF((X33="Muy alta")*(Z33="Menor"),"Alto",IF((X33="Muy alta")*(Z33="Leve"),"Alto",IF((X33="Alta")*(Z33="Catastrófico"),"Extremo",IF((X33="Alta")*(Z33="Mayor"),"Alto",IF((X33="Alta")*(Z33="Moderado"),"Alto",IF((X33="Alta")*(Z33="Menor"),"Moderado",IF((X33="Alta")*(Z33="Leve"),"Moderado",IF((X33="Media")*(Z33="Catastrófico"),"Extremo",IF((X33="Media")*(Z33="Mayor"),"Alto",IF((X33="Media")*(Z33="Moderado"),"Moderado",IF((X33="Media")*(Z33="Menor"),"Moderado",IF((X33="Media")*(Z33="Leve"),"Moderado",IF((X33="Baja")*(Z33="Catastrófico"),"Extremo",IF((X33="Baja")*(Z33="Mayor"),"Alto",IF((X33="Baja")*(Z33="Moderado"),"Moderado",IF((X33="Baja")*(Z33="Menor"),"Moderado",IF((X33="Baja")*(Z33="Leve"),"Bajo",IF((X33="Muy bajo")*(Z33="Catastrófico"),"Extremo",IF((X33="Muy bajo")*(Z33="Mayor"),"Alto",IF((X33="Muy bajo")*(Z33="Moderado"),"Moderado",IF((X33="Muy bajo")*(Z33="Menor"),"Bajo",IF((X33="Muy bajo")*(Z33="Leve"),"Bajo","0")))))))))))))))))))))))))</f>
        <v>Moderado</v>
      </c>
      <c r="AB33" s="114" t="s">
        <v>225</v>
      </c>
      <c r="AC33" s="138" t="s">
        <v>283</v>
      </c>
      <c r="AD33" s="108" t="s">
        <v>284</v>
      </c>
      <c r="AE33" s="137">
        <v>44956</v>
      </c>
      <c r="AF33" s="137">
        <v>44958</v>
      </c>
      <c r="AG33" s="108" t="s">
        <v>228</v>
      </c>
      <c r="AH33" s="108" t="s">
        <v>229</v>
      </c>
      <c r="AI33" s="108" t="s">
        <v>230</v>
      </c>
      <c r="AJ33" s="108" t="s">
        <v>231</v>
      </c>
      <c r="AK33" s="114" t="s">
        <v>232</v>
      </c>
    </row>
    <row r="34" spans="1:37" ht="84" customHeight="1" x14ac:dyDescent="0.25">
      <c r="A34" s="109"/>
      <c r="B34" s="109"/>
      <c r="C34" s="109"/>
      <c r="D34" s="109"/>
      <c r="E34" s="109"/>
      <c r="F34" s="109"/>
      <c r="G34" s="109"/>
      <c r="H34" s="109"/>
      <c r="I34" s="109"/>
      <c r="J34" s="109"/>
      <c r="K34" s="109"/>
      <c r="L34" s="109"/>
      <c r="M34" s="109"/>
      <c r="N34" s="10" t="s">
        <v>285</v>
      </c>
      <c r="O34" s="5" t="s">
        <v>219</v>
      </c>
      <c r="P34" s="5" t="s">
        <v>220</v>
      </c>
      <c r="Q34" s="5" t="s">
        <v>221</v>
      </c>
      <c r="R34" s="35">
        <f t="shared" si="0"/>
        <v>0.3</v>
      </c>
      <c r="S34" s="5" t="s">
        <v>222</v>
      </c>
      <c r="T34" s="5" t="s">
        <v>223</v>
      </c>
      <c r="U34" s="5" t="s">
        <v>224</v>
      </c>
      <c r="V34" s="35">
        <f>IF(O34="probabilidad",J33-(J33*R34),IF(O34="Impacto",(J33-0),"0"))</f>
        <v>0.56000000000000005</v>
      </c>
      <c r="W34" s="109"/>
      <c r="X34" s="109"/>
      <c r="Y34" s="109"/>
      <c r="Z34" s="109"/>
      <c r="AA34" s="109"/>
      <c r="AB34" s="109"/>
      <c r="AC34" s="109"/>
      <c r="AD34" s="109"/>
      <c r="AE34" s="113"/>
      <c r="AF34" s="113"/>
      <c r="AG34" s="113"/>
      <c r="AH34" s="113"/>
      <c r="AI34" s="113"/>
      <c r="AJ34" s="113"/>
      <c r="AK34" s="113"/>
    </row>
    <row r="35" spans="1:37" ht="108.75" customHeight="1" x14ac:dyDescent="0.25">
      <c r="A35" s="113"/>
      <c r="B35" s="113"/>
      <c r="C35" s="113"/>
      <c r="D35" s="113"/>
      <c r="E35" s="113"/>
      <c r="F35" s="113"/>
      <c r="G35" s="113"/>
      <c r="H35" s="113"/>
      <c r="I35" s="113"/>
      <c r="J35" s="113"/>
      <c r="K35" s="113"/>
      <c r="L35" s="113"/>
      <c r="M35" s="113"/>
      <c r="N35" s="10" t="s">
        <v>382</v>
      </c>
      <c r="O35" s="5" t="s">
        <v>219</v>
      </c>
      <c r="P35" s="5" t="s">
        <v>220</v>
      </c>
      <c r="Q35" s="5" t="s">
        <v>221</v>
      </c>
      <c r="R35" s="35">
        <f t="shared" si="0"/>
        <v>0.3</v>
      </c>
      <c r="S35" s="5" t="s">
        <v>222</v>
      </c>
      <c r="T35" s="5" t="s">
        <v>223</v>
      </c>
      <c r="U35" s="5" t="s">
        <v>224</v>
      </c>
      <c r="V35" s="35">
        <f>V34-(V34*R35)</f>
        <v>0.39200000000000002</v>
      </c>
      <c r="W35" s="113"/>
      <c r="X35" s="113"/>
      <c r="Y35" s="113"/>
      <c r="Z35" s="113"/>
      <c r="AA35" s="113"/>
      <c r="AB35" s="113"/>
      <c r="AC35" s="113"/>
      <c r="AD35" s="113"/>
      <c r="AE35" s="137">
        <v>44956</v>
      </c>
      <c r="AF35" s="137">
        <v>44958</v>
      </c>
      <c r="AG35" s="108" t="s">
        <v>228</v>
      </c>
      <c r="AH35" s="108" t="s">
        <v>229</v>
      </c>
      <c r="AI35" s="108" t="s">
        <v>230</v>
      </c>
      <c r="AJ35" s="108" t="s">
        <v>231</v>
      </c>
      <c r="AK35" s="37" t="s">
        <v>232</v>
      </c>
    </row>
    <row r="36" spans="1:37" ht="85.5" x14ac:dyDescent="0.25">
      <c r="A36" s="140" t="s">
        <v>211</v>
      </c>
      <c r="B36" s="140" t="s">
        <v>212</v>
      </c>
      <c r="C36" s="140" t="s">
        <v>286</v>
      </c>
      <c r="D36" s="140" t="s">
        <v>287</v>
      </c>
      <c r="E36" s="141" t="str">
        <f>CONCATENATE(B36," ",C36," ",D36)</f>
        <v>Afectación reputacional por queja o solicitud del (a) docente debido a inconsistencias en la liquidación y trámite de los apoyos económicos de comisiones de estudios y becas crédito</v>
      </c>
      <c r="F36" s="139" t="s">
        <v>119</v>
      </c>
      <c r="G36" s="108" t="s">
        <v>215</v>
      </c>
      <c r="H36" s="114">
        <v>45</v>
      </c>
      <c r="I36" s="114" t="s">
        <v>256</v>
      </c>
      <c r="J36" s="114" t="str">
        <f>IF((I36="Muy Bajo"),"20%",IF(I36="Baja","40%",IF(I36="Media","60%",IF(I36="Alta","80%",IF(I36="Muy Alta","100%","0")))))</f>
        <v>60%</v>
      </c>
      <c r="K36" s="114" t="s">
        <v>288</v>
      </c>
      <c r="L36" s="114" t="str">
        <f>IF((K36="Leve"),"20%",IF(K36="Menor","40%",IF(K36="Moderado","60%",IF(K36="Mayor","80%",IF(K36="Catastrófico","100%","0")))))</f>
        <v>20%</v>
      </c>
      <c r="M36" s="136" t="str">
        <f>IF((J36="100%")*(L36="100%"),"Extremo",IF((J36="100%")*(L36="80%"),"Alto",IF((J36="100%")*(L36="60%"),"Alto",IF((J36="100%")*(L36="40%"),"Alto",IF((J36="100%")*(L36="20%"),"Alto",IF((J36="80%")*(L36="100%"),"Extremo",IF((J36="80%")*(L36="80%"),"Alto",IF((J36="80%")*(L36="60%"),"Alto",IF((J36="80%")*(L36="40%"),"Moderado",IF((J36="80%")*(L36="20%"),"Moderado",IF((J36="60%")*(L36="100%"),"Extremo",IF((J36="60%")*(L36="80%"),"Alto",IF((J36="60%")*(L36="60%"),"Moderado",IF((J36="60%")*(L36="40%"),"Moderado",IF((J36="60%")*(L36="20%"),"Moderado",IF((J36="40%")*(L36="100%"),"Extremo",IF((J36="40%")*(L36="80%"),"Alto",IF((J36="40%")*(L36="60%"),"Moderado",IF((J36="40%")*(L36="40%"),"Moderado",IF((J36="40%")*(L36="20%"),"Bajo",IF((J36="20%")*(L36="100%"),"Extremo",IF((J36="20%")*(L36="80%"),"Alto",IF((J36="20%")*(L36="60%"),"Moderado",IF((J36="20%")*(L36="40%"),"Bajo",IF((J36="20%")*(L36="20%"),"Bajo","0")))))))))))))))))))))))))</f>
        <v>Moderado</v>
      </c>
      <c r="N36" s="10" t="s">
        <v>383</v>
      </c>
      <c r="O36" s="5" t="s">
        <v>219</v>
      </c>
      <c r="P36" s="5" t="s">
        <v>234</v>
      </c>
      <c r="Q36" s="5" t="s">
        <v>221</v>
      </c>
      <c r="R36" s="35">
        <f t="shared" si="0"/>
        <v>0.4</v>
      </c>
      <c r="S36" s="5" t="s">
        <v>222</v>
      </c>
      <c r="T36" s="5" t="s">
        <v>223</v>
      </c>
      <c r="U36" s="5" t="s">
        <v>224</v>
      </c>
      <c r="V36" s="35">
        <f>IF(O36="probabilidad",J36-(J36*R36),IF(O36="Impacto",(J36-0),"0"))</f>
        <v>0.36</v>
      </c>
      <c r="W36" s="136">
        <f>V37</f>
        <v>0.216</v>
      </c>
      <c r="X36" s="114" t="str">
        <f>IF((W36&lt;21%),"Muy Bajo",IF((W36&lt;41%),"Baja",IF((W36&lt;61%),"Media",IF((W36&lt;81%),"Alta",IF((W36&lt;101%),"Muy alta","0")))))</f>
        <v>Baja</v>
      </c>
      <c r="Y36" s="136">
        <f>IF(O36="Impacto",L36-(L36*R36),IF(O36="Probabilidad",L36-0,"0"))</f>
        <v>0.2</v>
      </c>
      <c r="Z36" s="114" t="str">
        <f>IF((Y36&lt;21%),"Leve",IF((Y36&lt;41%),"Menor",IF((Y36&lt;61%),"Moderado",IF((Y36&lt;81%),"Mayor",IF((Y36&lt;101%),"Catastrófico","0")))))</f>
        <v>Leve</v>
      </c>
      <c r="AA36" s="136" t="str">
        <f>IF((X36="Muy alta")*(Z36="Catastrófico"),"Extremo",IF((X36="Muy alta")*(Z36="Mayor"),"Alto",IF((X36="Muy alta")*(Z36="Moderado"),"Alto",IF((X36="Muy alta")*(Z36="Menor"),"Alto",IF((X36="Muy alta")*(Z36="Leve"),"Alto",IF((X36="Alta")*(Z36="Catastrófico"),"Extremo",IF((X36="Alta")*(Z36="Mayor"),"Alto",IF((X36="Alta")*(Z36="Moderado"),"Alto",IF((X36="Alta")*(Z36="Menor"),"Moderado",IF((X36="Alta")*(Z36="Leve"),"Moderado",IF((X36="Media")*(Z36="Catastrófico"),"Extremo",IF((X36="Media")*(Z36="Mayor"),"Alto",IF((X36="Media")*(Z36="Moderado"),"Moderado",IF((X36="Media")*(Z36="Menor"),"Moderado",IF((X36="Media")*(Z36="Leve"),"Moderado",IF((X36="Baja")*(Z36="Catastrófico"),"Extremo",IF((X36="Baja")*(Z36="Mayor"),"Alto",IF((X36="Baja")*(Z36="Moderado"),"Moderado",IF((X36="Baja")*(Z36="Menor"),"Moderado",IF((X36="Baja")*(Z36="Leve"),"Bajo",IF((X36="Muy bajo")*(Z36="Catastrófico"),"Extremo",IF((X36="Muy bajo")*(Z36="Mayor"),"Alto",IF((X36="Muy bajo")*(Z36="Moderado"),"Moderado",IF((X36="Muy bajo")*(Z36="Menor"),"Bajo",IF((X36="Muy bajo")*(Z36="Leve"),"Bajo","0")))))))))))))))))))))))))</f>
        <v>Bajo</v>
      </c>
      <c r="AB36" s="114" t="s">
        <v>289</v>
      </c>
      <c r="AC36" s="138" t="s">
        <v>393</v>
      </c>
      <c r="AD36" s="108" t="s">
        <v>392</v>
      </c>
      <c r="AE36" s="113"/>
      <c r="AF36" s="113"/>
      <c r="AG36" s="113"/>
      <c r="AH36" s="113"/>
      <c r="AI36" s="113"/>
      <c r="AJ36" s="113"/>
      <c r="AK36" s="114" t="s">
        <v>232</v>
      </c>
    </row>
    <row r="37" spans="1:37" ht="99.75" x14ac:dyDescent="0.25">
      <c r="A37" s="113"/>
      <c r="B37" s="113"/>
      <c r="C37" s="113"/>
      <c r="D37" s="113"/>
      <c r="E37" s="113"/>
      <c r="F37" s="113"/>
      <c r="G37" s="113"/>
      <c r="H37" s="113"/>
      <c r="I37" s="113"/>
      <c r="J37" s="113"/>
      <c r="K37" s="113"/>
      <c r="L37" s="113"/>
      <c r="M37" s="113"/>
      <c r="N37" s="10" t="s">
        <v>384</v>
      </c>
      <c r="O37" s="5" t="s">
        <v>219</v>
      </c>
      <c r="P37" s="5" t="s">
        <v>234</v>
      </c>
      <c r="Q37" s="5" t="s">
        <v>221</v>
      </c>
      <c r="R37" s="35">
        <f t="shared" si="0"/>
        <v>0.4</v>
      </c>
      <c r="S37" s="5" t="s">
        <v>222</v>
      </c>
      <c r="T37" s="5" t="s">
        <v>223</v>
      </c>
      <c r="U37" s="5" t="s">
        <v>224</v>
      </c>
      <c r="V37" s="35">
        <f>V36-(V36*R37)</f>
        <v>0.216</v>
      </c>
      <c r="W37" s="113"/>
      <c r="X37" s="113"/>
      <c r="Y37" s="113"/>
      <c r="Z37" s="113"/>
      <c r="AA37" s="113"/>
      <c r="AB37" s="113"/>
      <c r="AC37" s="113"/>
      <c r="AD37" s="113"/>
      <c r="AE37" s="137">
        <v>44956</v>
      </c>
      <c r="AF37" s="137">
        <v>44958</v>
      </c>
      <c r="AG37" s="108" t="s">
        <v>228</v>
      </c>
      <c r="AH37" s="108" t="s">
        <v>229</v>
      </c>
      <c r="AI37" s="108" t="s">
        <v>230</v>
      </c>
      <c r="AJ37" s="108" t="s">
        <v>231</v>
      </c>
      <c r="AK37" s="113"/>
    </row>
    <row r="38" spans="1:37" ht="85.5" customHeight="1" x14ac:dyDescent="0.25">
      <c r="A38" s="140" t="s">
        <v>211</v>
      </c>
      <c r="B38" s="140" t="s">
        <v>235</v>
      </c>
      <c r="C38" s="140" t="s">
        <v>396</v>
      </c>
      <c r="D38" s="140" t="s">
        <v>291</v>
      </c>
      <c r="E38" s="141" t="str">
        <f>CONCATENATE(B38," ",C38," ",D38)</f>
        <v>Afectación económica y reputacional por vencimiento de términos de los compromisos de las comisiones de estudios y becas crédito debido al presunto incumplimiento de los compromisos pactados por el (la) docente y los (las) becarios (as), el Acuerdo, el contrato y pagaré, beneficiarios (as) de comisiones de estudios y becas crédito condonables</v>
      </c>
      <c r="F38" s="139" t="s">
        <v>119</v>
      </c>
      <c r="G38" s="108" t="s">
        <v>215</v>
      </c>
      <c r="H38" s="114">
        <v>107</v>
      </c>
      <c r="I38" s="114" t="s">
        <v>256</v>
      </c>
      <c r="J38" s="114" t="str">
        <f>IF((I38="Muy Bajo"),"20%",IF(I38="Baja","40%",IF(I38="Media","60%",IF(I38="Alta","80%",IF(I38="Muy Alta","100%","0")))))</f>
        <v>60%</v>
      </c>
      <c r="K38" s="114" t="s">
        <v>217</v>
      </c>
      <c r="L38" s="114" t="str">
        <f>IF((K38="Leve"),"20%",IF(K38="Menor","40%",IF(K38="Moderado","60%",IF(K38="Mayor","80%",IF(K38="Catastrófico","100%","0")))))</f>
        <v>60%</v>
      </c>
      <c r="M38" s="136" t="str">
        <f>IF((J38="100%")*(L38="100%"),"Extremo",IF((J38="100%")*(L38="80%"),"Alto",IF((J38="100%")*(L38="60%"),"Alto",IF((J38="100%")*(L38="40%"),"Alto",IF((J38="100%")*(L38="20%"),"Alto",IF((J38="80%")*(L38="100%"),"Extremo",IF((J38="80%")*(L38="80%"),"Alto",IF((J38="80%")*(L38="60%"),"Alto",IF((J38="80%")*(L38="40%"),"Moderado",IF((J38="80%")*(L38="20%"),"Moderado",IF((J38="60%")*(L38="100%"),"Extremo",IF((J38="60%")*(L38="80%"),"Alto",IF((J38="60%")*(L38="60%"),"Moderado",IF((J38="60%")*(L38="40%"),"Moderado",IF((J38="60%")*(L38="20%"),"Moderado",IF((J38="40%")*(L38="100%"),"Extremo",IF((J38="40%")*(L38="80%"),"Alto",IF((J38="40%")*(L38="60%"),"Moderado",IF((J38="40%")*(L38="40%"),"Moderado",IF((J38="40%")*(L38="20%"),"Bajo",IF((J38="20%")*(L38="100%"),"Extremo",IF((J38="20%")*(L38="80%"),"Alto",IF((J38="20%")*(L38="60%"),"Moderado",IF((J38="20%")*(L38="40%"),"Bajo",IF((J38="20%")*(L38="20%"),"Bajo","0")))))))))))))))))))))))))</f>
        <v>Moderado</v>
      </c>
      <c r="N38" s="10" t="s">
        <v>292</v>
      </c>
      <c r="O38" s="5" t="s">
        <v>219</v>
      </c>
      <c r="P38" s="5" t="s">
        <v>234</v>
      </c>
      <c r="Q38" s="5" t="s">
        <v>221</v>
      </c>
      <c r="R38" s="35">
        <f t="shared" si="0"/>
        <v>0.4</v>
      </c>
      <c r="S38" s="5" t="s">
        <v>222</v>
      </c>
      <c r="T38" s="5" t="s">
        <v>223</v>
      </c>
      <c r="U38" s="5" t="s">
        <v>224</v>
      </c>
      <c r="V38" s="35">
        <f>IF(O38="probabilidad",J38-(J38*R38),IF(O38="Impacto",(J38-0),"0"))</f>
        <v>0.36</v>
      </c>
      <c r="W38" s="136">
        <f>V40</f>
        <v>0.12959999999999999</v>
      </c>
      <c r="X38" s="114" t="str">
        <f>IF((W38&lt;21%),"Muy Bajo",IF((W38&lt;41%),"Baja",IF((W38&lt;61%),"Media",IF((W38&lt;81%),"Alta",IF((W38&lt;101%),"Muy alta","0")))))</f>
        <v>Muy Bajo</v>
      </c>
      <c r="Y38" s="136">
        <f>IF(O38="Impacto",L38-(L38*R38),IF(O38="Probabilidad",L38-0,"0"))</f>
        <v>0.6</v>
      </c>
      <c r="Z38" s="114" t="str">
        <f>IF((Y38&lt;21%),"Leve",IF((Y38&lt;41%),"Menor",IF((Y38&lt;61%),"Moderado",IF((Y38&lt;81%),"Mayor",IF((Y38&lt;101%),"Catastrófico","0")))))</f>
        <v>Moderado</v>
      </c>
      <c r="AA38" s="136" t="str">
        <f>IF((X38="Muy alta")*(Z38="Catastrófico"),"Extremo",IF((X38="Muy alta")*(Z38="Mayor"),"Alto",IF((X38="Muy alta")*(Z38="Moderado"),"Alto",IF((X38="Muy alta")*(Z38="Menor"),"Alto",IF((X38="Muy alta")*(Z38="Leve"),"Alto",IF((X38="Alta")*(Z38="Catastrófico"),"Extremo",IF((X38="Alta")*(Z38="Mayor"),"Alto",IF((X38="Alta")*(Z38="Moderado"),"Alto",IF((X38="Alta")*(Z38="Menor"),"Moderado",IF((X38="Alta")*(Z38="Leve"),"Moderado",IF((X38="Media")*(Z38="Catastrófico"),"Extremo",IF((X38="Media")*(Z38="Mayor"),"Alto",IF((X38="Media")*(Z38="Moderado"),"Moderado",IF((X38="Media")*(Z38="Menor"),"Moderado",IF((X38="Media")*(Z38="Leve"),"Moderado",IF((X38="Baja")*(Z38="Catastrófico"),"Extremo",IF((X38="Baja")*(Z38="Mayor"),"Alto",IF((X38="Baja")*(Z38="Moderado"),"Moderado",IF((X38="Baja")*(Z38="Menor"),"Moderado",IF((X38="Baja")*(Z38="Leve"),"Bajo",IF((X38="Muy bajo")*(Z38="Catastrófico"),"Extremo",IF((X38="Muy bajo")*(Z38="Mayor"),"Alto",IF((X38="Muy bajo")*(Z38="Moderado"),"Moderado",IF((X38="Muy bajo")*(Z38="Menor"),"Bajo",IF((X38="Muy bajo")*(Z38="Leve"),"Bajo","0")))))))))))))))))))))))))</f>
        <v>Moderado</v>
      </c>
      <c r="AB38" s="114" t="s">
        <v>225</v>
      </c>
      <c r="AC38" s="138" t="s">
        <v>293</v>
      </c>
      <c r="AD38" s="4" t="s">
        <v>294</v>
      </c>
      <c r="AE38" s="113"/>
      <c r="AF38" s="113"/>
      <c r="AG38" s="113"/>
      <c r="AH38" s="113"/>
      <c r="AI38" s="113"/>
      <c r="AJ38" s="113"/>
      <c r="AK38" s="5"/>
    </row>
    <row r="39" spans="1:37" ht="114" x14ac:dyDescent="0.25">
      <c r="A39" s="109"/>
      <c r="B39" s="109"/>
      <c r="C39" s="109"/>
      <c r="D39" s="109"/>
      <c r="E39" s="109"/>
      <c r="F39" s="109"/>
      <c r="G39" s="109"/>
      <c r="H39" s="109"/>
      <c r="I39" s="109"/>
      <c r="J39" s="109"/>
      <c r="K39" s="109"/>
      <c r="L39" s="109"/>
      <c r="M39" s="109"/>
      <c r="N39" s="10" t="s">
        <v>295</v>
      </c>
      <c r="O39" s="5" t="s">
        <v>219</v>
      </c>
      <c r="P39" s="5" t="s">
        <v>234</v>
      </c>
      <c r="Q39" s="5" t="s">
        <v>221</v>
      </c>
      <c r="R39" s="35">
        <f t="shared" si="0"/>
        <v>0.4</v>
      </c>
      <c r="S39" s="5" t="s">
        <v>222</v>
      </c>
      <c r="T39" s="5" t="s">
        <v>223</v>
      </c>
      <c r="U39" s="5" t="s">
        <v>224</v>
      </c>
      <c r="V39" s="36">
        <f t="shared" ref="V39:V40" si="1">V38-(V38*R39)</f>
        <v>0.216</v>
      </c>
      <c r="W39" s="109"/>
      <c r="X39" s="109"/>
      <c r="Y39" s="109"/>
      <c r="Z39" s="109"/>
      <c r="AA39" s="109"/>
      <c r="AB39" s="109"/>
      <c r="AC39" s="109"/>
      <c r="AD39" s="108" t="s">
        <v>294</v>
      </c>
      <c r="AE39" s="137">
        <v>44956</v>
      </c>
      <c r="AF39" s="137">
        <v>44958</v>
      </c>
      <c r="AG39" s="108" t="s">
        <v>228</v>
      </c>
      <c r="AH39" s="211" t="s">
        <v>229</v>
      </c>
      <c r="AI39" s="211" t="s">
        <v>230</v>
      </c>
      <c r="AJ39" s="211" t="s">
        <v>231</v>
      </c>
      <c r="AK39" s="212"/>
    </row>
    <row r="40" spans="1:37" ht="99.75" x14ac:dyDescent="0.25">
      <c r="A40" s="113"/>
      <c r="B40" s="113"/>
      <c r="C40" s="113"/>
      <c r="D40" s="113"/>
      <c r="E40" s="113"/>
      <c r="F40" s="113"/>
      <c r="G40" s="113"/>
      <c r="H40" s="113"/>
      <c r="I40" s="113"/>
      <c r="J40" s="113"/>
      <c r="K40" s="113"/>
      <c r="L40" s="113"/>
      <c r="M40" s="113"/>
      <c r="N40" s="10" t="s">
        <v>387</v>
      </c>
      <c r="O40" s="5" t="s">
        <v>219</v>
      </c>
      <c r="P40" s="5" t="s">
        <v>234</v>
      </c>
      <c r="Q40" s="5" t="s">
        <v>221</v>
      </c>
      <c r="R40" s="35">
        <f t="shared" si="0"/>
        <v>0.4</v>
      </c>
      <c r="S40" s="5" t="s">
        <v>241</v>
      </c>
      <c r="T40" s="5" t="s">
        <v>223</v>
      </c>
      <c r="U40" s="5" t="s">
        <v>224</v>
      </c>
      <c r="V40" s="36">
        <f t="shared" si="1"/>
        <v>0.12959999999999999</v>
      </c>
      <c r="W40" s="113"/>
      <c r="X40" s="113"/>
      <c r="Y40" s="113"/>
      <c r="Z40" s="113"/>
      <c r="AA40" s="113"/>
      <c r="AB40" s="113"/>
      <c r="AC40" s="113"/>
      <c r="AD40" s="113"/>
      <c r="AE40" s="113"/>
      <c r="AF40" s="113"/>
      <c r="AG40" s="113"/>
      <c r="AH40" s="113"/>
      <c r="AI40" s="113"/>
      <c r="AJ40" s="113"/>
      <c r="AK40" s="113"/>
    </row>
    <row r="41" spans="1:37" ht="85.5" customHeight="1" x14ac:dyDescent="0.25">
      <c r="A41" s="140" t="s">
        <v>211</v>
      </c>
      <c r="B41" s="140" t="s">
        <v>235</v>
      </c>
      <c r="C41" s="108" t="s">
        <v>296</v>
      </c>
      <c r="D41" s="108" t="s">
        <v>297</v>
      </c>
      <c r="E41" s="141" t="str">
        <f>CONCATENATE(B41," ",C41," ",D41)</f>
        <v>Afectación económica y reputacional Por queja o reclamo del (a) docente por el no reembolso de los apoyos económicos para la asistencia en eventos académicos, científicos o culturales Debido a la presentación extemporánea de la solicitud, no remisión de la totalidad de los requisitos para estudio y decisión por parte del CDD, no tramite de los apoyos económicos por parte de las instancias competentes</v>
      </c>
      <c r="F41" s="139" t="s">
        <v>119</v>
      </c>
      <c r="G41" s="108" t="s">
        <v>215</v>
      </c>
      <c r="H41" s="114">
        <v>95</v>
      </c>
      <c r="I41" s="114" t="s">
        <v>256</v>
      </c>
      <c r="J41" s="114" t="str">
        <f>IF((I41="Muy Bajo"),"20%",IF(I41="Baja","40%",IF(I41="Media","60%",IF(I41="Alta","80%",IF(I41="Muy Alta","100%","0")))))</f>
        <v>60%</v>
      </c>
      <c r="K41" s="114" t="s">
        <v>288</v>
      </c>
      <c r="L41" s="114" t="str">
        <f>IF((K41="Leve"),"20%",IF(K41="Menor","40%",IF(K41="Moderado","60%",IF(K41="Mayor","80%",IF(K41="Catastrófico","100%","0")))))</f>
        <v>20%</v>
      </c>
      <c r="M41" s="136" t="str">
        <f>IF((J41="100%")*(L41="100%"),"Extremo",IF((J41="100%")*(L41="80%"),"Alto",IF((J41="100%")*(L41="60%"),"Alto",IF((J41="100%")*(L41="40%"),"Alto",IF((J41="100%")*(L41="20%"),"Alto",IF((J41="80%")*(L41="100%"),"Extremo",IF((J41="80%")*(L41="80%"),"Alto",IF((J41="80%")*(L41="60%"),"Alto",IF((J41="80%")*(L41="40%"),"Moderado",IF((J41="80%")*(L41="20%"),"Moderado",IF((J41="60%")*(L41="100%"),"Extremo",IF((J41="60%")*(L41="80%"),"Alto",IF((J41="60%")*(L41="60%"),"Moderado",IF((J41="60%")*(L41="40%"),"Moderado",IF((J41="60%")*(L41="20%"),"Moderado",IF((J41="40%")*(L41="100%"),"Extremo",IF((J41="40%")*(L41="80%"),"Alto",IF((J41="40%")*(L41="60%"),"Moderado",IF((J41="40%")*(L41="40%"),"Moderado",IF((J41="40%")*(L41="20%"),"Bajo",IF((J41="20%")*(L41="100%"),"Extremo",IF((J41="20%")*(L41="80%"),"Alto",IF((J41="20%")*(L41="60%"),"Moderado",IF((J41="20%")*(L41="40%"),"Bajo",IF((J41="20%")*(L41="20%"),"Bajo","0")))))))))))))))))))))))))</f>
        <v>Moderado</v>
      </c>
      <c r="N41" s="10" t="s">
        <v>385</v>
      </c>
      <c r="O41" s="5" t="s">
        <v>219</v>
      </c>
      <c r="P41" s="5" t="s">
        <v>234</v>
      </c>
      <c r="Q41" s="5" t="s">
        <v>221</v>
      </c>
      <c r="R41" s="35">
        <f t="shared" si="0"/>
        <v>0.4</v>
      </c>
      <c r="S41" s="5" t="s">
        <v>222</v>
      </c>
      <c r="T41" s="5" t="s">
        <v>223</v>
      </c>
      <c r="U41" s="5" t="s">
        <v>224</v>
      </c>
      <c r="V41" s="35">
        <f>IF(O41="probabilidad",J41-(J41*R41),IF(O41="Impacto",(J41-0),"0"))</f>
        <v>0.36</v>
      </c>
      <c r="W41" s="136">
        <f>V42</f>
        <v>0.216</v>
      </c>
      <c r="X41" s="114" t="str">
        <f>IF((W41&lt;21%),"Muy Bajo",IF((W41&lt;41%),"Baja",IF((W41&lt;61%),"Media",IF((W41&lt;81%),"Alta",IF((W41&lt;101%),"Muy alta","0")))))</f>
        <v>Baja</v>
      </c>
      <c r="Y41" s="136">
        <f>IF(O41="Impacto",L41-(L41*R41),IF(O41="Probabilidad",L41-0,"0"))</f>
        <v>0.2</v>
      </c>
      <c r="Z41" s="114" t="str">
        <f>IF((Y41&lt;21%),"Leve",IF((Y41&lt;41%),"Menor",IF((Y41&lt;61%),"Moderado",IF((Y41&lt;81%),"Mayor",IF((Y41&lt;101%),"Catastrófico","0")))))</f>
        <v>Leve</v>
      </c>
      <c r="AA41" s="136" t="str">
        <f>IF((X41="Muy alta")*(Z41="Catastrófico"),"Extremo",IF((X41="Muy alta")*(Z41="Mayor"),"Alto",IF((X41="Muy alta")*(Z41="Moderado"),"Alto",IF((X41="Muy alta")*(Z41="Menor"),"Alto",IF((X41="Muy alta")*(Z41="Leve"),"Alto",IF((X41="Alta")*(Z41="Catastrófico"),"Extremo",IF((X41="Alta")*(Z41="Mayor"),"Alto",IF((X41="Alta")*(Z41="Moderado"),"Alto",IF((X41="Alta")*(Z41="Menor"),"Moderado",IF((X41="Alta")*(Z41="Leve"),"Moderado",IF((X41="Media")*(Z41="Catastrófico"),"Extremo",IF((X41="Media")*(Z41="Mayor"),"Alto",IF((X41="Media")*(Z41="Moderado"),"Moderado",IF((X41="Media")*(Z41="Menor"),"Moderado",IF((X41="Media")*(Z41="Leve"),"Moderado",IF((X41="Baja")*(Z41="Catastrófico"),"Extremo",IF((X41="Baja")*(Z41="Mayor"),"Alto",IF((X41="Baja")*(Z41="Moderado"),"Moderado",IF((X41="Baja")*(Z41="Menor"),"Moderado",IF((X41="Baja")*(Z41="Leve"),"Bajo",IF((X41="Muy bajo")*(Z41="Catastrófico"),"Extremo",IF((X41="Muy bajo")*(Z41="Mayor"),"Alto",IF((X41="Muy bajo")*(Z41="Moderado"),"Moderado",IF((X41="Muy bajo")*(Z41="Menor"),"Bajo",IF((X41="Muy bajo")*(Z41="Leve"),"Bajo","0")))))))))))))))))))))))))</f>
        <v>Bajo</v>
      </c>
      <c r="AB41" s="208" t="s">
        <v>289</v>
      </c>
      <c r="AC41" s="209" t="s">
        <v>391</v>
      </c>
      <c r="AD41" s="206" t="s">
        <v>392</v>
      </c>
      <c r="AE41" s="204">
        <v>44956</v>
      </c>
      <c r="AF41" s="204">
        <v>44958</v>
      </c>
      <c r="AG41" s="206" t="s">
        <v>228</v>
      </c>
      <c r="AH41" s="207" t="s">
        <v>229</v>
      </c>
      <c r="AI41" s="207" t="s">
        <v>230</v>
      </c>
      <c r="AJ41" s="207" t="s">
        <v>231</v>
      </c>
      <c r="AK41" s="79" t="s">
        <v>232</v>
      </c>
    </row>
    <row r="42" spans="1:37" ht="42.75" x14ac:dyDescent="0.25">
      <c r="A42" s="113"/>
      <c r="B42" s="113"/>
      <c r="C42" s="113"/>
      <c r="D42" s="113"/>
      <c r="E42" s="113"/>
      <c r="F42" s="113"/>
      <c r="G42" s="113"/>
      <c r="H42" s="113"/>
      <c r="I42" s="113"/>
      <c r="J42" s="113"/>
      <c r="K42" s="113"/>
      <c r="L42" s="113"/>
      <c r="M42" s="113"/>
      <c r="N42" s="10" t="s">
        <v>386</v>
      </c>
      <c r="O42" s="5" t="s">
        <v>219</v>
      </c>
      <c r="P42" s="5" t="s">
        <v>234</v>
      </c>
      <c r="Q42" s="5" t="s">
        <v>221</v>
      </c>
      <c r="R42" s="35">
        <f t="shared" si="0"/>
        <v>0.4</v>
      </c>
      <c r="S42" s="5" t="s">
        <v>222</v>
      </c>
      <c r="T42" s="5" t="s">
        <v>223</v>
      </c>
      <c r="U42" s="5" t="s">
        <v>224</v>
      </c>
      <c r="V42" s="35">
        <f>V41-(V41*R42)</f>
        <v>0.216</v>
      </c>
      <c r="W42" s="113"/>
      <c r="X42" s="113"/>
      <c r="Y42" s="113"/>
      <c r="Z42" s="113"/>
      <c r="AA42" s="113"/>
      <c r="AB42" s="205"/>
      <c r="AC42" s="205"/>
      <c r="AD42" s="210"/>
      <c r="AE42" s="205"/>
      <c r="AF42" s="205"/>
      <c r="AG42" s="205"/>
      <c r="AH42" s="205"/>
      <c r="AI42" s="205"/>
      <c r="AJ42" s="205"/>
      <c r="AK42" s="79" t="s">
        <v>232</v>
      </c>
    </row>
    <row r="43" spans="1:37" ht="93.75" customHeight="1" x14ac:dyDescent="0.25">
      <c r="A43" s="123" t="s">
        <v>211</v>
      </c>
      <c r="B43" s="127" t="s">
        <v>235</v>
      </c>
      <c r="C43" s="227" t="s">
        <v>298</v>
      </c>
      <c r="D43" s="131" t="s">
        <v>389</v>
      </c>
      <c r="E43" s="123" t="str">
        <f t="shared" ref="E43:E45" si="2">CONCATENATE(B43," ",C43," ",D43)</f>
        <v>Afectación económica y reputacional por uso del poder para la vinculación de personal debido a que no cumple los requisitos  establecidos en el manual de funciones, para beneficio propio o de un tercero.</v>
      </c>
      <c r="F43" s="125" t="s">
        <v>299</v>
      </c>
      <c r="G43" s="127" t="s">
        <v>300</v>
      </c>
      <c r="H43" s="127" t="s">
        <v>216</v>
      </c>
      <c r="I43" s="125" t="s">
        <v>216</v>
      </c>
      <c r="J43" s="125" t="str">
        <f t="shared" ref="J43:J45" si="3">IF((I43="Muy Bajo"),"20%",IF(I43="Baja","40%",IF(I43="Media","60%",IF(I43="Alta","80%",IF(I43="Muy Alta","100%","0")))))</f>
        <v>80%</v>
      </c>
      <c r="K43" s="125" t="s">
        <v>251</v>
      </c>
      <c r="L43" s="125" t="str">
        <f t="shared" ref="L43:L45" si="4">IF((K43="Leve"),"20%",IF(K43="Menor","40%",IF(K43="Moderado","60%",IF(K43="Mayor","80%",IF(K43="Catastrófico","100%","0")))))</f>
        <v>80%</v>
      </c>
      <c r="M43" s="132" t="str">
        <f t="shared" ref="M43:M45" si="5">IF((J43="100%")*(L43="100%"),"Extremo",IF((J43="100%")*(L43="80%"),"Alto",IF((J43="100%")*(L43="60%"),"Alto",IF((J43="100%")*(L43="40%"),"Alto",IF((J43="100%")*(L43="20%"),"Alto",IF((J43="80%")*(L43="100%"),"Extremo",IF((J43="80%")*(L43="80%"),"Alto",IF((J43="80%")*(L43="60%"),"Alto",IF((J43="80%")*(L43="40%"),"Moderado",IF((J43="80%")*(L43="20%"),"Moderado",IF((J43="60%")*(L43="100%"),"Extremo",IF((J43="60%")*(L43="80%"),"Alto",IF((J43="60%")*(L43="60%"),"Moderado",IF((J43="60%")*(L43="40%"),"Moderado",IF((J43="60%")*(L43="20%"),"Moderado",IF((J43="40%")*(L43="100%"),"Extremo",IF((J43="40%")*(L43="80%"),"Alto",IF((J43="40%")*(L43="60%"),"Moderado",IF((J43="40%")*(L43="40%"),"Moderado",IF((J43="40%")*(L43="20%"),"Bajo",IF((J43="20%")*(L43="100%"),"Extremo",IF((J43="20%")*(L43="80%"),"Alto",IF((J43="20%")*(L43="60%"),"Moderado",IF((J43="20%")*(L43="40%"),"Bajo",IF((J43="20%")*(L43="20%"),"Bajo","0")))))))))))))))))))))))))</f>
        <v>Alto</v>
      </c>
      <c r="N43" s="67" t="s">
        <v>369</v>
      </c>
      <c r="O43" s="80" t="s">
        <v>219</v>
      </c>
      <c r="P43" s="80" t="s">
        <v>234</v>
      </c>
      <c r="Q43" s="80" t="s">
        <v>221</v>
      </c>
      <c r="R43" s="40">
        <f t="shared" ref="R43:R49" si="6">IF((P43="Preventivo"),"25%",IF(P43="Detectivo","15%",IF(P43="Correctivo","10%","0")))+IF((Q43="Automático"),"25%",IF(Q43="Manual","15%","0"))</f>
        <v>0.4</v>
      </c>
      <c r="S43" s="39" t="s">
        <v>222</v>
      </c>
      <c r="T43" s="39" t="s">
        <v>223</v>
      </c>
      <c r="U43" s="39" t="s">
        <v>224</v>
      </c>
      <c r="V43" s="40">
        <f>IF(O43="probabilidad",J43-(J43*R43),IF(O43="Impacto",(J43-0),"0"))</f>
        <v>0.48</v>
      </c>
      <c r="W43" s="119">
        <v>0.4</v>
      </c>
      <c r="X43" s="121" t="str">
        <f t="shared" ref="X43" si="7">IF((W43&lt;21%),"Muy Bajo",IF((W43&lt;41%),"Baja",IF((W43&lt;61%),"Media",IF((W43&lt;81%),"Alta",IF((W43&lt;101%),"Muy alta","0")))))</f>
        <v>Baja</v>
      </c>
      <c r="Y43" s="119">
        <f>IF(O43="Impacto",L43-(L43*R43),IF(O43="Probabilidad",L43-0,"0"))</f>
        <v>0.8</v>
      </c>
      <c r="Z43" s="121" t="str">
        <f t="shared" ref="Z43:Z45" si="8">IF((Y43&lt;21%),"Leve",IF((Y43&lt;41%),"Menor",IF((Y43&lt;61%),"Moderado",IF((Y43&lt;81%),"Mayor",IF((Y43&lt;101%),"Catastrófico","0")))))</f>
        <v>Mayor</v>
      </c>
      <c r="AA43" s="119" t="str">
        <f t="shared" ref="AA43:AA45" si="9">IF((X43="Muy alta")*(Z43="Catastrófico"),"Extremo",IF((X43="Muy alta")*(Z43="Mayor"),"Alto",IF((X43="Muy alta")*(Z43="Moderado"),"Alto",IF((X43="Muy alta")*(Z43="Menor"),"Alto",IF((X43="Muy alta")*(Z43="Leve"),"Alto",IF((X43="Alta")*(Z43="Catastrófico"),"Extremo",IF((X43="Alta")*(Z43="Mayor"),"Alto",IF((X43="Alta")*(Z43="Moderado"),"Alto",IF((X43="Alta")*(Z43="Menor"),"Moderado",IF((X43="Alta")*(Z43="Leve"),"Moderado",IF((X43="Media")*(Z43="Catastrófico"),"Extremo",IF((X43="Media")*(Z43="Mayor"),"Alto",IF((X43="Media")*(Z43="Moderado"),"Moderado",IF((X43="Media")*(Z43="Menor"),"Moderado",IF((X43="Media")*(Z43="Leve"),"Moderado",IF((X43="Baja")*(Z43="Catastrófico"),"Extremo",IF((X43="Baja")*(Z43="Mayor"),"Alto",IF((X43="Baja")*(Z43="Moderado"),"Moderado",IF((X43="Baja")*(Z43="Menor"),"Moderado",IF((X43="Baja")*(Z43="Leve"),"Bajo",IF((X43="Muy bajo")*(Z43="Catastrófico"),"Extremo",IF((X43="Muy bajo")*(Z43="Mayor"),"Alto",IF((X43="Muy bajo")*(Z43="Moderado"),"Moderado",IF((X43="Muy bajo")*(Z43="Menor"),"Bajo",IF((X43="Muy bajo")*(Z43="Leve"),"Bajo","0")))))))))))))))))))))))))</f>
        <v>Alto</v>
      </c>
      <c r="AB43" s="121" t="s">
        <v>302</v>
      </c>
      <c r="AC43" s="199" t="s">
        <v>290</v>
      </c>
      <c r="AD43" s="108" t="s">
        <v>227</v>
      </c>
      <c r="AE43" s="202">
        <v>44956</v>
      </c>
      <c r="AF43" s="202">
        <v>44958</v>
      </c>
      <c r="AG43" s="195" t="s">
        <v>228</v>
      </c>
      <c r="AH43" s="195" t="s">
        <v>229</v>
      </c>
      <c r="AI43" s="195" t="s">
        <v>230</v>
      </c>
      <c r="AJ43" s="195" t="s">
        <v>231</v>
      </c>
      <c r="AK43" s="197" t="s">
        <v>232</v>
      </c>
    </row>
    <row r="44" spans="1:37" s="76" customFormat="1" ht="35.25" customHeight="1" x14ac:dyDescent="0.25">
      <c r="A44" s="124"/>
      <c r="B44" s="128"/>
      <c r="C44" s="228"/>
      <c r="D44" s="130"/>
      <c r="E44" s="124"/>
      <c r="F44" s="126"/>
      <c r="G44" s="128"/>
      <c r="H44" s="128"/>
      <c r="I44" s="126"/>
      <c r="J44" s="126"/>
      <c r="K44" s="126"/>
      <c r="L44" s="126"/>
      <c r="M44" s="133"/>
      <c r="N44" s="82" t="s">
        <v>397</v>
      </c>
      <c r="O44" s="80" t="s">
        <v>219</v>
      </c>
      <c r="P44" s="80" t="s">
        <v>234</v>
      </c>
      <c r="Q44" s="80" t="s">
        <v>221</v>
      </c>
      <c r="R44" s="40">
        <f t="shared" si="6"/>
        <v>0.4</v>
      </c>
      <c r="S44" s="39" t="s">
        <v>222</v>
      </c>
      <c r="T44" s="39" t="s">
        <v>223</v>
      </c>
      <c r="U44" s="39" t="s">
        <v>224</v>
      </c>
      <c r="V44" s="40">
        <f>IF(O44="probabilidad",J43-(J43*R44),IF(O44="Impacto",(J43-0),"0"))</f>
        <v>0.48</v>
      </c>
      <c r="W44" s="120"/>
      <c r="X44" s="122"/>
      <c r="Y44" s="120"/>
      <c r="Z44" s="122"/>
      <c r="AA44" s="120"/>
      <c r="AB44" s="122"/>
      <c r="AC44" s="200"/>
      <c r="AD44" s="201"/>
      <c r="AE44" s="203"/>
      <c r="AF44" s="203"/>
      <c r="AG44" s="196"/>
      <c r="AH44" s="196"/>
      <c r="AI44" s="196"/>
      <c r="AJ44" s="196"/>
      <c r="AK44" s="198"/>
    </row>
    <row r="45" spans="1:37" ht="75" customHeight="1" x14ac:dyDescent="0.25">
      <c r="A45" s="123" t="s">
        <v>211</v>
      </c>
      <c r="B45" s="127" t="s">
        <v>235</v>
      </c>
      <c r="C45" s="129" t="s">
        <v>372</v>
      </c>
      <c r="D45" s="131" t="s">
        <v>371</v>
      </c>
      <c r="E45" s="123" t="str">
        <f t="shared" si="2"/>
        <v>Afectación económica y reputacional por manipulación de información de las Historias Laborales  de los funcionarios  para beneficio propio o de un tercero.</v>
      </c>
      <c r="F45" s="125" t="s">
        <v>299</v>
      </c>
      <c r="G45" s="127" t="s">
        <v>300</v>
      </c>
      <c r="H45" s="127" t="s">
        <v>216</v>
      </c>
      <c r="I45" s="125" t="s">
        <v>216</v>
      </c>
      <c r="J45" s="125" t="str">
        <f t="shared" si="3"/>
        <v>80%</v>
      </c>
      <c r="K45" s="125" t="s">
        <v>217</v>
      </c>
      <c r="L45" s="125" t="str">
        <f t="shared" si="4"/>
        <v>60%</v>
      </c>
      <c r="M45" s="132" t="str">
        <f t="shared" si="5"/>
        <v>Alto</v>
      </c>
      <c r="N45" s="82" t="s">
        <v>394</v>
      </c>
      <c r="O45" s="71" t="s">
        <v>219</v>
      </c>
      <c r="P45" s="39" t="s">
        <v>234</v>
      </c>
      <c r="Q45" s="71" t="s">
        <v>221</v>
      </c>
      <c r="R45" s="40">
        <f>IF((P45="Preventivo"),"25%",IF(P45="Detectivo","15%",IF(P45="Correctivo","10%","0")))+IF((Q45="Automático"),"25%",IF(Q45="Manual","15%","0"))</f>
        <v>0.4</v>
      </c>
      <c r="S45" s="39" t="s">
        <v>222</v>
      </c>
      <c r="T45" s="39" t="s">
        <v>223</v>
      </c>
      <c r="U45" s="39" t="s">
        <v>224</v>
      </c>
      <c r="V45" s="40">
        <f>IF(O45="probabilidad",J45-(J45*R45),IF(O45="Impacto",(J45-0),"0"))</f>
        <v>0.48</v>
      </c>
      <c r="W45" s="134">
        <v>0.4</v>
      </c>
      <c r="X45" s="121" t="str">
        <f>IF((W45&lt;21%),"Muy Bajo",IF((W45&lt;41%),"Baja",IF((W45&lt;61%),"Media",IF((W45&lt;81%),"Alta",IF((W45&lt;101%),"Muy alta","0")))))</f>
        <v>Baja</v>
      </c>
      <c r="Y45" s="119">
        <f>IF(O45="Impacto",L45-(L45*R45),IF(O45="Probabilidad",L45-0,"0"))</f>
        <v>0.6</v>
      </c>
      <c r="Z45" s="121" t="str">
        <f t="shared" si="8"/>
        <v>Moderado</v>
      </c>
      <c r="AA45" s="119" t="str">
        <f t="shared" si="9"/>
        <v>Moderado</v>
      </c>
      <c r="AB45" s="121" t="s">
        <v>302</v>
      </c>
      <c r="AC45" s="109"/>
      <c r="AD45" s="109"/>
      <c r="AE45" s="109"/>
      <c r="AF45" s="109"/>
      <c r="AG45" s="109"/>
      <c r="AH45" s="109"/>
      <c r="AI45" s="109"/>
      <c r="AJ45" s="109"/>
      <c r="AK45" s="113"/>
    </row>
    <row r="46" spans="1:37" s="78" customFormat="1" ht="43.5" customHeight="1" x14ac:dyDescent="0.25">
      <c r="A46" s="124"/>
      <c r="B46" s="128"/>
      <c r="C46" s="130"/>
      <c r="D46" s="130"/>
      <c r="E46" s="124"/>
      <c r="F46" s="126"/>
      <c r="G46" s="128"/>
      <c r="H46" s="128"/>
      <c r="I46" s="126"/>
      <c r="J46" s="126"/>
      <c r="K46" s="126"/>
      <c r="L46" s="126"/>
      <c r="M46" s="133"/>
      <c r="N46" s="84" t="s">
        <v>395</v>
      </c>
      <c r="O46" s="85" t="s">
        <v>181</v>
      </c>
      <c r="P46" s="83" t="s">
        <v>343</v>
      </c>
      <c r="Q46" s="85" t="s">
        <v>221</v>
      </c>
      <c r="R46" s="40">
        <f>IF((P46="Preventivo"),"25%",IF(P46="Detectivo","15%",IF(P46="Correctivo","10%","0")))+IF((Q46="Automático"),"25%",IF(Q46="Manual","15%","0"))</f>
        <v>0.25</v>
      </c>
      <c r="S46" s="39" t="s">
        <v>222</v>
      </c>
      <c r="T46" s="39" t="s">
        <v>223</v>
      </c>
      <c r="U46" s="39" t="s">
        <v>224</v>
      </c>
      <c r="V46" s="40">
        <f>IF(O46="probabilidad",J45-(J45*R46),IF(O46="Impacto",(J45-0),"0"))</f>
        <v>0.8</v>
      </c>
      <c r="W46" s="135"/>
      <c r="X46" s="122"/>
      <c r="Y46" s="120"/>
      <c r="Z46" s="122"/>
      <c r="AA46" s="120"/>
      <c r="AB46" s="122"/>
      <c r="AC46" s="112"/>
      <c r="AD46" s="112"/>
      <c r="AE46" s="112"/>
      <c r="AF46" s="112"/>
      <c r="AG46" s="112"/>
      <c r="AH46" s="112"/>
      <c r="AI46" s="112"/>
      <c r="AJ46" s="112"/>
      <c r="AK46" s="86"/>
    </row>
    <row r="47" spans="1:37" s="56" customFormat="1" ht="112.5" x14ac:dyDescent="0.25">
      <c r="A47" s="57" t="s">
        <v>211</v>
      </c>
      <c r="B47" s="58" t="s">
        <v>235</v>
      </c>
      <c r="C47" s="59" t="s">
        <v>303</v>
      </c>
      <c r="D47" s="59" t="s">
        <v>304</v>
      </c>
      <c r="E47" s="57" t="str">
        <f t="shared" ref="E47" si="10">CONCATENATE(B47," ",C47," ",D47)</f>
        <v>Afectación económica y reputacional por uso del poder para modificar los parámetros del software, documentos o bases  con el fin de incluir pagos no autorizados para la liquidación de la nómina, para beneficio propio o de un tercero.</v>
      </c>
      <c r="F47" s="60" t="s">
        <v>299</v>
      </c>
      <c r="G47" s="61" t="s">
        <v>300</v>
      </c>
      <c r="H47" s="61" t="s">
        <v>216</v>
      </c>
      <c r="I47" s="60" t="s">
        <v>216</v>
      </c>
      <c r="J47" s="60" t="str">
        <f t="shared" ref="J47" si="11">IF((I47="Muy Bajo"),"20%",IF(I47="Baja","40%",IF(I47="Media","60%",IF(I47="Alta","80%",IF(I47="Muy Alta","100%","0")))))</f>
        <v>80%</v>
      </c>
      <c r="K47" s="60" t="s">
        <v>251</v>
      </c>
      <c r="L47" s="60" t="str">
        <f t="shared" ref="L47" si="12">IF((K47="Leve"),"20%",IF(K47="Menor","40%",IF(K47="Moderado","60%",IF(K47="Mayor","80%",IF(K47="Catastrófico","100%","0")))))</f>
        <v>80%</v>
      </c>
      <c r="M47" s="62" t="str">
        <f t="shared" ref="M47" si="13">IF((J47="100%")*(L47="100%"),"Extremo",IF((J47="100%")*(L47="80%"),"Alto",IF((J47="100%")*(L47="60%"),"Alto",IF((J47="100%")*(L47="40%"),"Alto",IF((J47="100%")*(L47="20%"),"Alto",IF((J47="80%")*(L47="100%"),"Extremo",IF((J47="80%")*(L47="80%"),"Alto",IF((J47="80%")*(L47="60%"),"Alto",IF((J47="80%")*(L47="40%"),"Moderado",IF((J47="80%")*(L47="20%"),"Moderado",IF((J47="60%")*(L47="100%"),"Extremo",IF((J47="60%")*(L47="80%"),"Alto",IF((J47="60%")*(L47="60%"),"Moderado",IF((J47="60%")*(L47="40%"),"Moderado",IF((J47="60%")*(L47="20%"),"Moderado",IF((J47="40%")*(L47="100%"),"Extremo",IF((J47="40%")*(L47="80%"),"Alto",IF((J47="40%")*(L47="60%"),"Moderado",IF((J47="40%")*(L47="40%"),"Moderado",IF((J47="40%")*(L47="20%"),"Bajo",IF((J47="20%")*(L47="100%"),"Extremo",IF((J47="20%")*(L47="80%"),"Alto",IF((J47="20%")*(L47="60%"),"Moderado",IF((J47="20%")*(L47="40%"),"Bajo",IF((J47="20%")*(L47="20%"),"Bajo","0")))))))))))))))))))))))))</f>
        <v>Alto</v>
      </c>
      <c r="N47" s="65" t="s">
        <v>305</v>
      </c>
      <c r="O47" s="81" t="s">
        <v>219</v>
      </c>
      <c r="P47" s="63" t="s">
        <v>234</v>
      </c>
      <c r="Q47" s="66" t="s">
        <v>301</v>
      </c>
      <c r="R47" s="64">
        <f t="shared" si="6"/>
        <v>0.5</v>
      </c>
      <c r="S47" s="63" t="s">
        <v>222</v>
      </c>
      <c r="T47" s="63" t="s">
        <v>223</v>
      </c>
      <c r="U47" s="63" t="s">
        <v>224</v>
      </c>
      <c r="V47" s="64">
        <f>IF(O47="probabilidad",J47-(J47*R47),IF(O47="Impacto",(J47-0),"0"))</f>
        <v>0.4</v>
      </c>
      <c r="W47" s="87">
        <v>0.4</v>
      </c>
      <c r="X47" s="63" t="str">
        <f>IF((W47&lt;21%),"Muy Bajo",IF((W47&lt;41%),"Baja",IF((W47&lt;61%),"Media",IF((W47&lt;81%),"Alta",IF((W47&lt;101%),"Muy alta","0")))))</f>
        <v>Baja</v>
      </c>
      <c r="Y47" s="64">
        <f>IF(O47="Impacto",L47-(L47*R47),IF(O47="Probabilidad",L47-0,"0"))</f>
        <v>0.8</v>
      </c>
      <c r="Z47" s="63" t="str">
        <f t="shared" ref="Z47" si="14">IF((Y47&lt;21%),"Leve",IF((Y47&lt;41%),"Menor",IF((Y47&lt;61%),"Moderado",IF((Y47&lt;81%),"Mayor",IF((Y47&lt;101%),"Catastrófico","0")))))</f>
        <v>Mayor</v>
      </c>
      <c r="AA47" s="64" t="str">
        <f t="shared" ref="AA47" si="15">IF((X47="Muy alta")*(Z47="Catastrófico"),"Extremo",IF((X47="Muy alta")*(Z47="Mayor"),"Alto",IF((X47="Muy alta")*(Z47="Moderado"),"Alto",IF((X47="Muy alta")*(Z47="Menor"),"Alto",IF((X47="Muy alta")*(Z47="Leve"),"Alto",IF((X47="Alta")*(Z47="Catastrófico"),"Extremo",IF((X47="Alta")*(Z47="Mayor"),"Alto",IF((X47="Alta")*(Z47="Moderado"),"Alto",IF((X47="Alta")*(Z47="Menor"),"Moderado",IF((X47="Alta")*(Z47="Leve"),"Moderado",IF((X47="Media")*(Z47="Catastrófico"),"Extremo",IF((X47="Media")*(Z47="Mayor"),"Alto",IF((X47="Media")*(Z47="Moderado"),"Moderado",IF((X47="Media")*(Z47="Menor"),"Moderado",IF((X47="Media")*(Z47="Leve"),"Moderado",IF((X47="Baja")*(Z47="Catastrófico"),"Extremo",IF((X47="Baja")*(Z47="Mayor"),"Alto",IF((X47="Baja")*(Z47="Moderado"),"Moderado",IF((X47="Baja")*(Z47="Menor"),"Moderado",IF((X47="Baja")*(Z47="Leve"),"Bajo",IF((X47="Muy bajo")*(Z47="Catastrófico"),"Extremo",IF((X47="Muy bajo")*(Z47="Mayor"),"Alto",IF((X47="Muy bajo")*(Z47="Moderado"),"Moderado",IF((X47="Muy bajo")*(Z47="Menor"),"Bajo",IF((X47="Muy bajo")*(Z47="Leve"),"Bajo","0")))))))))))))))))))))))))</f>
        <v>Alto</v>
      </c>
      <c r="AB47" s="63" t="s">
        <v>302</v>
      </c>
      <c r="AC47" s="112"/>
      <c r="AD47" s="112"/>
      <c r="AE47" s="112"/>
      <c r="AF47" s="112"/>
      <c r="AG47" s="112"/>
      <c r="AH47" s="112"/>
      <c r="AI47" s="112"/>
      <c r="AJ47" s="112"/>
      <c r="AK47" s="41" t="s">
        <v>232</v>
      </c>
    </row>
    <row r="48" spans="1:37" s="68" customFormat="1" ht="42.75" customHeight="1" x14ac:dyDescent="0.25">
      <c r="A48" s="217" t="s">
        <v>211</v>
      </c>
      <c r="B48" s="219" t="s">
        <v>235</v>
      </c>
      <c r="C48" s="220" t="s">
        <v>366</v>
      </c>
      <c r="D48" s="220" t="s">
        <v>370</v>
      </c>
      <c r="E48" s="222" t="str">
        <f>CONCATENATE(B48," ",C48," ",D48)</f>
        <v>Afectación económica y reputacional por omisión intencional de requisitos normativos en la asignación y reconocimiento de puntaje para un pago no debido a profesores de planta</v>
      </c>
      <c r="F48" s="215" t="s">
        <v>299</v>
      </c>
      <c r="G48" s="219" t="s">
        <v>300</v>
      </c>
      <c r="H48" s="224" t="s">
        <v>216</v>
      </c>
      <c r="I48" s="215" t="s">
        <v>216</v>
      </c>
      <c r="J48" s="215" t="str">
        <f>IF((I48="Muy Bajo"),"20%",IF(I48="Baja","40%",IF(I48="Media","60%",IF(I48="Alta","80%",IF(I48="Muy Alta","100%","0")))))</f>
        <v>80%</v>
      </c>
      <c r="K48" s="215" t="s">
        <v>217</v>
      </c>
      <c r="L48" s="215" t="str">
        <f>IF((K48="Leve"),"20%",IF(K48="Menor","40%",IF(K48="Moderado","60%",IF(K48="Mayor","80%",IF(K48="Catastrófico","100%","0")))))</f>
        <v>60%</v>
      </c>
      <c r="M48" s="216" t="str">
        <f>IF((J48="100%")*(L48="100%"),"Extremo",IF((J48="100%")*(L48="80%"),"Alto",IF((J48="100%")*(L48="60%"),"Alto",IF((J48="100%")*(L48="40%"),"Alto",IF((J48="100%")*(L48="20%"),"Alto",IF((J48="80%")*(L48="100%"),"Extremo",IF((J48="80%")*(L48="80%"),"Alto",IF((J48="80%")*(L48="60%"),"Alto",IF((J48="80%")*(L48="40%"),"Moderado",IF((J48="80%")*(L48="20%"),"Moderado",IF((J48="60%")*(L48="100%"),"Extremo",IF((J48="60%")*(L48="80%"),"Alto",IF((J48="60%")*(L48="60%"),"Moderado",IF((J48="60%")*(L48="40%"),"Moderado",IF((J48="60%")*(L48="20%"),"Moderado",IF((J48="40%")*(L48="100%"),"Extremo",IF((J48="40%")*(L48="80%"),"Alto",IF((J48="40%")*(L48="60%"),"Moderado",IF((J48="40%")*(L48="40%"),"Moderado",IF((J48="40%")*(L48="20%"),"Bajo",IF((J48="20%")*(L48="100%"),"Extremo",IF((J48="20%")*(L48="80%"),"Alto",IF((J48="20%")*(L48="60%"),"Moderado",IF((J48="20%")*(L48="40%"),"Bajo",IF((J48="20%")*(L48="20%"),"Bajo","0")))))))))))))))))))))))))</f>
        <v>Alto</v>
      </c>
      <c r="N48" s="73" t="s">
        <v>365</v>
      </c>
      <c r="O48" s="74" t="s">
        <v>219</v>
      </c>
      <c r="P48" s="74" t="s">
        <v>234</v>
      </c>
      <c r="Q48" s="74" t="s">
        <v>221</v>
      </c>
      <c r="R48" s="75">
        <f t="shared" si="6"/>
        <v>0.4</v>
      </c>
      <c r="S48" s="74" t="s">
        <v>241</v>
      </c>
      <c r="T48" s="74" t="s">
        <v>223</v>
      </c>
      <c r="U48" s="74" t="s">
        <v>224</v>
      </c>
      <c r="V48" s="75">
        <f>IF(O48="probabilidad",J48-(J48*R48),IF(O48="Impacto",(J48-0),"0"))</f>
        <v>0.48</v>
      </c>
      <c r="W48" s="216">
        <f>V49</f>
        <v>0.28799999999999998</v>
      </c>
      <c r="X48" s="215" t="str">
        <f>IF((W48&lt;21%),"Muy Bajo",IF((W48&lt;41%),"Baja",IF((W48&lt;61%),"Media",IF((W48&lt;81%),"Alta",IF((W48&lt;101%),"Muy alta","0")))))</f>
        <v>Baja</v>
      </c>
      <c r="Y48" s="216">
        <f>IF(O48="Impacto",L48-(L48*R48),IF(O48="Probabilidad",L48-0,"0"))</f>
        <v>0.6</v>
      </c>
      <c r="Z48" s="215" t="str">
        <f>IF((Y48&lt;21%),"Leve",IF((Y48&lt;41%),"Menor",IF((Y48&lt;61%),"Moderado",IF((Y48&lt;81%),"Mayor",IF((Y48&lt;101%),"Catastrófico","0")))))</f>
        <v>Moderado</v>
      </c>
      <c r="AA48" s="216" t="str">
        <f>IF((X48="Muy alta")*(Z48="Catastrófico"),"Extremo",IF((X48="Muy alta")*(Z48="Mayor"),"Alto",IF((X48="Muy alta")*(Z48="Moderado"),"Alto",IF((X48="Muy alta")*(Z48="Menor"),"Alto",IF((X48="Muy alta")*(Z48="Leve"),"Alto",IF((X48="Alta")*(Z48="Catastrófico"),"Extremo",IF((X48="Alta")*(Z48="Mayor"),"Alto",IF((X48="Alta")*(Z48="Moderado"),"Alto",IF((X48="Alta")*(Z48="Menor"),"Moderado",IF((X48="Alta")*(Z48="Leve"),"Moderado",IF((X48="Media")*(Z48="Catastrófico"),"Extremo",IF((X48="Media")*(Z48="Mayor"),"Alto",IF((X48="Media")*(Z48="Moderado"),"Moderado",IF((X48="Media")*(Z48="Menor"),"Moderado",IF((X48="Media")*(Z48="Leve"),"Moderado",IF((X48="Baja")*(Z48="Catastrófico"),"Extremo",IF((X48="Baja")*(Z48="Mayor"),"Alto",IF((X48="Baja")*(Z48="Moderado"),"Moderado",IF((X48="Baja")*(Z48="Menor"),"Moderado",IF((X48="Baja")*(Z48="Leve"),"Bajo",IF((X48="Muy bajo")*(Z48="Catastrófico"),"Extremo",IF((X48="Muy bajo")*(Z48="Mayor"),"Alto",IF((X48="Muy bajo")*(Z48="Moderado"),"Moderado",IF((X48="Muy bajo")*(Z48="Menor"),"Bajo",IF((X48="Muy bajo")*(Z48="Leve"),"Bajo","0")))))))))))))))))))))))))</f>
        <v>Moderado</v>
      </c>
      <c r="AB48" s="215" t="s">
        <v>302</v>
      </c>
      <c r="AC48" s="209" t="s">
        <v>390</v>
      </c>
      <c r="AD48" s="225" t="s">
        <v>367</v>
      </c>
      <c r="AE48" s="225" t="s">
        <v>368</v>
      </c>
      <c r="AF48" s="225" t="s">
        <v>368</v>
      </c>
      <c r="AG48" s="219"/>
      <c r="AH48" s="219"/>
      <c r="AI48" s="219"/>
      <c r="AJ48" s="219"/>
      <c r="AK48" s="215"/>
    </row>
    <row r="49" spans="1:37" s="68" customFormat="1" ht="28.5" x14ac:dyDescent="0.25">
      <c r="A49" s="218"/>
      <c r="B49" s="214"/>
      <c r="C49" s="221"/>
      <c r="D49" s="221"/>
      <c r="E49" s="223"/>
      <c r="F49" s="214"/>
      <c r="G49" s="214"/>
      <c r="H49" s="214"/>
      <c r="I49" s="214"/>
      <c r="J49" s="214"/>
      <c r="K49" s="214"/>
      <c r="L49" s="214"/>
      <c r="M49" s="214"/>
      <c r="N49" s="73" t="s">
        <v>364</v>
      </c>
      <c r="O49" s="74" t="s">
        <v>219</v>
      </c>
      <c r="P49" s="74" t="s">
        <v>234</v>
      </c>
      <c r="Q49" s="74" t="s">
        <v>221</v>
      </c>
      <c r="R49" s="75">
        <f t="shared" si="6"/>
        <v>0.4</v>
      </c>
      <c r="S49" s="74" t="s">
        <v>241</v>
      </c>
      <c r="T49" s="74" t="s">
        <v>223</v>
      </c>
      <c r="U49" s="74" t="s">
        <v>224</v>
      </c>
      <c r="V49" s="75">
        <f>V48-(V48*R49)</f>
        <v>0.28799999999999998</v>
      </c>
      <c r="W49" s="214"/>
      <c r="X49" s="214"/>
      <c r="Y49" s="214"/>
      <c r="Z49" s="214"/>
      <c r="AA49" s="214"/>
      <c r="AB49" s="214"/>
      <c r="AC49" s="205"/>
      <c r="AD49" s="226"/>
      <c r="AE49" s="226"/>
      <c r="AF49" s="226"/>
      <c r="AG49" s="214"/>
      <c r="AH49" s="214"/>
      <c r="AI49" s="214"/>
      <c r="AJ49" s="214"/>
      <c r="AK49" s="214"/>
    </row>
    <row r="52" spans="1:37" ht="15.75" customHeight="1" x14ac:dyDescent="0.25">
      <c r="A52" s="42" t="s">
        <v>306</v>
      </c>
      <c r="B52" s="88" t="s">
        <v>398</v>
      </c>
    </row>
    <row r="53" spans="1:37" ht="15.75" customHeight="1" x14ac:dyDescent="0.25">
      <c r="A53" s="42" t="s">
        <v>307</v>
      </c>
      <c r="B53" s="42" t="s">
        <v>308</v>
      </c>
    </row>
    <row r="54" spans="1:37" ht="15.75" customHeight="1" x14ac:dyDescent="0.25">
      <c r="F54" t="s">
        <v>400</v>
      </c>
    </row>
    <row r="55" spans="1:37" ht="15.75" customHeight="1" x14ac:dyDescent="0.25">
      <c r="F55" t="s">
        <v>399</v>
      </c>
    </row>
    <row r="56" spans="1:37" ht="15.75" customHeight="1" x14ac:dyDescent="0.25"/>
    <row r="57" spans="1:37" ht="15.75" customHeight="1" x14ac:dyDescent="0.25"/>
    <row r="58" spans="1:37" ht="15.75" customHeight="1" x14ac:dyDescent="0.25"/>
    <row r="59" spans="1:37" ht="15.75" customHeight="1" x14ac:dyDescent="0.25"/>
    <row r="60" spans="1:37" ht="15.75" customHeight="1" x14ac:dyDescent="0.25"/>
    <row r="61" spans="1:37" ht="15.75" customHeight="1" x14ac:dyDescent="0.25"/>
    <row r="62" spans="1:37" ht="15.75" customHeight="1" x14ac:dyDescent="0.25"/>
    <row r="63" spans="1:37" ht="15.75" customHeight="1" x14ac:dyDescent="0.25"/>
    <row r="64" spans="1:37"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3">
    <mergeCell ref="A43:A44"/>
    <mergeCell ref="B43:B44"/>
    <mergeCell ref="C43:C44"/>
    <mergeCell ref="D43:D44"/>
    <mergeCell ref="J43:J44"/>
    <mergeCell ref="K43:K44"/>
    <mergeCell ref="L43:L44"/>
    <mergeCell ref="M43:M44"/>
    <mergeCell ref="X43:X44"/>
    <mergeCell ref="W43:W44"/>
    <mergeCell ref="Y43:Y44"/>
    <mergeCell ref="Z43:Z44"/>
    <mergeCell ref="AA43:AA44"/>
    <mergeCell ref="AB43:AB44"/>
    <mergeCell ref="I43:I44"/>
    <mergeCell ref="E43:E44"/>
    <mergeCell ref="F43:F44"/>
    <mergeCell ref="G43:G44"/>
    <mergeCell ref="H43:H44"/>
    <mergeCell ref="AF48:AF49"/>
    <mergeCell ref="AG48:AG49"/>
    <mergeCell ref="AH48:AH49"/>
    <mergeCell ref="AI48:AI49"/>
    <mergeCell ref="AJ48:AJ49"/>
    <mergeCell ref="AK48:AK49"/>
    <mergeCell ref="W48:W49"/>
    <mergeCell ref="X48:X49"/>
    <mergeCell ref="Y48:Y49"/>
    <mergeCell ref="Z48:Z49"/>
    <mergeCell ref="AA48:AA49"/>
    <mergeCell ref="AB48:AB49"/>
    <mergeCell ref="AC48:AC49"/>
    <mergeCell ref="AD48:AD49"/>
    <mergeCell ref="AE48:AE49"/>
    <mergeCell ref="A48:A49"/>
    <mergeCell ref="B48:B49"/>
    <mergeCell ref="C48:C49"/>
    <mergeCell ref="D48:D49"/>
    <mergeCell ref="E48:E49"/>
    <mergeCell ref="F48:F49"/>
    <mergeCell ref="G48:G49"/>
    <mergeCell ref="H48:H49"/>
    <mergeCell ref="I48:I49"/>
    <mergeCell ref="J48:J49"/>
    <mergeCell ref="K48:K49"/>
    <mergeCell ref="L48:L49"/>
    <mergeCell ref="M48:M49"/>
    <mergeCell ref="H33:H35"/>
    <mergeCell ref="I33:I35"/>
    <mergeCell ref="J33:J35"/>
    <mergeCell ref="K33:K35"/>
    <mergeCell ref="L33:L35"/>
    <mergeCell ref="M33:M35"/>
    <mergeCell ref="J36:J37"/>
    <mergeCell ref="K36:K37"/>
    <mergeCell ref="L36:L37"/>
    <mergeCell ref="M36:M37"/>
    <mergeCell ref="H38:H40"/>
    <mergeCell ref="I38:I40"/>
    <mergeCell ref="J38:J40"/>
    <mergeCell ref="K38:K40"/>
    <mergeCell ref="L38:L40"/>
    <mergeCell ref="M38:M40"/>
    <mergeCell ref="J41:J42"/>
    <mergeCell ref="K41:K42"/>
    <mergeCell ref="L41:L42"/>
    <mergeCell ref="M41:M42"/>
    <mergeCell ref="A33:A35"/>
    <mergeCell ref="B33:B35"/>
    <mergeCell ref="C33:C35"/>
    <mergeCell ref="D33:D35"/>
    <mergeCell ref="E33:E35"/>
    <mergeCell ref="F33:F35"/>
    <mergeCell ref="G33:G35"/>
    <mergeCell ref="H36:H37"/>
    <mergeCell ref="I36:I37"/>
    <mergeCell ref="A36:A37"/>
    <mergeCell ref="B36:B37"/>
    <mergeCell ref="C36:C37"/>
    <mergeCell ref="D36:D37"/>
    <mergeCell ref="E36:E37"/>
    <mergeCell ref="F36:F37"/>
    <mergeCell ref="G36:G37"/>
    <mergeCell ref="A38:A40"/>
    <mergeCell ref="B38:B40"/>
    <mergeCell ref="C38:C40"/>
    <mergeCell ref="D38:D40"/>
    <mergeCell ref="E38:E40"/>
    <mergeCell ref="F38:F40"/>
    <mergeCell ref="G38:G40"/>
    <mergeCell ref="H41:H42"/>
    <mergeCell ref="I41:I42"/>
    <mergeCell ref="A41:A42"/>
    <mergeCell ref="B41:B42"/>
    <mergeCell ref="C41:C42"/>
    <mergeCell ref="D41:D42"/>
    <mergeCell ref="E41:E42"/>
    <mergeCell ref="F41:F42"/>
    <mergeCell ref="G41:G42"/>
    <mergeCell ref="H25:H26"/>
    <mergeCell ref="I25:I26"/>
    <mergeCell ref="J25:J26"/>
    <mergeCell ref="K25:K26"/>
    <mergeCell ref="L25:L26"/>
    <mergeCell ref="M25:M26"/>
    <mergeCell ref="A25:A26"/>
    <mergeCell ref="B25:B26"/>
    <mergeCell ref="C25:C26"/>
    <mergeCell ref="D25:D26"/>
    <mergeCell ref="E25:E26"/>
    <mergeCell ref="F25:F26"/>
    <mergeCell ref="G25:G26"/>
    <mergeCell ref="H29:H30"/>
    <mergeCell ref="I29:I30"/>
    <mergeCell ref="J29:J30"/>
    <mergeCell ref="K29:K30"/>
    <mergeCell ref="L29:L30"/>
    <mergeCell ref="M29:M30"/>
    <mergeCell ref="A29:A30"/>
    <mergeCell ref="B29:B30"/>
    <mergeCell ref="C29:C30"/>
    <mergeCell ref="D29:D30"/>
    <mergeCell ref="E29:E30"/>
    <mergeCell ref="F29:F30"/>
    <mergeCell ref="G29:G30"/>
    <mergeCell ref="H31:H32"/>
    <mergeCell ref="I31:I32"/>
    <mergeCell ref="J31:J32"/>
    <mergeCell ref="K31:K32"/>
    <mergeCell ref="L31:L32"/>
    <mergeCell ref="M31:M32"/>
    <mergeCell ref="A31:A32"/>
    <mergeCell ref="B31:B32"/>
    <mergeCell ref="C31:C32"/>
    <mergeCell ref="D31:D32"/>
    <mergeCell ref="E31:E32"/>
    <mergeCell ref="F31:F32"/>
    <mergeCell ref="G31:G32"/>
    <mergeCell ref="AJ39:AJ40"/>
    <mergeCell ref="AK39:AK40"/>
    <mergeCell ref="AC38:AC40"/>
    <mergeCell ref="AD39:AD40"/>
    <mergeCell ref="AE39:AE40"/>
    <mergeCell ref="AF39:AF40"/>
    <mergeCell ref="AG39:AG40"/>
    <mergeCell ref="AH39:AH40"/>
    <mergeCell ref="AI39:AI40"/>
    <mergeCell ref="AE37:AE38"/>
    <mergeCell ref="AF37:AF38"/>
    <mergeCell ref="AG37:AG38"/>
    <mergeCell ref="AH37:AH38"/>
    <mergeCell ref="AI37:AI38"/>
    <mergeCell ref="AJ37:AJ38"/>
    <mergeCell ref="AF41:AF42"/>
    <mergeCell ref="AG41:AG42"/>
    <mergeCell ref="AH41:AH42"/>
    <mergeCell ref="AI41:AI42"/>
    <mergeCell ref="AJ41:AJ42"/>
    <mergeCell ref="W41:W42"/>
    <mergeCell ref="X41:X42"/>
    <mergeCell ref="Y41:Y42"/>
    <mergeCell ref="Z41:Z42"/>
    <mergeCell ref="AA41:AA42"/>
    <mergeCell ref="AB41:AB42"/>
    <mergeCell ref="AC41:AC42"/>
    <mergeCell ref="AE41:AE42"/>
    <mergeCell ref="AD41:AD42"/>
    <mergeCell ref="AF25:AF26"/>
    <mergeCell ref="AG25:AG26"/>
    <mergeCell ref="AH25:AH26"/>
    <mergeCell ref="AI25:AI26"/>
    <mergeCell ref="AJ25:AJ26"/>
    <mergeCell ref="AK25:AK26"/>
    <mergeCell ref="W25:W26"/>
    <mergeCell ref="X25:X26"/>
    <mergeCell ref="Y25:Y26"/>
    <mergeCell ref="Z25:Z26"/>
    <mergeCell ref="AA25:AA26"/>
    <mergeCell ref="AB25:AB26"/>
    <mergeCell ref="AC25:AC26"/>
    <mergeCell ref="AF29:AF30"/>
    <mergeCell ref="AG29:AG30"/>
    <mergeCell ref="AH29:AH30"/>
    <mergeCell ref="AI29:AI30"/>
    <mergeCell ref="AJ29:AJ30"/>
    <mergeCell ref="AK29:AK30"/>
    <mergeCell ref="W29:W30"/>
    <mergeCell ref="X29:X30"/>
    <mergeCell ref="Y29:Y30"/>
    <mergeCell ref="Z29:Z30"/>
    <mergeCell ref="AA29:AA30"/>
    <mergeCell ref="AB29:AB30"/>
    <mergeCell ref="AC29:AC30"/>
    <mergeCell ref="AF17:AF18"/>
    <mergeCell ref="AG17:AG18"/>
    <mergeCell ref="AH17:AH18"/>
    <mergeCell ref="AI17:AI18"/>
    <mergeCell ref="AJ17:AJ18"/>
    <mergeCell ref="AK17:AK18"/>
    <mergeCell ref="AJ43:AJ47"/>
    <mergeCell ref="AK43:AK45"/>
    <mergeCell ref="AC43:AC47"/>
    <mergeCell ref="AD43:AD47"/>
    <mergeCell ref="AE43:AE47"/>
    <mergeCell ref="AF43:AF47"/>
    <mergeCell ref="AG43:AG47"/>
    <mergeCell ref="AH43:AH47"/>
    <mergeCell ref="AI43:AI47"/>
    <mergeCell ref="AD31:AD32"/>
    <mergeCell ref="AE31:AE32"/>
    <mergeCell ref="AF31:AF32"/>
    <mergeCell ref="AG31:AG32"/>
    <mergeCell ref="AH31:AH32"/>
    <mergeCell ref="AI31:AI32"/>
    <mergeCell ref="AJ31:AJ32"/>
    <mergeCell ref="AK31:AK32"/>
    <mergeCell ref="AC31:AC32"/>
    <mergeCell ref="AD15:AD16"/>
    <mergeCell ref="AE15:AE16"/>
    <mergeCell ref="AF15:AF16"/>
    <mergeCell ref="AG15:AG16"/>
    <mergeCell ref="AH15:AH16"/>
    <mergeCell ref="AI15:AI16"/>
    <mergeCell ref="AJ15:AJ16"/>
    <mergeCell ref="AK15:AK16"/>
    <mergeCell ref="W15:W16"/>
    <mergeCell ref="X15:X16"/>
    <mergeCell ref="Y15:Y16"/>
    <mergeCell ref="Z15:Z16"/>
    <mergeCell ref="AA15:AA16"/>
    <mergeCell ref="AB15:AB16"/>
    <mergeCell ref="AC15:AC16"/>
    <mergeCell ref="X17:X18"/>
    <mergeCell ref="Y17:Y18"/>
    <mergeCell ref="Z17:Z18"/>
    <mergeCell ref="AA17:AA18"/>
    <mergeCell ref="AB17:AB18"/>
    <mergeCell ref="AC17:AC18"/>
    <mergeCell ref="AD19:AD20"/>
    <mergeCell ref="AE19:AE20"/>
    <mergeCell ref="AD17:AD18"/>
    <mergeCell ref="AE17:AE18"/>
    <mergeCell ref="W31:W32"/>
    <mergeCell ref="X31:X32"/>
    <mergeCell ref="Y31:Y32"/>
    <mergeCell ref="Z31:Z32"/>
    <mergeCell ref="AA31:AA32"/>
    <mergeCell ref="AB31:AB32"/>
    <mergeCell ref="AD29:AD30"/>
    <mergeCell ref="AE29:AE30"/>
    <mergeCell ref="AD25:AD26"/>
    <mergeCell ref="AE25:AE26"/>
    <mergeCell ref="AD27:AD28"/>
    <mergeCell ref="AE27:AE28"/>
    <mergeCell ref="AG19:AG20"/>
    <mergeCell ref="AH19:AH20"/>
    <mergeCell ref="AI19:AI20"/>
    <mergeCell ref="AJ19:AJ20"/>
    <mergeCell ref="AK19:AK20"/>
    <mergeCell ref="W19:W20"/>
    <mergeCell ref="X19:X20"/>
    <mergeCell ref="Y19:Y20"/>
    <mergeCell ref="Z19:Z20"/>
    <mergeCell ref="AA19:AA20"/>
    <mergeCell ref="AB19:AB20"/>
    <mergeCell ref="AC19:AC20"/>
    <mergeCell ref="A1:B4"/>
    <mergeCell ref="C1:AI2"/>
    <mergeCell ref="AJ1:AK1"/>
    <mergeCell ref="AJ2:AK2"/>
    <mergeCell ref="C3:AI4"/>
    <mergeCell ref="AJ3:AK3"/>
    <mergeCell ref="AJ4:AK4"/>
    <mergeCell ref="H9:AA9"/>
    <mergeCell ref="AB9:AK10"/>
    <mergeCell ref="H10:L10"/>
    <mergeCell ref="M10:AA10"/>
    <mergeCell ref="A8:B8"/>
    <mergeCell ref="A9:G9"/>
    <mergeCell ref="B10:E10"/>
    <mergeCell ref="AG11:AJ11"/>
    <mergeCell ref="A5:B5"/>
    <mergeCell ref="C5:AK5"/>
    <mergeCell ref="A6:B6"/>
    <mergeCell ref="C6:AK6"/>
    <mergeCell ref="A7:B7"/>
    <mergeCell ref="C7:AK7"/>
    <mergeCell ref="C8:AK8"/>
    <mergeCell ref="E13:E14"/>
    <mergeCell ref="F13:F14"/>
    <mergeCell ref="H13:H14"/>
    <mergeCell ref="I13:I14"/>
    <mergeCell ref="J13:J14"/>
    <mergeCell ref="K13:K14"/>
    <mergeCell ref="L13:L14"/>
    <mergeCell ref="AJ13:AJ14"/>
    <mergeCell ref="AK13:AK14"/>
    <mergeCell ref="AC13:AC14"/>
    <mergeCell ref="AD13:AD14"/>
    <mergeCell ref="AE13:AE14"/>
    <mergeCell ref="AF13:AF14"/>
    <mergeCell ref="AG13:AG14"/>
    <mergeCell ref="AH13:AH14"/>
    <mergeCell ref="AI13:AI14"/>
    <mergeCell ref="W13:W14"/>
    <mergeCell ref="X13:X14"/>
    <mergeCell ref="Y13:Y14"/>
    <mergeCell ref="Z13:Z14"/>
    <mergeCell ref="AA13:AA14"/>
    <mergeCell ref="AB13:AB14"/>
    <mergeCell ref="A21:A22"/>
    <mergeCell ref="B21:B22"/>
    <mergeCell ref="C21:C22"/>
    <mergeCell ref="D21:D22"/>
    <mergeCell ref="E21:E22"/>
    <mergeCell ref="F21:F22"/>
    <mergeCell ref="G21:G22"/>
    <mergeCell ref="H21:H22"/>
    <mergeCell ref="I21:I22"/>
    <mergeCell ref="J21:J22"/>
    <mergeCell ref="K21:K22"/>
    <mergeCell ref="L21:L22"/>
    <mergeCell ref="M21:M22"/>
    <mergeCell ref="W21:W22"/>
    <mergeCell ref="B13:B14"/>
    <mergeCell ref="C13:C14"/>
    <mergeCell ref="D13:D14"/>
    <mergeCell ref="W17:W18"/>
    <mergeCell ref="AG21:AG22"/>
    <mergeCell ref="AH21:AH22"/>
    <mergeCell ref="AI21:AI22"/>
    <mergeCell ref="AJ21:AJ22"/>
    <mergeCell ref="AK21:AK22"/>
    <mergeCell ref="X21:X22"/>
    <mergeCell ref="Y21:Y22"/>
    <mergeCell ref="Z21:Z22"/>
    <mergeCell ref="AA21:AA22"/>
    <mergeCell ref="AB21:AB22"/>
    <mergeCell ref="AC21:AC22"/>
    <mergeCell ref="AD21:AD22"/>
    <mergeCell ref="G13:G14"/>
    <mergeCell ref="G15:G16"/>
    <mergeCell ref="H15:H16"/>
    <mergeCell ref="I15:I16"/>
    <mergeCell ref="J15:J16"/>
    <mergeCell ref="K15:K16"/>
    <mergeCell ref="L15:L16"/>
    <mergeCell ref="M15:M16"/>
    <mergeCell ref="A13:A14"/>
    <mergeCell ref="A15:A16"/>
    <mergeCell ref="B15:B16"/>
    <mergeCell ref="C15:C16"/>
    <mergeCell ref="D15:D16"/>
    <mergeCell ref="E15:E16"/>
    <mergeCell ref="F15:F16"/>
    <mergeCell ref="M13:M14"/>
    <mergeCell ref="J17:J18"/>
    <mergeCell ref="K17:K18"/>
    <mergeCell ref="L17:L18"/>
    <mergeCell ref="M17:M18"/>
    <mergeCell ref="A17:A18"/>
    <mergeCell ref="B17:B18"/>
    <mergeCell ref="C17:C18"/>
    <mergeCell ref="D17:D18"/>
    <mergeCell ref="E17:E18"/>
    <mergeCell ref="F17:F18"/>
    <mergeCell ref="G17:G18"/>
    <mergeCell ref="A19:A20"/>
    <mergeCell ref="B19:B20"/>
    <mergeCell ref="C19:C20"/>
    <mergeCell ref="D19:D20"/>
    <mergeCell ref="E19:E20"/>
    <mergeCell ref="F19:F20"/>
    <mergeCell ref="G19:G20"/>
    <mergeCell ref="H17:H18"/>
    <mergeCell ref="I17:I18"/>
    <mergeCell ref="M23:M24"/>
    <mergeCell ref="W23:W24"/>
    <mergeCell ref="AE23:AE24"/>
    <mergeCell ref="AF23:AF24"/>
    <mergeCell ref="H19:H20"/>
    <mergeCell ref="I19:I20"/>
    <mergeCell ref="J19:J20"/>
    <mergeCell ref="K19:K20"/>
    <mergeCell ref="L19:L20"/>
    <mergeCell ref="M19:M20"/>
    <mergeCell ref="AE21:AE22"/>
    <mergeCell ref="AF21:AF22"/>
    <mergeCell ref="AF19:AF20"/>
    <mergeCell ref="N21:N22"/>
    <mergeCell ref="O21:O22"/>
    <mergeCell ref="P21:P22"/>
    <mergeCell ref="Q21:Q22"/>
    <mergeCell ref="R21:R22"/>
    <mergeCell ref="S21:S22"/>
    <mergeCell ref="T21:T22"/>
    <mergeCell ref="U21:U22"/>
    <mergeCell ref="V21:V22"/>
    <mergeCell ref="AG23:AG24"/>
    <mergeCell ref="AH23:AH24"/>
    <mergeCell ref="AI23:AI24"/>
    <mergeCell ref="AJ23:AJ24"/>
    <mergeCell ref="AK23:AK24"/>
    <mergeCell ref="A23:A24"/>
    <mergeCell ref="B23:B24"/>
    <mergeCell ref="C23:C24"/>
    <mergeCell ref="D23:D24"/>
    <mergeCell ref="E23:E24"/>
    <mergeCell ref="F23:F24"/>
    <mergeCell ref="G23:G24"/>
    <mergeCell ref="X23:X24"/>
    <mergeCell ref="Y23:Y24"/>
    <mergeCell ref="Z23:Z24"/>
    <mergeCell ref="AA23:AA24"/>
    <mergeCell ref="AB23:AB24"/>
    <mergeCell ref="AC23:AC24"/>
    <mergeCell ref="AD23:AD24"/>
    <mergeCell ref="H23:H24"/>
    <mergeCell ref="I23:I24"/>
    <mergeCell ref="J23:J24"/>
    <mergeCell ref="K23:K24"/>
    <mergeCell ref="L23:L24"/>
    <mergeCell ref="H27:H28"/>
    <mergeCell ref="I27:I28"/>
    <mergeCell ref="J27:J28"/>
    <mergeCell ref="K27:K28"/>
    <mergeCell ref="L27:L28"/>
    <mergeCell ref="M27:M28"/>
    <mergeCell ref="A27:A28"/>
    <mergeCell ref="B27:B28"/>
    <mergeCell ref="C27:C28"/>
    <mergeCell ref="D27:D28"/>
    <mergeCell ref="E27:E28"/>
    <mergeCell ref="F27:F28"/>
    <mergeCell ref="G27:G28"/>
    <mergeCell ref="AF27:AF28"/>
    <mergeCell ref="AG27:AG28"/>
    <mergeCell ref="AH27:AH28"/>
    <mergeCell ref="AI27:AI28"/>
    <mergeCell ref="AJ27:AJ28"/>
    <mergeCell ref="AK27:AK28"/>
    <mergeCell ref="W27:W28"/>
    <mergeCell ref="X27:X28"/>
    <mergeCell ref="Y27:Y28"/>
    <mergeCell ref="Z27:Z28"/>
    <mergeCell ref="AA27:AA28"/>
    <mergeCell ref="AB27:AB28"/>
    <mergeCell ref="AC27:AC28"/>
    <mergeCell ref="AJ35:AJ36"/>
    <mergeCell ref="AK36:AK37"/>
    <mergeCell ref="X36:X37"/>
    <mergeCell ref="Y36:Y37"/>
    <mergeCell ref="Z36:Z37"/>
    <mergeCell ref="AA36:AA37"/>
    <mergeCell ref="AB36:AB37"/>
    <mergeCell ref="AC36:AC37"/>
    <mergeCell ref="AD36:AD37"/>
    <mergeCell ref="X33:X35"/>
    <mergeCell ref="Y33:Y35"/>
    <mergeCell ref="Z33:Z35"/>
    <mergeCell ref="AA33:AA35"/>
    <mergeCell ref="AB33:AB35"/>
    <mergeCell ref="AC33:AC35"/>
    <mergeCell ref="AD33:AD35"/>
    <mergeCell ref="AF33:AF34"/>
    <mergeCell ref="AG33:AG34"/>
    <mergeCell ref="AH33:AH34"/>
    <mergeCell ref="AI33:AI34"/>
    <mergeCell ref="AJ33:AJ34"/>
    <mergeCell ref="AK33:AK34"/>
    <mergeCell ref="AE35:AE36"/>
    <mergeCell ref="AE33:AE34"/>
    <mergeCell ref="W36:W37"/>
    <mergeCell ref="W38:W40"/>
    <mergeCell ref="X38:X40"/>
    <mergeCell ref="Y38:Y40"/>
    <mergeCell ref="Z38:Z40"/>
    <mergeCell ref="AA38:AA40"/>
    <mergeCell ref="AB38:AB40"/>
    <mergeCell ref="AH35:AH36"/>
    <mergeCell ref="AI35:AI36"/>
    <mergeCell ref="W33:W35"/>
    <mergeCell ref="AF35:AF36"/>
    <mergeCell ref="AG35:AG36"/>
    <mergeCell ref="A45:A46"/>
    <mergeCell ref="B45:B46"/>
    <mergeCell ref="C45:C46"/>
    <mergeCell ref="D45:D46"/>
    <mergeCell ref="K45:K46"/>
    <mergeCell ref="L45:L46"/>
    <mergeCell ref="M45:M46"/>
    <mergeCell ref="W45:W46"/>
    <mergeCell ref="X45:X46"/>
    <mergeCell ref="Y45:Y46"/>
    <mergeCell ref="Z45:Z46"/>
    <mergeCell ref="AA45:AA46"/>
    <mergeCell ref="AB45:AB46"/>
    <mergeCell ref="E45:E46"/>
    <mergeCell ref="F45:F46"/>
    <mergeCell ref="G45:G46"/>
    <mergeCell ref="H45:H46"/>
    <mergeCell ref="I45:I46"/>
    <mergeCell ref="J45:J46"/>
  </mergeCells>
  <conditionalFormatting sqref="I13 I15">
    <cfRule type="containsText" dxfId="339" priority="71" operator="containsText" text="Muy Bajo">
      <formula>NOT(ISERROR(SEARCH(("Muy Bajo"),(I13))))</formula>
    </cfRule>
  </conditionalFormatting>
  <conditionalFormatting sqref="I13 I15">
    <cfRule type="containsText" dxfId="338" priority="72" operator="containsText" text="Baja">
      <formula>NOT(ISERROR(SEARCH(("Baja"),(I13))))</formula>
    </cfRule>
  </conditionalFormatting>
  <conditionalFormatting sqref="I13 I15">
    <cfRule type="containsText" dxfId="337" priority="73" operator="containsText" text="Muy alta">
      <formula>NOT(ISERROR(SEARCH(("Muy alta"),(I13))))</formula>
    </cfRule>
  </conditionalFormatting>
  <conditionalFormatting sqref="I13 I15">
    <cfRule type="containsText" dxfId="336" priority="74" operator="containsText" text="Alta">
      <formula>NOT(ISERROR(SEARCH(("Alta"),(I13))))</formula>
    </cfRule>
  </conditionalFormatting>
  <conditionalFormatting sqref="I13 I15">
    <cfRule type="containsText" dxfId="335" priority="75" operator="containsText" text="Media">
      <formula>NOT(ISERROR(SEARCH(("Media"),(I13))))</formula>
    </cfRule>
  </conditionalFormatting>
  <conditionalFormatting sqref="K13 K15">
    <cfRule type="containsText" dxfId="334" priority="76" operator="containsText" text="Catastrófico">
      <formula>NOT(ISERROR(SEARCH(("Catastrófico"),(K13))))</formula>
    </cfRule>
  </conditionalFormatting>
  <conditionalFormatting sqref="K13 K15">
    <cfRule type="containsText" dxfId="333" priority="77" operator="containsText" text="Mayor">
      <formula>NOT(ISERROR(SEARCH(("Mayor"),(K13))))</formula>
    </cfRule>
  </conditionalFormatting>
  <conditionalFormatting sqref="K13 K15">
    <cfRule type="containsText" dxfId="332" priority="78" operator="containsText" text="Moderado">
      <formula>NOT(ISERROR(SEARCH(("Moderado"),(K13))))</formula>
    </cfRule>
  </conditionalFormatting>
  <conditionalFormatting sqref="K13 K15">
    <cfRule type="containsText" dxfId="331" priority="79" operator="containsText" text="Menor">
      <formula>NOT(ISERROR(SEARCH(("Menor"),(K13))))</formula>
    </cfRule>
  </conditionalFormatting>
  <conditionalFormatting sqref="K13 K15">
    <cfRule type="containsText" dxfId="330" priority="80" operator="containsText" text="Leve">
      <formula>NOT(ISERROR(SEARCH(("Leve"),(K13))))</formula>
    </cfRule>
  </conditionalFormatting>
  <conditionalFormatting sqref="M13 M15">
    <cfRule type="containsText" dxfId="329" priority="81" operator="containsText" text="Bajo">
      <formula>NOT(ISERROR(SEARCH(("Bajo"),(M13))))</formula>
    </cfRule>
  </conditionalFormatting>
  <conditionalFormatting sqref="M13 M15">
    <cfRule type="containsText" dxfId="328" priority="82" operator="containsText" text="Moderado">
      <formula>NOT(ISERROR(SEARCH(("Moderado"),(M13))))</formula>
    </cfRule>
  </conditionalFormatting>
  <conditionalFormatting sqref="M13 M15">
    <cfRule type="containsText" dxfId="327" priority="83" operator="containsText" text="Alto">
      <formula>NOT(ISERROR(SEARCH(("Alto"),(M13))))</formula>
    </cfRule>
  </conditionalFormatting>
  <conditionalFormatting sqref="M13 M15">
    <cfRule type="containsText" dxfId="326" priority="84" operator="containsText" text="Extremo">
      <formula>NOT(ISERROR(SEARCH(("Extremo"),(M13))))</formula>
    </cfRule>
  </conditionalFormatting>
  <conditionalFormatting sqref="X13 X15">
    <cfRule type="containsText" dxfId="325" priority="85" operator="containsText" text="Muy Bajo">
      <formula>NOT(ISERROR(SEARCH(("Muy Bajo"),(X13))))</formula>
    </cfRule>
  </conditionalFormatting>
  <conditionalFormatting sqref="X13 X15">
    <cfRule type="containsText" dxfId="324" priority="86" operator="containsText" text="Baja">
      <formula>NOT(ISERROR(SEARCH(("Baja"),(X13))))</formula>
    </cfRule>
  </conditionalFormatting>
  <conditionalFormatting sqref="X13 X15">
    <cfRule type="containsText" dxfId="323" priority="87" operator="containsText" text="Muy alta">
      <formula>NOT(ISERROR(SEARCH(("Muy alta"),(X13))))</formula>
    </cfRule>
  </conditionalFormatting>
  <conditionalFormatting sqref="X13 X15">
    <cfRule type="containsText" dxfId="322" priority="88" operator="containsText" text="Alta">
      <formula>NOT(ISERROR(SEARCH(("Alta"),(X13))))</formula>
    </cfRule>
  </conditionalFormatting>
  <conditionalFormatting sqref="X13 X15">
    <cfRule type="containsText" dxfId="321" priority="89" operator="containsText" text="Media">
      <formula>NOT(ISERROR(SEARCH(("Media"),(X13))))</formula>
    </cfRule>
  </conditionalFormatting>
  <conditionalFormatting sqref="Z13 Z15">
    <cfRule type="containsText" dxfId="320" priority="90" operator="containsText" text="Catastrófico">
      <formula>NOT(ISERROR(SEARCH(("Catastrófico"),(Z13))))</formula>
    </cfRule>
  </conditionalFormatting>
  <conditionalFormatting sqref="Z13 Z15">
    <cfRule type="containsText" dxfId="319" priority="91" operator="containsText" text="Mayor">
      <formula>NOT(ISERROR(SEARCH(("Mayor"),(Z13))))</formula>
    </cfRule>
  </conditionalFormatting>
  <conditionalFormatting sqref="Z13 Z15">
    <cfRule type="containsText" dxfId="318" priority="92" operator="containsText" text="Moderado">
      <formula>NOT(ISERROR(SEARCH(("Moderado"),(Z13))))</formula>
    </cfRule>
  </conditionalFormatting>
  <conditionalFormatting sqref="Z13 Z15">
    <cfRule type="containsText" dxfId="317" priority="93" operator="containsText" text="Menor">
      <formula>NOT(ISERROR(SEARCH(("Menor"),(Z13))))</formula>
    </cfRule>
  </conditionalFormatting>
  <conditionalFormatting sqref="Z13 Z15">
    <cfRule type="containsText" dxfId="316" priority="94" operator="containsText" text="Leve">
      <formula>NOT(ISERROR(SEARCH(("Leve"),(Z13))))</formula>
    </cfRule>
  </conditionalFormatting>
  <conditionalFormatting sqref="AA13 AA15">
    <cfRule type="containsText" dxfId="315" priority="95" operator="containsText" text="Bajo">
      <formula>NOT(ISERROR(SEARCH(("Bajo"),(AA13))))</formula>
    </cfRule>
  </conditionalFormatting>
  <conditionalFormatting sqref="AA13 AA15">
    <cfRule type="containsText" dxfId="314" priority="96" operator="containsText" text="Moderado">
      <formula>NOT(ISERROR(SEARCH(("Moderado"),(AA13))))</formula>
    </cfRule>
  </conditionalFormatting>
  <conditionalFormatting sqref="AA13 AA15">
    <cfRule type="containsText" dxfId="313" priority="97" operator="containsText" text="Alto">
      <formula>NOT(ISERROR(SEARCH(("Alto"),(AA13))))</formula>
    </cfRule>
  </conditionalFormatting>
  <conditionalFormatting sqref="AA13 AA15">
    <cfRule type="containsText" dxfId="312" priority="98" operator="containsText" text="Extremo">
      <formula>NOT(ISERROR(SEARCH(("Extremo"),(AA13))))</formula>
    </cfRule>
  </conditionalFormatting>
  <conditionalFormatting sqref="X23 X25">
    <cfRule type="containsText" dxfId="311" priority="99" operator="containsText" text="Muy Bajo">
      <formula>NOT(ISERROR(SEARCH(("Muy Bajo"),(X23))))</formula>
    </cfRule>
  </conditionalFormatting>
  <conditionalFormatting sqref="X23 X25">
    <cfRule type="containsText" dxfId="310" priority="100" operator="containsText" text="Baja">
      <formula>NOT(ISERROR(SEARCH(("Baja"),(X23))))</formula>
    </cfRule>
  </conditionalFormatting>
  <conditionalFormatting sqref="X23 X25">
    <cfRule type="containsText" dxfId="309" priority="101" operator="containsText" text="Muy alta">
      <formula>NOT(ISERROR(SEARCH(("Muy alta"),(X23))))</formula>
    </cfRule>
  </conditionalFormatting>
  <conditionalFormatting sqref="X23 X25">
    <cfRule type="containsText" dxfId="308" priority="102" operator="containsText" text="Alta">
      <formula>NOT(ISERROR(SEARCH(("Alta"),(X23))))</formula>
    </cfRule>
  </conditionalFormatting>
  <conditionalFormatting sqref="X23 X25">
    <cfRule type="containsText" dxfId="307" priority="103" operator="containsText" text="Media">
      <formula>NOT(ISERROR(SEARCH(("Media"),(X23))))</formula>
    </cfRule>
  </conditionalFormatting>
  <conditionalFormatting sqref="Z23 Z25">
    <cfRule type="containsText" dxfId="306" priority="104" operator="containsText" text="Catastrófico">
      <formula>NOT(ISERROR(SEARCH(("Catastrófico"),(Z23))))</formula>
    </cfRule>
  </conditionalFormatting>
  <conditionalFormatting sqref="Z23 Z25">
    <cfRule type="containsText" dxfId="305" priority="105" operator="containsText" text="Mayor">
      <formula>NOT(ISERROR(SEARCH(("Mayor"),(Z23))))</formula>
    </cfRule>
  </conditionalFormatting>
  <conditionalFormatting sqref="Z23 Z25">
    <cfRule type="containsText" dxfId="304" priority="106" operator="containsText" text="Moderado">
      <formula>NOT(ISERROR(SEARCH(("Moderado"),(Z23))))</formula>
    </cfRule>
  </conditionalFormatting>
  <conditionalFormatting sqref="Z23 Z25">
    <cfRule type="containsText" dxfId="303" priority="107" operator="containsText" text="Menor">
      <formula>NOT(ISERROR(SEARCH(("Menor"),(Z23))))</formula>
    </cfRule>
  </conditionalFormatting>
  <conditionalFormatting sqref="Z23 Z25">
    <cfRule type="containsText" dxfId="302" priority="108" operator="containsText" text="Leve">
      <formula>NOT(ISERROR(SEARCH(("Leve"),(Z23))))</formula>
    </cfRule>
  </conditionalFormatting>
  <conditionalFormatting sqref="AA23 AA25">
    <cfRule type="containsText" dxfId="301" priority="109" operator="containsText" text="Bajo">
      <formula>NOT(ISERROR(SEARCH(("Bajo"),(AA23))))</formula>
    </cfRule>
  </conditionalFormatting>
  <conditionalFormatting sqref="AA23 AA25">
    <cfRule type="containsText" dxfId="300" priority="110" operator="containsText" text="Moderado">
      <formula>NOT(ISERROR(SEARCH(("Moderado"),(AA23))))</formula>
    </cfRule>
  </conditionalFormatting>
  <conditionalFormatting sqref="AA23 AA25">
    <cfRule type="containsText" dxfId="299" priority="111" operator="containsText" text="Alto">
      <formula>NOT(ISERROR(SEARCH(("Alto"),(AA23))))</formula>
    </cfRule>
  </conditionalFormatting>
  <conditionalFormatting sqref="AA23 AA25">
    <cfRule type="containsText" dxfId="298" priority="112" operator="containsText" text="Extremo">
      <formula>NOT(ISERROR(SEARCH(("Extremo"),(AA23))))</formula>
    </cfRule>
  </conditionalFormatting>
  <conditionalFormatting sqref="M17 M19">
    <cfRule type="containsText" dxfId="297" priority="113" operator="containsText" text="Bajo">
      <formula>NOT(ISERROR(SEARCH(("Bajo"),(M17))))</formula>
    </cfRule>
  </conditionalFormatting>
  <conditionalFormatting sqref="M17 M19">
    <cfRule type="containsText" dxfId="296" priority="114" operator="containsText" text="Moderado">
      <formula>NOT(ISERROR(SEARCH(("Moderado"),(M17))))</formula>
    </cfRule>
  </conditionalFormatting>
  <conditionalFormatting sqref="M17 M19">
    <cfRule type="containsText" dxfId="295" priority="115" operator="containsText" text="Alto">
      <formula>NOT(ISERROR(SEARCH(("Alto"),(M17))))</formula>
    </cfRule>
  </conditionalFormatting>
  <conditionalFormatting sqref="M17 M19">
    <cfRule type="containsText" dxfId="294" priority="116" operator="containsText" text="Extremo">
      <formula>NOT(ISERROR(SEARCH(("Extremo"),(M17))))</formula>
    </cfRule>
  </conditionalFormatting>
  <conditionalFormatting sqref="X17 X19 X21">
    <cfRule type="containsText" dxfId="293" priority="117" operator="containsText" text="Muy Bajo">
      <formula>NOT(ISERROR(SEARCH(("Muy Bajo"),(X17))))</formula>
    </cfRule>
  </conditionalFormatting>
  <conditionalFormatting sqref="X17 X19 X21">
    <cfRule type="containsText" dxfId="292" priority="118" operator="containsText" text="Baja">
      <formula>NOT(ISERROR(SEARCH(("Baja"),(X17))))</formula>
    </cfRule>
  </conditionalFormatting>
  <conditionalFormatting sqref="X17 X19 X21">
    <cfRule type="containsText" dxfId="291" priority="119" operator="containsText" text="Muy alta">
      <formula>NOT(ISERROR(SEARCH(("Muy alta"),(X17))))</formula>
    </cfRule>
  </conditionalFormatting>
  <conditionalFormatting sqref="X17 X19 X21">
    <cfRule type="containsText" dxfId="290" priority="120" operator="containsText" text="Alta">
      <formula>NOT(ISERROR(SEARCH(("Alta"),(X17))))</formula>
    </cfRule>
  </conditionalFormatting>
  <conditionalFormatting sqref="X17 X19 X21">
    <cfRule type="containsText" dxfId="289" priority="121" operator="containsText" text="Media">
      <formula>NOT(ISERROR(SEARCH(("Media"),(X17))))</formula>
    </cfRule>
  </conditionalFormatting>
  <conditionalFormatting sqref="Z17 Z19 Z21">
    <cfRule type="containsText" dxfId="288" priority="122" operator="containsText" text="Catastrófico">
      <formula>NOT(ISERROR(SEARCH(("Catastrófico"),(Z17))))</formula>
    </cfRule>
  </conditionalFormatting>
  <conditionalFormatting sqref="Z17 Z19 Z21">
    <cfRule type="containsText" dxfId="287" priority="123" operator="containsText" text="Mayor">
      <formula>NOT(ISERROR(SEARCH(("Mayor"),(Z17))))</formula>
    </cfRule>
  </conditionalFormatting>
  <conditionalFormatting sqref="Z17 Z19 Z21">
    <cfRule type="containsText" dxfId="286" priority="124" operator="containsText" text="Moderado">
      <formula>NOT(ISERROR(SEARCH(("Moderado"),(Z17))))</formula>
    </cfRule>
  </conditionalFormatting>
  <conditionalFormatting sqref="Z17 Z19 Z21">
    <cfRule type="containsText" dxfId="285" priority="125" operator="containsText" text="Menor">
      <formula>NOT(ISERROR(SEARCH(("Menor"),(Z17))))</formula>
    </cfRule>
  </conditionalFormatting>
  <conditionalFormatting sqref="Z17 Z19 Z21">
    <cfRule type="containsText" dxfId="284" priority="126" operator="containsText" text="Leve">
      <formula>NOT(ISERROR(SEARCH(("Leve"),(Z17))))</formula>
    </cfRule>
  </conditionalFormatting>
  <conditionalFormatting sqref="AA17 AA19 AA21">
    <cfRule type="containsText" dxfId="283" priority="127" operator="containsText" text="Bajo">
      <formula>NOT(ISERROR(SEARCH(("Bajo"),(AA17))))</formula>
    </cfRule>
  </conditionalFormatting>
  <conditionalFormatting sqref="AA17 AA19 AA21">
    <cfRule type="containsText" dxfId="282" priority="128" operator="containsText" text="Moderado">
      <formula>NOT(ISERROR(SEARCH(("Moderado"),(AA17))))</formula>
    </cfRule>
  </conditionalFormatting>
  <conditionalFormatting sqref="AA17 AA19 AA21">
    <cfRule type="containsText" dxfId="281" priority="129" operator="containsText" text="Alto">
      <formula>NOT(ISERROR(SEARCH(("Alto"),(AA17))))</formula>
    </cfRule>
  </conditionalFormatting>
  <conditionalFormatting sqref="AA17 AA19 AA21">
    <cfRule type="containsText" dxfId="280" priority="130" operator="containsText" text="Extremo">
      <formula>NOT(ISERROR(SEARCH(("Extremo"),(AA17))))</formula>
    </cfRule>
  </conditionalFormatting>
  <conditionalFormatting sqref="M21 M23 M25 M27 M29">
    <cfRule type="containsText" dxfId="279" priority="131" operator="containsText" text="Bajo">
      <formula>NOT(ISERROR(SEARCH(("Bajo"),(M21))))</formula>
    </cfRule>
  </conditionalFormatting>
  <conditionalFormatting sqref="M21 M23 M25 M27 M29">
    <cfRule type="containsText" dxfId="278" priority="132" operator="containsText" text="Moderado">
      <formula>NOT(ISERROR(SEARCH(("Moderado"),(M21))))</formula>
    </cfRule>
  </conditionalFormatting>
  <conditionalFormatting sqref="M21 M23 M25 M27 M29">
    <cfRule type="containsText" dxfId="277" priority="133" operator="containsText" text="Alto">
      <formula>NOT(ISERROR(SEARCH(("Alto"),(M21))))</formula>
    </cfRule>
  </conditionalFormatting>
  <conditionalFormatting sqref="M21 M23 M25 M27 M29">
    <cfRule type="containsText" dxfId="276" priority="134" operator="containsText" text="Extremo">
      <formula>NOT(ISERROR(SEARCH(("Extremo"),(M21))))</formula>
    </cfRule>
  </conditionalFormatting>
  <conditionalFormatting sqref="X27 X29">
    <cfRule type="containsText" dxfId="275" priority="135" operator="containsText" text="Muy Bajo">
      <formula>NOT(ISERROR(SEARCH(("Muy Bajo"),(X27))))</formula>
    </cfRule>
  </conditionalFormatting>
  <conditionalFormatting sqref="X27 X29">
    <cfRule type="containsText" dxfId="274" priority="136" operator="containsText" text="Baja">
      <formula>NOT(ISERROR(SEARCH(("Baja"),(X27))))</formula>
    </cfRule>
  </conditionalFormatting>
  <conditionalFormatting sqref="X27 X29">
    <cfRule type="containsText" dxfId="273" priority="137" operator="containsText" text="Muy alta">
      <formula>NOT(ISERROR(SEARCH(("Muy alta"),(X27))))</formula>
    </cfRule>
  </conditionalFormatting>
  <conditionalFormatting sqref="X27 X29">
    <cfRule type="containsText" dxfId="272" priority="138" operator="containsText" text="Alta">
      <formula>NOT(ISERROR(SEARCH(("Alta"),(X27))))</formula>
    </cfRule>
  </conditionalFormatting>
  <conditionalFormatting sqref="X27 X29">
    <cfRule type="containsText" dxfId="271" priority="139" operator="containsText" text="Media">
      <formula>NOT(ISERROR(SEARCH(("Media"),(X27))))</formula>
    </cfRule>
  </conditionalFormatting>
  <conditionalFormatting sqref="Z27 Z29">
    <cfRule type="containsText" dxfId="270" priority="140" operator="containsText" text="Catastrófico">
      <formula>NOT(ISERROR(SEARCH(("Catastrófico"),(Z27))))</formula>
    </cfRule>
  </conditionalFormatting>
  <conditionalFormatting sqref="Z27 Z29">
    <cfRule type="containsText" dxfId="269" priority="141" operator="containsText" text="Mayor">
      <formula>NOT(ISERROR(SEARCH(("Mayor"),(Z27))))</formula>
    </cfRule>
  </conditionalFormatting>
  <conditionalFormatting sqref="Z27 Z29">
    <cfRule type="containsText" dxfId="268" priority="142" operator="containsText" text="Moderado">
      <formula>NOT(ISERROR(SEARCH(("Moderado"),(Z27))))</formula>
    </cfRule>
  </conditionalFormatting>
  <conditionalFormatting sqref="Z27 Z29">
    <cfRule type="containsText" dxfId="267" priority="143" operator="containsText" text="Menor">
      <formula>NOT(ISERROR(SEARCH(("Menor"),(Z27))))</formula>
    </cfRule>
  </conditionalFormatting>
  <conditionalFormatting sqref="Z27 Z29">
    <cfRule type="containsText" dxfId="266" priority="144" operator="containsText" text="Leve">
      <formula>NOT(ISERROR(SEARCH(("Leve"),(Z27))))</formula>
    </cfRule>
  </conditionalFormatting>
  <conditionalFormatting sqref="AA27 AA29">
    <cfRule type="containsText" dxfId="265" priority="145" operator="containsText" text="Bajo">
      <formula>NOT(ISERROR(SEARCH(("Bajo"),(AA27))))</formula>
    </cfRule>
  </conditionalFormatting>
  <conditionalFormatting sqref="AA27 AA29">
    <cfRule type="containsText" dxfId="264" priority="146" operator="containsText" text="Moderado">
      <formula>NOT(ISERROR(SEARCH(("Moderado"),(AA27))))</formula>
    </cfRule>
  </conditionalFormatting>
  <conditionalFormatting sqref="AA27 AA29">
    <cfRule type="containsText" dxfId="263" priority="147" operator="containsText" text="Alto">
      <formula>NOT(ISERROR(SEARCH(("Alto"),(AA27))))</formula>
    </cfRule>
  </conditionalFormatting>
  <conditionalFormatting sqref="AA27 AA29">
    <cfRule type="containsText" dxfId="262" priority="148" operator="containsText" text="Extremo">
      <formula>NOT(ISERROR(SEARCH(("Extremo"),(AA27))))</formula>
    </cfRule>
  </conditionalFormatting>
  <conditionalFormatting sqref="M31">
    <cfRule type="containsText" dxfId="261" priority="149" operator="containsText" text="Bajo">
      <formula>NOT(ISERROR(SEARCH(("Bajo"),(M31))))</formula>
    </cfRule>
  </conditionalFormatting>
  <conditionalFormatting sqref="M31">
    <cfRule type="containsText" dxfId="260" priority="150" operator="containsText" text="Moderado">
      <formula>NOT(ISERROR(SEARCH(("Moderado"),(M31))))</formula>
    </cfRule>
  </conditionalFormatting>
  <conditionalFormatting sqref="M31">
    <cfRule type="containsText" dxfId="259" priority="151" operator="containsText" text="Alto">
      <formula>NOT(ISERROR(SEARCH(("Alto"),(M31))))</formula>
    </cfRule>
  </conditionalFormatting>
  <conditionalFormatting sqref="M31">
    <cfRule type="containsText" dxfId="258" priority="152" operator="containsText" text="Extremo">
      <formula>NOT(ISERROR(SEARCH(("Extremo"),(M31))))</formula>
    </cfRule>
  </conditionalFormatting>
  <conditionalFormatting sqref="X31">
    <cfRule type="containsText" dxfId="257" priority="153" operator="containsText" text="Muy Bajo">
      <formula>NOT(ISERROR(SEARCH(("Muy Bajo"),(X31))))</formula>
    </cfRule>
  </conditionalFormatting>
  <conditionalFormatting sqref="X31">
    <cfRule type="containsText" dxfId="256" priority="154" operator="containsText" text="Baja">
      <formula>NOT(ISERROR(SEARCH(("Baja"),(X31))))</formula>
    </cfRule>
  </conditionalFormatting>
  <conditionalFormatting sqref="X31">
    <cfRule type="containsText" dxfId="255" priority="155" operator="containsText" text="Muy alta">
      <formula>NOT(ISERROR(SEARCH(("Muy alta"),(X31))))</formula>
    </cfRule>
  </conditionalFormatting>
  <conditionalFormatting sqref="X31">
    <cfRule type="containsText" dxfId="254" priority="156" operator="containsText" text="Alta">
      <formula>NOT(ISERROR(SEARCH(("Alta"),(X31))))</formula>
    </cfRule>
  </conditionalFormatting>
  <conditionalFormatting sqref="X31">
    <cfRule type="containsText" dxfId="253" priority="157" operator="containsText" text="Media">
      <formula>NOT(ISERROR(SEARCH(("Media"),(X31))))</formula>
    </cfRule>
  </conditionalFormatting>
  <conditionalFormatting sqref="Z31">
    <cfRule type="containsText" dxfId="252" priority="158" operator="containsText" text="Catastrófico">
      <formula>NOT(ISERROR(SEARCH(("Catastrófico"),(Z31))))</formula>
    </cfRule>
  </conditionalFormatting>
  <conditionalFormatting sqref="Z31">
    <cfRule type="containsText" dxfId="251" priority="159" operator="containsText" text="Mayor">
      <formula>NOT(ISERROR(SEARCH(("Mayor"),(Z31))))</formula>
    </cfRule>
  </conditionalFormatting>
  <conditionalFormatting sqref="Z31">
    <cfRule type="containsText" dxfId="250" priority="160" operator="containsText" text="Moderado">
      <formula>NOT(ISERROR(SEARCH(("Moderado"),(Z31))))</formula>
    </cfRule>
  </conditionalFormatting>
  <conditionalFormatting sqref="Z31">
    <cfRule type="containsText" dxfId="249" priority="161" operator="containsText" text="Menor">
      <formula>NOT(ISERROR(SEARCH(("Menor"),(Z31))))</formula>
    </cfRule>
  </conditionalFormatting>
  <conditionalFormatting sqref="Z31">
    <cfRule type="containsText" dxfId="248" priority="162" operator="containsText" text="Leve">
      <formula>NOT(ISERROR(SEARCH(("Leve"),(Z31))))</formula>
    </cfRule>
  </conditionalFormatting>
  <conditionalFormatting sqref="AA31">
    <cfRule type="containsText" dxfId="247" priority="163" operator="containsText" text="Bajo">
      <formula>NOT(ISERROR(SEARCH(("Bajo"),(AA31))))</formula>
    </cfRule>
  </conditionalFormatting>
  <conditionalFormatting sqref="AA31">
    <cfRule type="containsText" dxfId="246" priority="164" operator="containsText" text="Moderado">
      <formula>NOT(ISERROR(SEARCH(("Moderado"),(AA31))))</formula>
    </cfRule>
  </conditionalFormatting>
  <conditionalFormatting sqref="AA31">
    <cfRule type="containsText" dxfId="245" priority="165" operator="containsText" text="Alto">
      <formula>NOT(ISERROR(SEARCH(("Alto"),(AA31))))</formula>
    </cfRule>
  </conditionalFormatting>
  <conditionalFormatting sqref="AA31">
    <cfRule type="containsText" dxfId="244" priority="166" operator="containsText" text="Extremo">
      <formula>NOT(ISERROR(SEARCH(("Extremo"),(AA31))))</formula>
    </cfRule>
  </conditionalFormatting>
  <conditionalFormatting sqref="M33:M34">
    <cfRule type="containsText" dxfId="243" priority="167" operator="containsText" text="Bajo">
      <formula>NOT(ISERROR(SEARCH(("Bajo"),(M33))))</formula>
    </cfRule>
  </conditionalFormatting>
  <conditionalFormatting sqref="M33:M34">
    <cfRule type="containsText" dxfId="242" priority="168" operator="containsText" text="Moderado">
      <formula>NOT(ISERROR(SEARCH(("Moderado"),(M33))))</formula>
    </cfRule>
  </conditionalFormatting>
  <conditionalFormatting sqref="M33:M34">
    <cfRule type="containsText" dxfId="241" priority="169" operator="containsText" text="Alto">
      <formula>NOT(ISERROR(SEARCH(("Alto"),(M33))))</formula>
    </cfRule>
  </conditionalFormatting>
  <conditionalFormatting sqref="M33:M34">
    <cfRule type="containsText" dxfId="240" priority="170" operator="containsText" text="Extremo">
      <formula>NOT(ISERROR(SEARCH(("Extremo"),(M33))))</formula>
    </cfRule>
  </conditionalFormatting>
  <conditionalFormatting sqref="X33:X34">
    <cfRule type="containsText" dxfId="239" priority="171" operator="containsText" text="Muy Bajo">
      <formula>NOT(ISERROR(SEARCH(("Muy Bajo"),(X33))))</formula>
    </cfRule>
  </conditionalFormatting>
  <conditionalFormatting sqref="X33:X34">
    <cfRule type="containsText" dxfId="238" priority="172" operator="containsText" text="Baja">
      <formula>NOT(ISERROR(SEARCH(("Baja"),(X33))))</formula>
    </cfRule>
  </conditionalFormatting>
  <conditionalFormatting sqref="X33:X34">
    <cfRule type="containsText" dxfId="237" priority="173" operator="containsText" text="Muy alta">
      <formula>NOT(ISERROR(SEARCH(("Muy alta"),(X33))))</formula>
    </cfRule>
  </conditionalFormatting>
  <conditionalFormatting sqref="X33:X34">
    <cfRule type="containsText" dxfId="236" priority="174" operator="containsText" text="Alta">
      <formula>NOT(ISERROR(SEARCH(("Alta"),(X33))))</formula>
    </cfRule>
  </conditionalFormatting>
  <conditionalFormatting sqref="X33:X34">
    <cfRule type="containsText" dxfId="235" priority="175" operator="containsText" text="Media">
      <formula>NOT(ISERROR(SEARCH(("Media"),(X33))))</formula>
    </cfRule>
  </conditionalFormatting>
  <conditionalFormatting sqref="Z33:Z34">
    <cfRule type="containsText" dxfId="234" priority="176" operator="containsText" text="Catastrófico">
      <formula>NOT(ISERROR(SEARCH(("Catastrófico"),(Z33))))</formula>
    </cfRule>
  </conditionalFormatting>
  <conditionalFormatting sqref="Z33:Z34">
    <cfRule type="containsText" dxfId="233" priority="177" operator="containsText" text="Mayor">
      <formula>NOT(ISERROR(SEARCH(("Mayor"),(Z33))))</formula>
    </cfRule>
  </conditionalFormatting>
  <conditionalFormatting sqref="Z33:Z34">
    <cfRule type="containsText" dxfId="232" priority="178" operator="containsText" text="Moderado">
      <formula>NOT(ISERROR(SEARCH(("Moderado"),(Z33))))</formula>
    </cfRule>
  </conditionalFormatting>
  <conditionalFormatting sqref="Z33:Z34">
    <cfRule type="containsText" dxfId="231" priority="179" operator="containsText" text="Menor">
      <formula>NOT(ISERROR(SEARCH(("Menor"),(Z33))))</formula>
    </cfRule>
  </conditionalFormatting>
  <conditionalFormatting sqref="Z33:Z34">
    <cfRule type="containsText" dxfId="230" priority="180" operator="containsText" text="Leve">
      <formula>NOT(ISERROR(SEARCH(("Leve"),(Z33))))</formula>
    </cfRule>
  </conditionalFormatting>
  <conditionalFormatting sqref="AA33:AA34">
    <cfRule type="containsText" dxfId="229" priority="181" operator="containsText" text="Bajo">
      <formula>NOT(ISERROR(SEARCH(("Bajo"),(AA33))))</formula>
    </cfRule>
  </conditionalFormatting>
  <conditionalFormatting sqref="AA33:AA34">
    <cfRule type="containsText" dxfId="228" priority="182" operator="containsText" text="Moderado">
      <formula>NOT(ISERROR(SEARCH(("Moderado"),(AA33))))</formula>
    </cfRule>
  </conditionalFormatting>
  <conditionalFormatting sqref="AA33:AA34">
    <cfRule type="containsText" dxfId="227" priority="183" operator="containsText" text="Alto">
      <formula>NOT(ISERROR(SEARCH(("Alto"),(AA33))))</formula>
    </cfRule>
  </conditionalFormatting>
  <conditionalFormatting sqref="AA33:AA34">
    <cfRule type="containsText" dxfId="226" priority="184" operator="containsText" text="Extremo">
      <formula>NOT(ISERROR(SEARCH(("Extremo"),(AA33))))</formula>
    </cfRule>
  </conditionalFormatting>
  <conditionalFormatting sqref="I29">
    <cfRule type="containsText" dxfId="225" priority="185" operator="containsText" text="Muy Bajo">
      <formula>NOT(ISERROR(SEARCH(("Muy Bajo"),(I29))))</formula>
    </cfRule>
  </conditionalFormatting>
  <conditionalFormatting sqref="I29">
    <cfRule type="containsText" dxfId="224" priority="186" operator="containsText" text="Baja">
      <formula>NOT(ISERROR(SEARCH(("Baja"),(I29))))</formula>
    </cfRule>
  </conditionalFormatting>
  <conditionalFormatting sqref="I29">
    <cfRule type="containsText" dxfId="223" priority="187" operator="containsText" text="Muy alta">
      <formula>NOT(ISERROR(SEARCH(("Muy alta"),(I29))))</formula>
    </cfRule>
  </conditionalFormatting>
  <conditionalFormatting sqref="I29">
    <cfRule type="containsText" dxfId="222" priority="188" operator="containsText" text="Alta">
      <formula>NOT(ISERROR(SEARCH(("Alta"),(I29))))</formula>
    </cfRule>
  </conditionalFormatting>
  <conditionalFormatting sqref="I29">
    <cfRule type="containsText" dxfId="221" priority="189" operator="containsText" text="Media">
      <formula>NOT(ISERROR(SEARCH(("Media"),(I29))))</formula>
    </cfRule>
  </conditionalFormatting>
  <conditionalFormatting sqref="I31">
    <cfRule type="containsText" dxfId="220" priority="190" operator="containsText" text="Muy Bajo">
      <formula>NOT(ISERROR(SEARCH(("Muy Bajo"),(I31))))</formula>
    </cfRule>
  </conditionalFormatting>
  <conditionalFormatting sqref="I31">
    <cfRule type="containsText" dxfId="219" priority="191" operator="containsText" text="Baja">
      <formula>NOT(ISERROR(SEARCH(("Baja"),(I31))))</formula>
    </cfRule>
  </conditionalFormatting>
  <conditionalFormatting sqref="I31">
    <cfRule type="containsText" dxfId="218" priority="192" operator="containsText" text="Muy alta">
      <formula>NOT(ISERROR(SEARCH(("Muy alta"),(I31))))</formula>
    </cfRule>
  </conditionalFormatting>
  <conditionalFormatting sqref="I31">
    <cfRule type="containsText" dxfId="217" priority="193" operator="containsText" text="Alta">
      <formula>NOT(ISERROR(SEARCH(("Alta"),(I31))))</formula>
    </cfRule>
  </conditionalFormatting>
  <conditionalFormatting sqref="I31">
    <cfRule type="containsText" dxfId="216" priority="194" operator="containsText" text="Media">
      <formula>NOT(ISERROR(SEARCH(("Media"),(I31))))</formula>
    </cfRule>
  </conditionalFormatting>
  <conditionalFormatting sqref="M36 M38">
    <cfRule type="containsText" dxfId="215" priority="195" operator="containsText" text="Bajo">
      <formula>NOT(ISERROR(SEARCH(("Bajo"),(M36))))</formula>
    </cfRule>
  </conditionalFormatting>
  <conditionalFormatting sqref="M36 M38">
    <cfRule type="containsText" dxfId="214" priority="196" operator="containsText" text="Moderado">
      <formula>NOT(ISERROR(SEARCH(("Moderado"),(M36))))</formula>
    </cfRule>
  </conditionalFormatting>
  <conditionalFormatting sqref="M36 M38">
    <cfRule type="containsText" dxfId="213" priority="197" operator="containsText" text="Alto">
      <formula>NOT(ISERROR(SEARCH(("Alto"),(M36))))</formula>
    </cfRule>
  </conditionalFormatting>
  <conditionalFormatting sqref="M36 M38">
    <cfRule type="containsText" dxfId="212" priority="198" operator="containsText" text="Extremo">
      <formula>NOT(ISERROR(SEARCH(("Extremo"),(M36))))</formula>
    </cfRule>
  </conditionalFormatting>
  <conditionalFormatting sqref="X36 X38 X41">
    <cfRule type="containsText" dxfId="211" priority="199" operator="containsText" text="Muy Bajo">
      <formula>NOT(ISERROR(SEARCH(("Muy Bajo"),(X36))))</formula>
    </cfRule>
  </conditionalFormatting>
  <conditionalFormatting sqref="X36 X38 X41">
    <cfRule type="containsText" dxfId="210" priority="200" operator="containsText" text="Baja">
      <formula>NOT(ISERROR(SEARCH(("Baja"),(X36))))</formula>
    </cfRule>
  </conditionalFormatting>
  <conditionalFormatting sqref="X36 X38 X41">
    <cfRule type="containsText" dxfId="209" priority="201" operator="containsText" text="Muy alta">
      <formula>NOT(ISERROR(SEARCH(("Muy alta"),(X36))))</formula>
    </cfRule>
  </conditionalFormatting>
  <conditionalFormatting sqref="X36 X38 X41">
    <cfRule type="containsText" dxfId="208" priority="202" operator="containsText" text="Alta">
      <formula>NOT(ISERROR(SEARCH(("Alta"),(X36))))</formula>
    </cfRule>
  </conditionalFormatting>
  <conditionalFormatting sqref="X36 X38 X41">
    <cfRule type="containsText" dxfId="207" priority="203" operator="containsText" text="Media">
      <formula>NOT(ISERROR(SEARCH(("Media"),(X36))))</formula>
    </cfRule>
  </conditionalFormatting>
  <conditionalFormatting sqref="Z36 Z38 Z41">
    <cfRule type="containsText" dxfId="206" priority="204" operator="containsText" text="Catastrófico">
      <formula>NOT(ISERROR(SEARCH(("Catastrófico"),(Z36))))</formula>
    </cfRule>
  </conditionalFormatting>
  <conditionalFormatting sqref="Z36 Z38 Z41">
    <cfRule type="containsText" dxfId="205" priority="205" operator="containsText" text="Mayor">
      <formula>NOT(ISERROR(SEARCH(("Mayor"),(Z36))))</formula>
    </cfRule>
  </conditionalFormatting>
  <conditionalFormatting sqref="Z36 Z38 Z41">
    <cfRule type="containsText" dxfId="204" priority="206" operator="containsText" text="Moderado">
      <formula>NOT(ISERROR(SEARCH(("Moderado"),(Z36))))</formula>
    </cfRule>
  </conditionalFormatting>
  <conditionalFormatting sqref="Z36 Z38 Z41">
    <cfRule type="containsText" dxfId="203" priority="207" operator="containsText" text="Menor">
      <formula>NOT(ISERROR(SEARCH(("Menor"),(Z36))))</formula>
    </cfRule>
  </conditionalFormatting>
  <conditionalFormatting sqref="Z36 Z38 Z41">
    <cfRule type="containsText" dxfId="202" priority="208" operator="containsText" text="Leve">
      <formula>NOT(ISERROR(SEARCH(("Leve"),(Z36))))</formula>
    </cfRule>
  </conditionalFormatting>
  <conditionalFormatting sqref="AA36 AA38 AA41">
    <cfRule type="containsText" dxfId="201" priority="209" operator="containsText" text="Bajo">
      <formula>NOT(ISERROR(SEARCH(("Bajo"),(AA36))))</formula>
    </cfRule>
  </conditionalFormatting>
  <conditionalFormatting sqref="AA36 AA38 AA41">
    <cfRule type="containsText" dxfId="200" priority="210" operator="containsText" text="Moderado">
      <formula>NOT(ISERROR(SEARCH(("Moderado"),(AA36))))</formula>
    </cfRule>
  </conditionalFormatting>
  <conditionalFormatting sqref="AA36 AA38 AA41">
    <cfRule type="containsText" dxfId="199" priority="211" operator="containsText" text="Alto">
      <formula>NOT(ISERROR(SEARCH(("Alto"),(AA36))))</formula>
    </cfRule>
  </conditionalFormatting>
  <conditionalFormatting sqref="AA36 AA38 AA41">
    <cfRule type="containsText" dxfId="198" priority="212" operator="containsText" text="Extremo">
      <formula>NOT(ISERROR(SEARCH(("Extremo"),(AA36))))</formula>
    </cfRule>
  </conditionalFormatting>
  <conditionalFormatting sqref="M41">
    <cfRule type="containsText" dxfId="197" priority="213" operator="containsText" text="Bajo">
      <formula>NOT(ISERROR(SEARCH(("Bajo"),(M41))))</formula>
    </cfRule>
  </conditionalFormatting>
  <conditionalFormatting sqref="M41">
    <cfRule type="containsText" dxfId="196" priority="214" operator="containsText" text="Moderado">
      <formula>NOT(ISERROR(SEARCH(("Moderado"),(M41))))</formula>
    </cfRule>
  </conditionalFormatting>
  <conditionalFormatting sqref="M41">
    <cfRule type="containsText" dxfId="195" priority="215" operator="containsText" text="Alto">
      <formula>NOT(ISERROR(SEARCH(("Alto"),(M41))))</formula>
    </cfRule>
  </conditionalFormatting>
  <conditionalFormatting sqref="M41">
    <cfRule type="containsText" dxfId="194" priority="216" operator="containsText" text="Extremo">
      <formula>NOT(ISERROR(SEARCH(("Extremo"),(M41))))</formula>
    </cfRule>
  </conditionalFormatting>
  <conditionalFormatting sqref="I25">
    <cfRule type="containsText" dxfId="193" priority="217" operator="containsText" text="Muy Bajo">
      <formula>NOT(ISERROR(SEARCH(("Muy Bajo"),(I25))))</formula>
    </cfRule>
  </conditionalFormatting>
  <conditionalFormatting sqref="I25">
    <cfRule type="containsText" dxfId="192" priority="218" operator="containsText" text="Baja">
      <formula>NOT(ISERROR(SEARCH(("Baja"),(I25))))</formula>
    </cfRule>
  </conditionalFormatting>
  <conditionalFormatting sqref="I25">
    <cfRule type="containsText" dxfId="191" priority="219" operator="containsText" text="Muy alta">
      <formula>NOT(ISERROR(SEARCH(("Muy alta"),(I25))))</formula>
    </cfRule>
  </conditionalFormatting>
  <conditionalFormatting sqref="I25">
    <cfRule type="containsText" dxfId="190" priority="220" operator="containsText" text="Alta">
      <formula>NOT(ISERROR(SEARCH(("Alta"),(I25))))</formula>
    </cfRule>
  </conditionalFormatting>
  <conditionalFormatting sqref="I25">
    <cfRule type="containsText" dxfId="189" priority="221" operator="containsText" text="Media">
      <formula>NOT(ISERROR(SEARCH(("Media"),(I25))))</formula>
    </cfRule>
  </conditionalFormatting>
  <conditionalFormatting sqref="I17">
    <cfRule type="containsText" dxfId="188" priority="222" operator="containsText" text="Muy Bajo">
      <formula>NOT(ISERROR(SEARCH(("Muy Bajo"),(I17))))</formula>
    </cfRule>
  </conditionalFormatting>
  <conditionalFormatting sqref="I17">
    <cfRule type="containsText" dxfId="187" priority="223" operator="containsText" text="Baja">
      <formula>NOT(ISERROR(SEARCH(("Baja"),(I17))))</formula>
    </cfRule>
  </conditionalFormatting>
  <conditionalFormatting sqref="I17">
    <cfRule type="containsText" dxfId="186" priority="224" operator="containsText" text="Muy alta">
      <formula>NOT(ISERROR(SEARCH(("Muy alta"),(I17))))</formula>
    </cfRule>
  </conditionalFormatting>
  <conditionalFormatting sqref="I17">
    <cfRule type="containsText" dxfId="185" priority="225" operator="containsText" text="Alta">
      <formula>NOT(ISERROR(SEARCH(("Alta"),(I17))))</formula>
    </cfRule>
  </conditionalFormatting>
  <conditionalFormatting sqref="I17">
    <cfRule type="containsText" dxfId="184" priority="226" operator="containsText" text="Media">
      <formula>NOT(ISERROR(SEARCH(("Media"),(I17))))</formula>
    </cfRule>
  </conditionalFormatting>
  <conditionalFormatting sqref="K17">
    <cfRule type="containsText" dxfId="183" priority="227" operator="containsText" text="Catastrófico">
      <formula>NOT(ISERROR(SEARCH(("Catastrófico"),(K17))))</formula>
    </cfRule>
  </conditionalFormatting>
  <conditionalFormatting sqref="K17">
    <cfRule type="containsText" dxfId="182" priority="228" operator="containsText" text="Mayor">
      <formula>NOT(ISERROR(SEARCH(("Mayor"),(K17))))</formula>
    </cfRule>
  </conditionalFormatting>
  <conditionalFormatting sqref="K17">
    <cfRule type="containsText" dxfId="181" priority="229" operator="containsText" text="Moderado">
      <formula>NOT(ISERROR(SEARCH(("Moderado"),(K17))))</formula>
    </cfRule>
  </conditionalFormatting>
  <conditionalFormatting sqref="K17">
    <cfRule type="containsText" dxfId="180" priority="230" operator="containsText" text="Menor">
      <formula>NOT(ISERROR(SEARCH(("Menor"),(K17))))</formula>
    </cfRule>
  </conditionalFormatting>
  <conditionalFormatting sqref="K17">
    <cfRule type="containsText" dxfId="179" priority="231" operator="containsText" text="Leve">
      <formula>NOT(ISERROR(SEARCH(("Leve"),(K17))))</formula>
    </cfRule>
  </conditionalFormatting>
  <conditionalFormatting sqref="I19">
    <cfRule type="containsText" dxfId="178" priority="232" operator="containsText" text="Muy Bajo">
      <formula>NOT(ISERROR(SEARCH(("Muy Bajo"),(I19))))</formula>
    </cfRule>
  </conditionalFormatting>
  <conditionalFormatting sqref="I19">
    <cfRule type="containsText" dxfId="177" priority="233" operator="containsText" text="Baja">
      <formula>NOT(ISERROR(SEARCH(("Baja"),(I19))))</formula>
    </cfRule>
  </conditionalFormatting>
  <conditionalFormatting sqref="I19">
    <cfRule type="containsText" dxfId="176" priority="234" operator="containsText" text="Muy alta">
      <formula>NOT(ISERROR(SEARCH(("Muy alta"),(I19))))</formula>
    </cfRule>
  </conditionalFormatting>
  <conditionalFormatting sqref="I19">
    <cfRule type="containsText" dxfId="175" priority="235" operator="containsText" text="Alta">
      <formula>NOT(ISERROR(SEARCH(("Alta"),(I19))))</formula>
    </cfRule>
  </conditionalFormatting>
  <conditionalFormatting sqref="I19">
    <cfRule type="containsText" dxfId="174" priority="236" operator="containsText" text="Media">
      <formula>NOT(ISERROR(SEARCH(("Media"),(I19))))</formula>
    </cfRule>
  </conditionalFormatting>
  <conditionalFormatting sqref="K19">
    <cfRule type="containsText" dxfId="173" priority="237" operator="containsText" text="Catastrófico">
      <formula>NOT(ISERROR(SEARCH(("Catastrófico"),(K19))))</formula>
    </cfRule>
  </conditionalFormatting>
  <conditionalFormatting sqref="K19">
    <cfRule type="containsText" dxfId="172" priority="238" operator="containsText" text="Mayor">
      <formula>NOT(ISERROR(SEARCH(("Mayor"),(K19))))</formula>
    </cfRule>
  </conditionalFormatting>
  <conditionalFormatting sqref="K19">
    <cfRule type="containsText" dxfId="171" priority="239" operator="containsText" text="Moderado">
      <formula>NOT(ISERROR(SEARCH(("Moderado"),(K19))))</formula>
    </cfRule>
  </conditionalFormatting>
  <conditionalFormatting sqref="K19">
    <cfRule type="containsText" dxfId="170" priority="240" operator="containsText" text="Menor">
      <formula>NOT(ISERROR(SEARCH(("Menor"),(K19))))</formula>
    </cfRule>
  </conditionalFormatting>
  <conditionalFormatting sqref="K19">
    <cfRule type="containsText" dxfId="169" priority="241" operator="containsText" text="Leve">
      <formula>NOT(ISERROR(SEARCH(("Leve"),(K19))))</formula>
    </cfRule>
  </conditionalFormatting>
  <conditionalFormatting sqref="I21">
    <cfRule type="containsText" dxfId="168" priority="242" operator="containsText" text="Muy Bajo">
      <formula>NOT(ISERROR(SEARCH(("Muy Bajo"),(I21))))</formula>
    </cfRule>
  </conditionalFormatting>
  <conditionalFormatting sqref="I21">
    <cfRule type="containsText" dxfId="167" priority="243" operator="containsText" text="Baja">
      <formula>NOT(ISERROR(SEARCH(("Baja"),(I21))))</formula>
    </cfRule>
  </conditionalFormatting>
  <conditionalFormatting sqref="I21">
    <cfRule type="containsText" dxfId="166" priority="244" operator="containsText" text="Muy alta">
      <formula>NOT(ISERROR(SEARCH(("Muy alta"),(I21))))</formula>
    </cfRule>
  </conditionalFormatting>
  <conditionalFormatting sqref="I21">
    <cfRule type="containsText" dxfId="165" priority="245" operator="containsText" text="Alta">
      <formula>NOT(ISERROR(SEARCH(("Alta"),(I21))))</formula>
    </cfRule>
  </conditionalFormatting>
  <conditionalFormatting sqref="I21">
    <cfRule type="containsText" dxfId="164" priority="246" operator="containsText" text="Media">
      <formula>NOT(ISERROR(SEARCH(("Media"),(I21))))</formula>
    </cfRule>
  </conditionalFormatting>
  <conditionalFormatting sqref="K21">
    <cfRule type="containsText" dxfId="163" priority="247" operator="containsText" text="Catastrófico">
      <formula>NOT(ISERROR(SEARCH(("Catastrófico"),(K21))))</formula>
    </cfRule>
  </conditionalFormatting>
  <conditionalFormatting sqref="K21">
    <cfRule type="containsText" dxfId="162" priority="248" operator="containsText" text="Mayor">
      <formula>NOT(ISERROR(SEARCH(("Mayor"),(K21))))</formula>
    </cfRule>
  </conditionalFormatting>
  <conditionalFormatting sqref="K21">
    <cfRule type="containsText" dxfId="161" priority="249" operator="containsText" text="Moderado">
      <formula>NOT(ISERROR(SEARCH(("Moderado"),(K21))))</formula>
    </cfRule>
  </conditionalFormatting>
  <conditionalFormatting sqref="K21">
    <cfRule type="containsText" dxfId="160" priority="250" operator="containsText" text="Menor">
      <formula>NOT(ISERROR(SEARCH(("Menor"),(K21))))</formula>
    </cfRule>
  </conditionalFormatting>
  <conditionalFormatting sqref="K21">
    <cfRule type="containsText" dxfId="159" priority="251" operator="containsText" text="Leve">
      <formula>NOT(ISERROR(SEARCH(("Leve"),(K21))))</formula>
    </cfRule>
  </conditionalFormatting>
  <conditionalFormatting sqref="I23">
    <cfRule type="containsText" dxfId="158" priority="252" operator="containsText" text="Muy Bajo">
      <formula>NOT(ISERROR(SEARCH(("Muy Bajo"),(I23))))</formula>
    </cfRule>
  </conditionalFormatting>
  <conditionalFormatting sqref="I23">
    <cfRule type="containsText" dxfId="157" priority="253" operator="containsText" text="Baja">
      <formula>NOT(ISERROR(SEARCH(("Baja"),(I23))))</formula>
    </cfRule>
  </conditionalFormatting>
  <conditionalFormatting sqref="I23">
    <cfRule type="containsText" dxfId="156" priority="254" operator="containsText" text="Muy alta">
      <formula>NOT(ISERROR(SEARCH(("Muy alta"),(I23))))</formula>
    </cfRule>
  </conditionalFormatting>
  <conditionalFormatting sqref="I23">
    <cfRule type="containsText" dxfId="155" priority="255" operator="containsText" text="Alta">
      <formula>NOT(ISERROR(SEARCH(("Alta"),(I23))))</formula>
    </cfRule>
  </conditionalFormatting>
  <conditionalFormatting sqref="I23">
    <cfRule type="containsText" dxfId="154" priority="256" operator="containsText" text="Media">
      <formula>NOT(ISERROR(SEARCH(("Media"),(I23))))</formula>
    </cfRule>
  </conditionalFormatting>
  <conditionalFormatting sqref="K23">
    <cfRule type="containsText" dxfId="153" priority="257" operator="containsText" text="Catastrófico">
      <formula>NOT(ISERROR(SEARCH(("Catastrófico"),(K23))))</formula>
    </cfRule>
  </conditionalFormatting>
  <conditionalFormatting sqref="K23">
    <cfRule type="containsText" dxfId="152" priority="258" operator="containsText" text="Mayor">
      <formula>NOT(ISERROR(SEARCH(("Mayor"),(K23))))</formula>
    </cfRule>
  </conditionalFormatting>
  <conditionalFormatting sqref="K23">
    <cfRule type="containsText" dxfId="151" priority="259" operator="containsText" text="Moderado">
      <formula>NOT(ISERROR(SEARCH(("Moderado"),(K23))))</formula>
    </cfRule>
  </conditionalFormatting>
  <conditionalFormatting sqref="K23">
    <cfRule type="containsText" dxfId="150" priority="260" operator="containsText" text="Menor">
      <formula>NOT(ISERROR(SEARCH(("Menor"),(K23))))</formula>
    </cfRule>
  </conditionalFormatting>
  <conditionalFormatting sqref="K23">
    <cfRule type="containsText" dxfId="149" priority="261" operator="containsText" text="Leve">
      <formula>NOT(ISERROR(SEARCH(("Leve"),(K23))))</formula>
    </cfRule>
  </conditionalFormatting>
  <conditionalFormatting sqref="K25">
    <cfRule type="containsText" dxfId="148" priority="262" operator="containsText" text="Catastrófico">
      <formula>NOT(ISERROR(SEARCH(("Catastrófico"),(K25))))</formula>
    </cfRule>
  </conditionalFormatting>
  <conditionalFormatting sqref="K25">
    <cfRule type="containsText" dxfId="147" priority="263" operator="containsText" text="Mayor">
      <formula>NOT(ISERROR(SEARCH(("Mayor"),(K25))))</formula>
    </cfRule>
  </conditionalFormatting>
  <conditionalFormatting sqref="K25">
    <cfRule type="containsText" dxfId="146" priority="264" operator="containsText" text="Moderado">
      <formula>NOT(ISERROR(SEARCH(("Moderado"),(K25))))</formula>
    </cfRule>
  </conditionalFormatting>
  <conditionalFormatting sqref="K25">
    <cfRule type="containsText" dxfId="145" priority="265" operator="containsText" text="Menor">
      <formula>NOT(ISERROR(SEARCH(("Menor"),(K25))))</formula>
    </cfRule>
  </conditionalFormatting>
  <conditionalFormatting sqref="K25">
    <cfRule type="containsText" dxfId="144" priority="266" operator="containsText" text="Leve">
      <formula>NOT(ISERROR(SEARCH(("Leve"),(K25))))</formula>
    </cfRule>
  </conditionalFormatting>
  <conditionalFormatting sqref="I27">
    <cfRule type="containsText" dxfId="143" priority="267" operator="containsText" text="Muy Bajo">
      <formula>NOT(ISERROR(SEARCH(("Muy Bajo"),(I27))))</formula>
    </cfRule>
  </conditionalFormatting>
  <conditionalFormatting sqref="I27">
    <cfRule type="containsText" dxfId="142" priority="268" operator="containsText" text="Baja">
      <formula>NOT(ISERROR(SEARCH(("Baja"),(I27))))</formula>
    </cfRule>
  </conditionalFormatting>
  <conditionalFormatting sqref="I27">
    <cfRule type="containsText" dxfId="141" priority="269" operator="containsText" text="Muy alta">
      <formula>NOT(ISERROR(SEARCH(("Muy alta"),(I27))))</formula>
    </cfRule>
  </conditionalFormatting>
  <conditionalFormatting sqref="I27">
    <cfRule type="containsText" dxfId="140" priority="270" operator="containsText" text="Alta">
      <formula>NOT(ISERROR(SEARCH(("Alta"),(I27))))</formula>
    </cfRule>
  </conditionalFormatting>
  <conditionalFormatting sqref="I27">
    <cfRule type="containsText" dxfId="139" priority="271" operator="containsText" text="Media">
      <formula>NOT(ISERROR(SEARCH(("Media"),(I27))))</formula>
    </cfRule>
  </conditionalFormatting>
  <conditionalFormatting sqref="K27">
    <cfRule type="containsText" dxfId="138" priority="272" operator="containsText" text="Catastrófico">
      <formula>NOT(ISERROR(SEARCH(("Catastrófico"),(K27))))</formula>
    </cfRule>
  </conditionalFormatting>
  <conditionalFormatting sqref="K27">
    <cfRule type="containsText" dxfId="137" priority="273" operator="containsText" text="Mayor">
      <formula>NOT(ISERROR(SEARCH(("Mayor"),(K27))))</formula>
    </cfRule>
  </conditionalFormatting>
  <conditionalFormatting sqref="K27">
    <cfRule type="containsText" dxfId="136" priority="274" operator="containsText" text="Moderado">
      <formula>NOT(ISERROR(SEARCH(("Moderado"),(K27))))</formula>
    </cfRule>
  </conditionalFormatting>
  <conditionalFormatting sqref="K27">
    <cfRule type="containsText" dxfId="135" priority="275" operator="containsText" text="Menor">
      <formula>NOT(ISERROR(SEARCH(("Menor"),(K27))))</formula>
    </cfRule>
  </conditionalFormatting>
  <conditionalFormatting sqref="K27">
    <cfRule type="containsText" dxfId="134" priority="276" operator="containsText" text="Leve">
      <formula>NOT(ISERROR(SEARCH(("Leve"),(K27))))</formula>
    </cfRule>
  </conditionalFormatting>
  <conditionalFormatting sqref="K29">
    <cfRule type="containsText" dxfId="133" priority="277" operator="containsText" text="Catastrófico">
      <formula>NOT(ISERROR(SEARCH(("Catastrófico"),(K29))))</formula>
    </cfRule>
  </conditionalFormatting>
  <conditionalFormatting sqref="K29">
    <cfRule type="containsText" dxfId="132" priority="278" operator="containsText" text="Mayor">
      <formula>NOT(ISERROR(SEARCH(("Mayor"),(K29))))</formula>
    </cfRule>
  </conditionalFormatting>
  <conditionalFormatting sqref="K29">
    <cfRule type="containsText" dxfId="131" priority="279" operator="containsText" text="Moderado">
      <formula>NOT(ISERROR(SEARCH(("Moderado"),(K29))))</formula>
    </cfRule>
  </conditionalFormatting>
  <conditionalFormatting sqref="K29">
    <cfRule type="containsText" dxfId="130" priority="280" operator="containsText" text="Menor">
      <formula>NOT(ISERROR(SEARCH(("Menor"),(K29))))</formula>
    </cfRule>
  </conditionalFormatting>
  <conditionalFormatting sqref="K29">
    <cfRule type="containsText" dxfId="129" priority="281" operator="containsText" text="Leve">
      <formula>NOT(ISERROR(SEARCH(("Leve"),(K29))))</formula>
    </cfRule>
  </conditionalFormatting>
  <conditionalFormatting sqref="K31">
    <cfRule type="containsText" dxfId="128" priority="282" operator="containsText" text="Catastrófico">
      <formula>NOT(ISERROR(SEARCH(("Catastrófico"),(K31))))</formula>
    </cfRule>
  </conditionalFormatting>
  <conditionalFormatting sqref="K31">
    <cfRule type="containsText" dxfId="127" priority="283" operator="containsText" text="Mayor">
      <formula>NOT(ISERROR(SEARCH(("Mayor"),(K31))))</formula>
    </cfRule>
  </conditionalFormatting>
  <conditionalFormatting sqref="K31">
    <cfRule type="containsText" dxfId="126" priority="284" operator="containsText" text="Moderado">
      <formula>NOT(ISERROR(SEARCH(("Moderado"),(K31))))</formula>
    </cfRule>
  </conditionalFormatting>
  <conditionalFormatting sqref="K31">
    <cfRule type="containsText" dxfId="125" priority="285" operator="containsText" text="Menor">
      <formula>NOT(ISERROR(SEARCH(("Menor"),(K31))))</formula>
    </cfRule>
  </conditionalFormatting>
  <conditionalFormatting sqref="K31">
    <cfRule type="containsText" dxfId="124" priority="286" operator="containsText" text="Leve">
      <formula>NOT(ISERROR(SEARCH(("Leve"),(K31))))</formula>
    </cfRule>
  </conditionalFormatting>
  <conditionalFormatting sqref="I33">
    <cfRule type="containsText" dxfId="123" priority="287" operator="containsText" text="Muy Bajo">
      <formula>NOT(ISERROR(SEARCH(("Muy Bajo"),(I33))))</formula>
    </cfRule>
  </conditionalFormatting>
  <conditionalFormatting sqref="I33">
    <cfRule type="containsText" dxfId="122" priority="288" operator="containsText" text="Baja">
      <formula>NOT(ISERROR(SEARCH(("Baja"),(I33))))</formula>
    </cfRule>
  </conditionalFormatting>
  <conditionalFormatting sqref="I33">
    <cfRule type="containsText" dxfId="121" priority="289" operator="containsText" text="Muy alta">
      <formula>NOT(ISERROR(SEARCH(("Muy alta"),(I33))))</formula>
    </cfRule>
  </conditionalFormatting>
  <conditionalFormatting sqref="I33">
    <cfRule type="containsText" dxfId="120" priority="290" operator="containsText" text="Alta">
      <formula>NOT(ISERROR(SEARCH(("Alta"),(I33))))</formula>
    </cfRule>
  </conditionalFormatting>
  <conditionalFormatting sqref="I33">
    <cfRule type="containsText" dxfId="119" priority="291" operator="containsText" text="Media">
      <formula>NOT(ISERROR(SEARCH(("Media"),(I33))))</formula>
    </cfRule>
  </conditionalFormatting>
  <conditionalFormatting sqref="K33">
    <cfRule type="containsText" dxfId="118" priority="292" operator="containsText" text="Catastrófico">
      <formula>NOT(ISERROR(SEARCH(("Catastrófico"),(K33))))</formula>
    </cfRule>
  </conditionalFormatting>
  <conditionalFormatting sqref="K33">
    <cfRule type="containsText" dxfId="117" priority="293" operator="containsText" text="Mayor">
      <formula>NOT(ISERROR(SEARCH(("Mayor"),(K33))))</formula>
    </cfRule>
  </conditionalFormatting>
  <conditionalFormatting sqref="K33">
    <cfRule type="containsText" dxfId="116" priority="294" operator="containsText" text="Moderado">
      <formula>NOT(ISERROR(SEARCH(("Moderado"),(K33))))</formula>
    </cfRule>
  </conditionalFormatting>
  <conditionalFormatting sqref="K33">
    <cfRule type="containsText" dxfId="115" priority="295" operator="containsText" text="Menor">
      <formula>NOT(ISERROR(SEARCH(("Menor"),(K33))))</formula>
    </cfRule>
  </conditionalFormatting>
  <conditionalFormatting sqref="K33">
    <cfRule type="containsText" dxfId="114" priority="296" operator="containsText" text="Leve">
      <formula>NOT(ISERROR(SEARCH(("Leve"),(K33))))</formula>
    </cfRule>
  </conditionalFormatting>
  <conditionalFormatting sqref="I36">
    <cfRule type="containsText" dxfId="113" priority="297" operator="containsText" text="Muy Bajo">
      <formula>NOT(ISERROR(SEARCH(("Muy Bajo"),(I36))))</formula>
    </cfRule>
  </conditionalFormatting>
  <conditionalFormatting sqref="I36">
    <cfRule type="containsText" dxfId="112" priority="298" operator="containsText" text="Baja">
      <formula>NOT(ISERROR(SEARCH(("Baja"),(I36))))</formula>
    </cfRule>
  </conditionalFormatting>
  <conditionalFormatting sqref="I36">
    <cfRule type="containsText" dxfId="111" priority="299" operator="containsText" text="Muy alta">
      <formula>NOT(ISERROR(SEARCH(("Muy alta"),(I36))))</formula>
    </cfRule>
  </conditionalFormatting>
  <conditionalFormatting sqref="I36">
    <cfRule type="containsText" dxfId="110" priority="300" operator="containsText" text="Alta">
      <formula>NOT(ISERROR(SEARCH(("Alta"),(I36))))</formula>
    </cfRule>
  </conditionalFormatting>
  <conditionalFormatting sqref="I36">
    <cfRule type="containsText" dxfId="109" priority="301" operator="containsText" text="Media">
      <formula>NOT(ISERROR(SEARCH(("Media"),(I36))))</formula>
    </cfRule>
  </conditionalFormatting>
  <conditionalFormatting sqref="K36">
    <cfRule type="containsText" dxfId="108" priority="302" operator="containsText" text="Catastrófico">
      <formula>NOT(ISERROR(SEARCH(("Catastrófico"),(K36))))</formula>
    </cfRule>
  </conditionalFormatting>
  <conditionalFormatting sqref="K36">
    <cfRule type="containsText" dxfId="107" priority="303" operator="containsText" text="Mayor">
      <formula>NOT(ISERROR(SEARCH(("Mayor"),(K36))))</formula>
    </cfRule>
  </conditionalFormatting>
  <conditionalFormatting sqref="K36">
    <cfRule type="containsText" dxfId="106" priority="304" operator="containsText" text="Moderado">
      <formula>NOT(ISERROR(SEARCH(("Moderado"),(K36))))</formula>
    </cfRule>
  </conditionalFormatting>
  <conditionalFormatting sqref="K36">
    <cfRule type="containsText" dxfId="105" priority="305" operator="containsText" text="Menor">
      <formula>NOT(ISERROR(SEARCH(("Menor"),(K36))))</formula>
    </cfRule>
  </conditionalFormatting>
  <conditionalFormatting sqref="K36">
    <cfRule type="containsText" dxfId="104" priority="306" operator="containsText" text="Leve">
      <formula>NOT(ISERROR(SEARCH(("Leve"),(K36))))</formula>
    </cfRule>
  </conditionalFormatting>
  <conditionalFormatting sqref="I38">
    <cfRule type="containsText" dxfId="103" priority="307" operator="containsText" text="Muy Bajo">
      <formula>NOT(ISERROR(SEARCH(("Muy Bajo"),(I38))))</formula>
    </cfRule>
  </conditionalFormatting>
  <conditionalFormatting sqref="I38">
    <cfRule type="containsText" dxfId="102" priority="308" operator="containsText" text="Baja">
      <formula>NOT(ISERROR(SEARCH(("Baja"),(I38))))</formula>
    </cfRule>
  </conditionalFormatting>
  <conditionalFormatting sqref="I38">
    <cfRule type="containsText" dxfId="101" priority="309" operator="containsText" text="Muy alta">
      <formula>NOT(ISERROR(SEARCH(("Muy alta"),(I38))))</formula>
    </cfRule>
  </conditionalFormatting>
  <conditionalFormatting sqref="I38">
    <cfRule type="containsText" dxfId="100" priority="310" operator="containsText" text="Alta">
      <formula>NOT(ISERROR(SEARCH(("Alta"),(I38))))</formula>
    </cfRule>
  </conditionalFormatting>
  <conditionalFormatting sqref="I38">
    <cfRule type="containsText" dxfId="99" priority="311" operator="containsText" text="Media">
      <formula>NOT(ISERROR(SEARCH(("Media"),(I38))))</formula>
    </cfRule>
  </conditionalFormatting>
  <conditionalFormatting sqref="K38">
    <cfRule type="containsText" dxfId="98" priority="312" operator="containsText" text="Catastrófico">
      <formula>NOT(ISERROR(SEARCH(("Catastrófico"),(K38))))</formula>
    </cfRule>
  </conditionalFormatting>
  <conditionalFormatting sqref="K38">
    <cfRule type="containsText" dxfId="97" priority="313" operator="containsText" text="Mayor">
      <formula>NOT(ISERROR(SEARCH(("Mayor"),(K38))))</formula>
    </cfRule>
  </conditionalFormatting>
  <conditionalFormatting sqref="K38">
    <cfRule type="containsText" dxfId="96" priority="314" operator="containsText" text="Moderado">
      <formula>NOT(ISERROR(SEARCH(("Moderado"),(K38))))</formula>
    </cfRule>
  </conditionalFormatting>
  <conditionalFormatting sqref="K38">
    <cfRule type="containsText" dxfId="95" priority="315" operator="containsText" text="Menor">
      <formula>NOT(ISERROR(SEARCH(("Menor"),(K38))))</formula>
    </cfRule>
  </conditionalFormatting>
  <conditionalFormatting sqref="K38">
    <cfRule type="containsText" dxfId="94" priority="316" operator="containsText" text="Leve">
      <formula>NOT(ISERROR(SEARCH(("Leve"),(K38))))</formula>
    </cfRule>
  </conditionalFormatting>
  <conditionalFormatting sqref="I41">
    <cfRule type="containsText" dxfId="93" priority="317" operator="containsText" text="Muy Bajo">
      <formula>NOT(ISERROR(SEARCH(("Muy Bajo"),(I41))))</formula>
    </cfRule>
  </conditionalFormatting>
  <conditionalFormatting sqref="I41">
    <cfRule type="containsText" dxfId="92" priority="318" operator="containsText" text="Baja">
      <formula>NOT(ISERROR(SEARCH(("Baja"),(I41))))</formula>
    </cfRule>
  </conditionalFormatting>
  <conditionalFormatting sqref="I41">
    <cfRule type="containsText" dxfId="91" priority="319" operator="containsText" text="Muy alta">
      <formula>NOT(ISERROR(SEARCH(("Muy alta"),(I41))))</formula>
    </cfRule>
  </conditionalFormatting>
  <conditionalFormatting sqref="I41">
    <cfRule type="containsText" dxfId="90" priority="320" operator="containsText" text="Alta">
      <formula>NOT(ISERROR(SEARCH(("Alta"),(I41))))</formula>
    </cfRule>
  </conditionalFormatting>
  <conditionalFormatting sqref="I41">
    <cfRule type="containsText" dxfId="89" priority="321" operator="containsText" text="Media">
      <formula>NOT(ISERROR(SEARCH(("Media"),(I41))))</formula>
    </cfRule>
  </conditionalFormatting>
  <conditionalFormatting sqref="K41">
    <cfRule type="containsText" dxfId="88" priority="322" operator="containsText" text="Catastrófico">
      <formula>NOT(ISERROR(SEARCH(("Catastrófico"),(K41))))</formula>
    </cfRule>
  </conditionalFormatting>
  <conditionalFormatting sqref="K41">
    <cfRule type="containsText" dxfId="87" priority="323" operator="containsText" text="Mayor">
      <formula>NOT(ISERROR(SEARCH(("Mayor"),(K41))))</formula>
    </cfRule>
  </conditionalFormatting>
  <conditionalFormatting sqref="K41">
    <cfRule type="containsText" dxfId="86" priority="324" operator="containsText" text="Moderado">
      <formula>NOT(ISERROR(SEARCH(("Moderado"),(K41))))</formula>
    </cfRule>
  </conditionalFormatting>
  <conditionalFormatting sqref="K41">
    <cfRule type="containsText" dxfId="85" priority="325" operator="containsText" text="Menor">
      <formula>NOT(ISERROR(SEARCH(("Menor"),(K41))))</formula>
    </cfRule>
  </conditionalFormatting>
  <conditionalFormatting sqref="K41">
    <cfRule type="containsText" dxfId="84" priority="326" operator="containsText" text="Leve">
      <formula>NOT(ISERROR(SEARCH(("Leve"),(K41))))</formula>
    </cfRule>
  </conditionalFormatting>
  <conditionalFormatting sqref="I43 I45">
    <cfRule type="containsText" dxfId="83" priority="355" operator="containsText" text="Muy Bajo">
      <formula>NOT(ISERROR(SEARCH(("Muy Bajo"),(I43))))</formula>
    </cfRule>
  </conditionalFormatting>
  <conditionalFormatting sqref="I43 I45">
    <cfRule type="containsText" dxfId="82" priority="356" operator="containsText" text="Baja">
      <formula>NOT(ISERROR(SEARCH(("Baja"),(I43))))</formula>
    </cfRule>
  </conditionalFormatting>
  <conditionalFormatting sqref="I43 I45">
    <cfRule type="containsText" dxfId="81" priority="357" operator="containsText" text="Muy alta">
      <formula>NOT(ISERROR(SEARCH(("Muy alta"),(I43))))</formula>
    </cfRule>
  </conditionalFormatting>
  <conditionalFormatting sqref="I43 I45">
    <cfRule type="containsText" dxfId="80" priority="358" operator="containsText" text="Alta">
      <formula>NOT(ISERROR(SEARCH(("Alta"),(I43))))</formula>
    </cfRule>
  </conditionalFormatting>
  <conditionalFormatting sqref="I43 I45">
    <cfRule type="containsText" dxfId="79" priority="359" operator="containsText" text="Media">
      <formula>NOT(ISERROR(SEARCH(("Media"),(I43))))</formula>
    </cfRule>
  </conditionalFormatting>
  <conditionalFormatting sqref="K43 K45">
    <cfRule type="containsText" dxfId="78" priority="360" operator="containsText" text="Catastrófico">
      <formula>NOT(ISERROR(SEARCH(("Catastrófico"),(K43))))</formula>
    </cfRule>
  </conditionalFormatting>
  <conditionalFormatting sqref="K43 K45">
    <cfRule type="containsText" dxfId="77" priority="361" operator="containsText" text="Mayor">
      <formula>NOT(ISERROR(SEARCH(("Mayor"),(K43))))</formula>
    </cfRule>
  </conditionalFormatting>
  <conditionalFormatting sqref="K43 K45">
    <cfRule type="containsText" dxfId="76" priority="362" operator="containsText" text="Moderado">
      <formula>NOT(ISERROR(SEARCH(("Moderado"),(K43))))</formula>
    </cfRule>
  </conditionalFormatting>
  <conditionalFormatting sqref="K43 K45">
    <cfRule type="containsText" dxfId="75" priority="363" operator="containsText" text="Menor">
      <formula>NOT(ISERROR(SEARCH(("Menor"),(K43))))</formula>
    </cfRule>
  </conditionalFormatting>
  <conditionalFormatting sqref="K43 K45">
    <cfRule type="containsText" dxfId="74" priority="364" operator="containsText" text="Leve">
      <formula>NOT(ISERROR(SEARCH(("Leve"),(K43))))</formula>
    </cfRule>
  </conditionalFormatting>
  <conditionalFormatting sqref="M43 M45">
    <cfRule type="containsText" dxfId="73" priority="365" operator="containsText" text="Bajo">
      <formula>NOT(ISERROR(SEARCH(("Bajo"),(M43))))</formula>
    </cfRule>
  </conditionalFormatting>
  <conditionalFormatting sqref="M43 M45">
    <cfRule type="containsText" dxfId="72" priority="366" operator="containsText" text="Moderado">
      <formula>NOT(ISERROR(SEARCH(("Moderado"),(M43))))</formula>
    </cfRule>
  </conditionalFormatting>
  <conditionalFormatting sqref="M43 M45">
    <cfRule type="containsText" dxfId="71" priority="367" operator="containsText" text="Alto">
      <formula>NOT(ISERROR(SEARCH(("Alto"),(M43))))</formula>
    </cfRule>
  </conditionalFormatting>
  <conditionalFormatting sqref="M43 M45">
    <cfRule type="containsText" dxfId="70" priority="368" operator="containsText" text="Extremo">
      <formula>NOT(ISERROR(SEARCH(("Extremo"),(M43))))</formula>
    </cfRule>
  </conditionalFormatting>
  <conditionalFormatting sqref="X43 X45">
    <cfRule type="containsText" dxfId="69" priority="369" operator="containsText" text="Muy Bajo">
      <formula>NOT(ISERROR(SEARCH(("Muy Bajo"),(X43))))</formula>
    </cfRule>
  </conditionalFormatting>
  <conditionalFormatting sqref="X43 X45">
    <cfRule type="containsText" dxfId="68" priority="370" operator="containsText" text="Baja">
      <formula>NOT(ISERROR(SEARCH(("Baja"),(X43))))</formula>
    </cfRule>
  </conditionalFormatting>
  <conditionalFormatting sqref="X43 X45">
    <cfRule type="containsText" dxfId="67" priority="371" operator="containsText" text="Muy alta">
      <formula>NOT(ISERROR(SEARCH(("Muy alta"),(X43))))</formula>
    </cfRule>
  </conditionalFormatting>
  <conditionalFormatting sqref="X43 X45">
    <cfRule type="containsText" dxfId="66" priority="372" operator="containsText" text="Alta">
      <formula>NOT(ISERROR(SEARCH(("Alta"),(X43))))</formula>
    </cfRule>
  </conditionalFormatting>
  <conditionalFormatting sqref="X43 X45">
    <cfRule type="containsText" dxfId="65" priority="373" operator="containsText" text="Media">
      <formula>NOT(ISERROR(SEARCH(("Media"),(X43))))</formula>
    </cfRule>
  </conditionalFormatting>
  <conditionalFormatting sqref="Z43 Z45">
    <cfRule type="containsText" dxfId="64" priority="374" operator="containsText" text="Catastrófico">
      <formula>NOT(ISERROR(SEARCH(("Catastrófico"),(Z43))))</formula>
    </cfRule>
  </conditionalFormatting>
  <conditionalFormatting sqref="Z43 Z45">
    <cfRule type="containsText" dxfId="63" priority="375" operator="containsText" text="Mayor">
      <formula>NOT(ISERROR(SEARCH(("Mayor"),(Z43))))</formula>
    </cfRule>
  </conditionalFormatting>
  <conditionalFormatting sqref="Z43 Z45">
    <cfRule type="containsText" dxfId="62" priority="376" operator="containsText" text="Moderado">
      <formula>NOT(ISERROR(SEARCH(("Moderado"),(Z43))))</formula>
    </cfRule>
  </conditionalFormatting>
  <conditionalFormatting sqref="Z43 Z45">
    <cfRule type="containsText" dxfId="61" priority="377" operator="containsText" text="Menor">
      <formula>NOT(ISERROR(SEARCH(("Menor"),(Z43))))</formula>
    </cfRule>
  </conditionalFormatting>
  <conditionalFormatting sqref="Z43 Z45">
    <cfRule type="containsText" dxfId="60" priority="378" operator="containsText" text="Leve">
      <formula>NOT(ISERROR(SEARCH(("Leve"),(Z43))))</formula>
    </cfRule>
  </conditionalFormatting>
  <conditionalFormatting sqref="AA43 AA45">
    <cfRule type="containsText" dxfId="59" priority="379" operator="containsText" text="Bajo">
      <formula>NOT(ISERROR(SEARCH(("Bajo"),(AA43))))</formula>
    </cfRule>
  </conditionalFormatting>
  <conditionalFormatting sqref="AA43 AA45">
    <cfRule type="containsText" dxfId="58" priority="380" operator="containsText" text="Moderado">
      <formula>NOT(ISERROR(SEARCH(("Moderado"),(AA43))))</formula>
    </cfRule>
  </conditionalFormatting>
  <conditionalFormatting sqref="AA43 AA45">
    <cfRule type="containsText" dxfId="57" priority="381" operator="containsText" text="Alto">
      <formula>NOT(ISERROR(SEARCH(("Alto"),(AA43))))</formula>
    </cfRule>
  </conditionalFormatting>
  <conditionalFormatting sqref="AA43 AA45">
    <cfRule type="containsText" dxfId="56" priority="382" operator="containsText" text="Extremo">
      <formula>NOT(ISERROR(SEARCH(("Extremo"),(AA43))))</formula>
    </cfRule>
  </conditionalFormatting>
  <conditionalFormatting sqref="I47">
    <cfRule type="containsText" dxfId="55" priority="43" operator="containsText" text="Muy Bajo">
      <formula>NOT(ISERROR(SEARCH(("Muy Bajo"),(I47))))</formula>
    </cfRule>
  </conditionalFormatting>
  <conditionalFormatting sqref="I47">
    <cfRule type="containsText" dxfId="54" priority="44" operator="containsText" text="Baja">
      <formula>NOT(ISERROR(SEARCH(("Baja"),(I47))))</formula>
    </cfRule>
  </conditionalFormatting>
  <conditionalFormatting sqref="I47">
    <cfRule type="containsText" dxfId="53" priority="45" operator="containsText" text="Muy alta">
      <formula>NOT(ISERROR(SEARCH(("Muy alta"),(I47))))</formula>
    </cfRule>
  </conditionalFormatting>
  <conditionalFormatting sqref="I47">
    <cfRule type="containsText" dxfId="52" priority="46" operator="containsText" text="Alta">
      <formula>NOT(ISERROR(SEARCH(("Alta"),(I47))))</formula>
    </cfRule>
  </conditionalFormatting>
  <conditionalFormatting sqref="I47">
    <cfRule type="containsText" dxfId="51" priority="47" operator="containsText" text="Media">
      <formula>NOT(ISERROR(SEARCH(("Media"),(I47))))</formula>
    </cfRule>
  </conditionalFormatting>
  <conditionalFormatting sqref="K47">
    <cfRule type="containsText" dxfId="50" priority="48" operator="containsText" text="Catastrófico">
      <formula>NOT(ISERROR(SEARCH(("Catastrófico"),(K47))))</formula>
    </cfRule>
  </conditionalFormatting>
  <conditionalFormatting sqref="K47">
    <cfRule type="containsText" dxfId="49" priority="49" operator="containsText" text="Mayor">
      <formula>NOT(ISERROR(SEARCH(("Mayor"),(K47))))</formula>
    </cfRule>
  </conditionalFormatting>
  <conditionalFormatting sqref="K47">
    <cfRule type="containsText" dxfId="48" priority="50" operator="containsText" text="Moderado">
      <formula>NOT(ISERROR(SEARCH(("Moderado"),(K47))))</formula>
    </cfRule>
  </conditionalFormatting>
  <conditionalFormatting sqref="K47">
    <cfRule type="containsText" dxfId="47" priority="51" operator="containsText" text="Menor">
      <formula>NOT(ISERROR(SEARCH(("Menor"),(K47))))</formula>
    </cfRule>
  </conditionalFormatting>
  <conditionalFormatting sqref="K47">
    <cfRule type="containsText" dxfId="46" priority="52" operator="containsText" text="Leve">
      <formula>NOT(ISERROR(SEARCH(("Leve"),(K47))))</formula>
    </cfRule>
  </conditionalFormatting>
  <conditionalFormatting sqref="M47">
    <cfRule type="containsText" dxfId="45" priority="53" operator="containsText" text="Bajo">
      <formula>NOT(ISERROR(SEARCH(("Bajo"),(M47))))</formula>
    </cfRule>
  </conditionalFormatting>
  <conditionalFormatting sqref="M47">
    <cfRule type="containsText" dxfId="44" priority="54" operator="containsText" text="Moderado">
      <formula>NOT(ISERROR(SEARCH(("Moderado"),(M47))))</formula>
    </cfRule>
  </conditionalFormatting>
  <conditionalFormatting sqref="M47">
    <cfRule type="containsText" dxfId="43" priority="55" operator="containsText" text="Alto">
      <formula>NOT(ISERROR(SEARCH(("Alto"),(M47))))</formula>
    </cfRule>
  </conditionalFormatting>
  <conditionalFormatting sqref="M47">
    <cfRule type="containsText" dxfId="42" priority="56" operator="containsText" text="Extremo">
      <formula>NOT(ISERROR(SEARCH(("Extremo"),(M47))))</formula>
    </cfRule>
  </conditionalFormatting>
  <conditionalFormatting sqref="X47">
    <cfRule type="containsText" dxfId="41" priority="57" operator="containsText" text="Muy Bajo">
      <formula>NOT(ISERROR(SEARCH(("Muy Bajo"),(X47))))</formula>
    </cfRule>
  </conditionalFormatting>
  <conditionalFormatting sqref="X47">
    <cfRule type="containsText" dxfId="40" priority="58" operator="containsText" text="Baja">
      <formula>NOT(ISERROR(SEARCH(("Baja"),(X47))))</formula>
    </cfRule>
  </conditionalFormatting>
  <conditionalFormatting sqref="X47">
    <cfRule type="containsText" dxfId="39" priority="59" operator="containsText" text="Muy alta">
      <formula>NOT(ISERROR(SEARCH(("Muy alta"),(X47))))</formula>
    </cfRule>
  </conditionalFormatting>
  <conditionalFormatting sqref="X47">
    <cfRule type="containsText" dxfId="38" priority="60" operator="containsText" text="Alta">
      <formula>NOT(ISERROR(SEARCH(("Alta"),(X47))))</formula>
    </cfRule>
  </conditionalFormatting>
  <conditionalFormatting sqref="X47">
    <cfRule type="containsText" dxfId="37" priority="61" operator="containsText" text="Media">
      <formula>NOT(ISERROR(SEARCH(("Media"),(X47))))</formula>
    </cfRule>
  </conditionalFormatting>
  <conditionalFormatting sqref="Z47">
    <cfRule type="containsText" dxfId="36" priority="62" operator="containsText" text="Catastrófico">
      <formula>NOT(ISERROR(SEARCH(("Catastrófico"),(Z47))))</formula>
    </cfRule>
  </conditionalFormatting>
  <conditionalFormatting sqref="Z47">
    <cfRule type="containsText" dxfId="35" priority="63" operator="containsText" text="Mayor">
      <formula>NOT(ISERROR(SEARCH(("Mayor"),(Z47))))</formula>
    </cfRule>
  </conditionalFormatting>
  <conditionalFormatting sqref="Z47">
    <cfRule type="containsText" dxfId="34" priority="64" operator="containsText" text="Moderado">
      <formula>NOT(ISERROR(SEARCH(("Moderado"),(Z47))))</formula>
    </cfRule>
  </conditionalFormatting>
  <conditionalFormatting sqref="Z47">
    <cfRule type="containsText" dxfId="33" priority="65" operator="containsText" text="Menor">
      <formula>NOT(ISERROR(SEARCH(("Menor"),(Z47))))</formula>
    </cfRule>
  </conditionalFormatting>
  <conditionalFormatting sqref="Z47">
    <cfRule type="containsText" dxfId="32" priority="66" operator="containsText" text="Leve">
      <formula>NOT(ISERROR(SEARCH(("Leve"),(Z47))))</formula>
    </cfRule>
  </conditionalFormatting>
  <conditionalFormatting sqref="AA47">
    <cfRule type="containsText" dxfId="31" priority="67" operator="containsText" text="Bajo">
      <formula>NOT(ISERROR(SEARCH(("Bajo"),(AA47))))</formula>
    </cfRule>
  </conditionalFormatting>
  <conditionalFormatting sqref="AA47">
    <cfRule type="containsText" dxfId="30" priority="68" operator="containsText" text="Moderado">
      <formula>NOT(ISERROR(SEARCH(("Moderado"),(AA47))))</formula>
    </cfRule>
  </conditionalFormatting>
  <conditionalFormatting sqref="AA47">
    <cfRule type="containsText" dxfId="29" priority="69" operator="containsText" text="Alto">
      <formula>NOT(ISERROR(SEARCH(("Alto"),(AA47))))</formula>
    </cfRule>
  </conditionalFormatting>
  <conditionalFormatting sqref="AA47">
    <cfRule type="containsText" dxfId="28" priority="70" operator="containsText" text="Extremo">
      <formula>NOT(ISERROR(SEARCH(("Extremo"),(AA47))))</formula>
    </cfRule>
  </conditionalFormatting>
  <conditionalFormatting sqref="X48">
    <cfRule type="containsText" dxfId="27" priority="1" operator="containsText" text="Muy Bajo">
      <formula>NOT(ISERROR(SEARCH(("Muy Bajo"),(X48))))</formula>
    </cfRule>
  </conditionalFormatting>
  <conditionalFormatting sqref="X48">
    <cfRule type="containsText" dxfId="26" priority="2" operator="containsText" text="Baja">
      <formula>NOT(ISERROR(SEARCH(("Baja"),(X48))))</formula>
    </cfRule>
  </conditionalFormatting>
  <conditionalFormatting sqref="X48">
    <cfRule type="containsText" dxfId="25" priority="3" operator="containsText" text="Muy alta">
      <formula>NOT(ISERROR(SEARCH(("Muy alta"),(X48))))</formula>
    </cfRule>
  </conditionalFormatting>
  <conditionalFormatting sqref="X48">
    <cfRule type="containsText" dxfId="24" priority="4" operator="containsText" text="Alta">
      <formula>NOT(ISERROR(SEARCH(("Alta"),(X48))))</formula>
    </cfRule>
  </conditionalFormatting>
  <conditionalFormatting sqref="X48">
    <cfRule type="containsText" dxfId="23" priority="5" operator="containsText" text="Media">
      <formula>NOT(ISERROR(SEARCH(("Media"),(X48))))</formula>
    </cfRule>
  </conditionalFormatting>
  <conditionalFormatting sqref="Z48">
    <cfRule type="containsText" dxfId="22" priority="6" operator="containsText" text="Catastrófico">
      <formula>NOT(ISERROR(SEARCH(("Catastrófico"),(Z48))))</formula>
    </cfRule>
  </conditionalFormatting>
  <conditionalFormatting sqref="Z48">
    <cfRule type="containsText" dxfId="21" priority="7" operator="containsText" text="Mayor">
      <formula>NOT(ISERROR(SEARCH(("Mayor"),(Z48))))</formula>
    </cfRule>
  </conditionalFormatting>
  <conditionalFormatting sqref="Z48">
    <cfRule type="containsText" dxfId="20" priority="8" operator="containsText" text="Moderado">
      <formula>NOT(ISERROR(SEARCH(("Moderado"),(Z48))))</formula>
    </cfRule>
  </conditionalFormatting>
  <conditionalFormatting sqref="Z48">
    <cfRule type="containsText" dxfId="19" priority="9" operator="containsText" text="Menor">
      <formula>NOT(ISERROR(SEARCH(("Menor"),(Z48))))</formula>
    </cfRule>
  </conditionalFormatting>
  <conditionalFormatting sqref="Z48">
    <cfRule type="containsText" dxfId="18" priority="10" operator="containsText" text="Leve">
      <formula>NOT(ISERROR(SEARCH(("Leve"),(Z48))))</formula>
    </cfRule>
  </conditionalFormatting>
  <conditionalFormatting sqref="AA48">
    <cfRule type="containsText" dxfId="17" priority="11" operator="containsText" text="Bajo">
      <formula>NOT(ISERROR(SEARCH(("Bajo"),(AA48))))</formula>
    </cfRule>
  </conditionalFormatting>
  <conditionalFormatting sqref="AA48">
    <cfRule type="containsText" dxfId="16" priority="12" operator="containsText" text="Moderado">
      <formula>NOT(ISERROR(SEARCH(("Moderado"),(AA48))))</formula>
    </cfRule>
  </conditionalFormatting>
  <conditionalFormatting sqref="AA48">
    <cfRule type="containsText" dxfId="15" priority="13" operator="containsText" text="Alto">
      <formula>NOT(ISERROR(SEARCH(("Alto"),(AA48))))</formula>
    </cfRule>
  </conditionalFormatting>
  <conditionalFormatting sqref="AA48">
    <cfRule type="containsText" dxfId="14" priority="14" operator="containsText" text="Extremo">
      <formula>NOT(ISERROR(SEARCH(("Extremo"),(AA48))))</formula>
    </cfRule>
  </conditionalFormatting>
  <conditionalFormatting sqref="M48">
    <cfRule type="containsText" dxfId="13" priority="15" operator="containsText" text="Bajo">
      <formula>NOT(ISERROR(SEARCH(("Bajo"),(M48))))</formula>
    </cfRule>
  </conditionalFormatting>
  <conditionalFormatting sqref="M48">
    <cfRule type="containsText" dxfId="12" priority="16" operator="containsText" text="Moderado">
      <formula>NOT(ISERROR(SEARCH(("Moderado"),(M48))))</formula>
    </cfRule>
  </conditionalFormatting>
  <conditionalFormatting sqref="M48">
    <cfRule type="containsText" dxfId="11" priority="17" operator="containsText" text="Alto">
      <formula>NOT(ISERROR(SEARCH(("Alto"),(M48))))</formula>
    </cfRule>
  </conditionalFormatting>
  <conditionalFormatting sqref="M48">
    <cfRule type="containsText" dxfId="10" priority="18" operator="containsText" text="Extremo">
      <formula>NOT(ISERROR(SEARCH(("Extremo"),(M48))))</formula>
    </cfRule>
  </conditionalFormatting>
  <conditionalFormatting sqref="I48">
    <cfRule type="containsText" dxfId="9" priority="19" operator="containsText" text="Muy Bajo">
      <formula>NOT(ISERROR(SEARCH(("Muy Bajo"),(I48))))</formula>
    </cfRule>
  </conditionalFormatting>
  <conditionalFormatting sqref="I48">
    <cfRule type="containsText" dxfId="8" priority="20" operator="containsText" text="Baja">
      <formula>NOT(ISERROR(SEARCH(("Baja"),(I48))))</formula>
    </cfRule>
  </conditionalFormatting>
  <conditionalFormatting sqref="I48">
    <cfRule type="containsText" dxfId="7" priority="21" operator="containsText" text="Muy alta">
      <formula>NOT(ISERROR(SEARCH(("Muy alta"),(I48))))</formula>
    </cfRule>
  </conditionalFormatting>
  <conditionalFormatting sqref="I48">
    <cfRule type="containsText" dxfId="6" priority="22" operator="containsText" text="Alta">
      <formula>NOT(ISERROR(SEARCH(("Alta"),(I48))))</formula>
    </cfRule>
  </conditionalFormatting>
  <conditionalFormatting sqref="I48">
    <cfRule type="containsText" dxfId="5" priority="23" operator="containsText" text="Media">
      <formula>NOT(ISERROR(SEARCH(("Media"),(I48))))</formula>
    </cfRule>
  </conditionalFormatting>
  <conditionalFormatting sqref="K48">
    <cfRule type="containsText" dxfId="4" priority="24" operator="containsText" text="Catastrófico">
      <formula>NOT(ISERROR(SEARCH(("Catastrófico"),(K48))))</formula>
    </cfRule>
  </conditionalFormatting>
  <conditionalFormatting sqref="K48">
    <cfRule type="containsText" dxfId="3" priority="25" operator="containsText" text="Mayor">
      <formula>NOT(ISERROR(SEARCH(("Mayor"),(K48))))</formula>
    </cfRule>
  </conditionalFormatting>
  <conditionalFormatting sqref="K48">
    <cfRule type="containsText" dxfId="2" priority="26" operator="containsText" text="Moderado">
      <formula>NOT(ISERROR(SEARCH(("Moderado"),(K48))))</formula>
    </cfRule>
  </conditionalFormatting>
  <conditionalFormatting sqref="K48">
    <cfRule type="containsText" dxfId="1" priority="27" operator="containsText" text="Menor">
      <formula>NOT(ISERROR(SEARCH(("Menor"),(K48))))</formula>
    </cfRule>
  </conditionalFormatting>
  <conditionalFormatting sqref="K48">
    <cfRule type="containsText" dxfId="0" priority="28" operator="containsText" text="Leve">
      <formula>NOT(ISERROR(SEARCH(("Leve"),(K48))))</formula>
    </cfRule>
  </conditionalFormatting>
  <pageMargins left="0.7" right="0.7" top="0.75" bottom="0.75"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FORMULAS!$K$2:$K$4</xm:f>
          </x14:formula1>
          <xm:sqref>Q13:Q21 Q23:Q42 Q45:Q46 Q48:Q49</xm:sqref>
        </x14:dataValidation>
        <x14:dataValidation type="list" allowBlank="1" showErrorMessage="1">
          <x14:formula1>
            <xm:f>FORMULAS!$F$2:$F$7</xm:f>
          </x14:formula1>
          <xm:sqref>K13 K15 K17 K19 K21 K23 K25 K27 K29 K31 K33 K36 K38 K41 K48</xm:sqref>
        </x14:dataValidation>
        <x14:dataValidation type="list" allowBlank="1" showErrorMessage="1">
          <x14:formula1>
            <xm:f>FORMULAS!$P$2:$P$7</xm:f>
          </x14:formula1>
          <xm:sqref>AB13 AB15 AB17 AB19 AB21 AB23 AB25 AB27 AB29 AB31 AB33 AB36 AB38 AB48</xm:sqref>
        </x14:dataValidation>
        <x14:dataValidation type="list" allowBlank="1" showErrorMessage="1">
          <x14:formula1>
            <xm:f>FORMULAS!$H$2:$H$4</xm:f>
          </x14:formula1>
          <xm:sqref>O13:O21 O23:O42 O45:O46 O48:O49</xm:sqref>
        </x14:dataValidation>
        <x14:dataValidation type="list" allowBlank="1" showErrorMessage="1">
          <x14:formula1>
            <xm:f>FORMULAS!$B$2:$B$9</xm:f>
          </x14:formula1>
          <xm:sqref>G13 G15 G17 G19 G21 G23 G25 G27 G29 G31 G33 G36 G38 G41 G48</xm:sqref>
        </x14:dataValidation>
        <x14:dataValidation type="list" allowBlank="1" showErrorMessage="1">
          <x14:formula1>
            <xm:f>FORMULAS!$I$2:$I$5</xm:f>
          </x14:formula1>
          <xm:sqref>P13:P21 P23:P42 P48:P49</xm:sqref>
        </x14:dataValidation>
        <x14:dataValidation type="list" allowBlank="1" showErrorMessage="1">
          <x14:formula1>
            <xm:f>FORMULAS!$A$2:$A$17</xm:f>
          </x14:formula1>
          <xm:sqref>A13 A15 A17 A19 A21 A23 A25 A27 A29 A31 A33 A36 A38 A41 A48</xm:sqref>
        </x14:dataValidation>
        <x14:dataValidation type="list" allowBlank="1" showErrorMessage="1">
          <x14:formula1>
            <xm:f>FORMULAS!$C$2:$C$7</xm:f>
          </x14:formula1>
          <xm:sqref>F13 F15 F17 F19 F21 F23 F25 F27 F29 F31 F33 F36 F38 F41 F48</xm:sqref>
        </x14:dataValidation>
        <x14:dataValidation type="list" allowBlank="1" showErrorMessage="1">
          <x14:formula1>
            <xm:f>FORMULAS!$N$2:$N$4</xm:f>
          </x14:formula1>
          <xm:sqref>T13:T21 T23:T42 T48:T49</xm:sqref>
        </x14:dataValidation>
        <x14:dataValidation type="list" allowBlank="1" showErrorMessage="1">
          <x14:formula1>
            <xm:f>FORMULAS!$D$2:$D$7</xm:f>
          </x14:formula1>
          <xm:sqref>I13 I15 I17 I19 I21 I23 I25 I27 I29 I31 I33 I36 I38 I41 I48</xm:sqref>
        </x14:dataValidation>
        <x14:dataValidation type="list" allowBlank="1" showErrorMessage="1">
          <x14:formula1>
            <xm:f>FORMULAS!$M$2:$M$4</xm:f>
          </x14:formula1>
          <xm:sqref>S13:S21 S23:S42 S48:S49</xm:sqref>
        </x14:dataValidation>
        <x14:dataValidation type="list" allowBlank="1" showErrorMessage="1">
          <x14:formula1>
            <xm:f>FORMULAS!$O$2:$O$4</xm:f>
          </x14:formula1>
          <xm:sqref>U13:U21 U23:U42 U48:U49</xm:sqref>
        </x14:dataValidation>
        <x14:dataValidation type="list" allowBlank="1" showErrorMessage="1">
          <x14:formula1>
            <xm:f>FORMULAS!$Q$2:$Q$5</xm:f>
          </x14:formula1>
          <xm:sqref>B13 B15 B17 B19 B21 B23 B25 B27 B29 B31 B33 B36 B38 B41 B48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1000"/>
  <sheetViews>
    <sheetView showGridLines="0" topLeftCell="A37" workbookViewId="0"/>
  </sheetViews>
  <sheetFormatPr baseColWidth="10" defaultColWidth="14.42578125" defaultRowHeight="15" customHeight="1" x14ac:dyDescent="0.25"/>
  <cols>
    <col min="1" max="26" width="10.7109375" customWidth="1"/>
  </cols>
  <sheetData>
    <row r="4" spans="3:11" ht="21" x14ac:dyDescent="0.35">
      <c r="C4" s="229" t="s">
        <v>309</v>
      </c>
      <c r="D4" s="178"/>
      <c r="E4" s="178"/>
      <c r="F4" s="178"/>
      <c r="G4" s="178"/>
      <c r="H4" s="178"/>
      <c r="I4" s="178"/>
      <c r="J4" s="178"/>
      <c r="K4" s="178"/>
    </row>
    <row r="5" spans="3:11" ht="21" x14ac:dyDescent="0.35">
      <c r="C5" s="43"/>
      <c r="D5" s="43"/>
      <c r="E5" s="43"/>
      <c r="F5" s="43"/>
      <c r="G5" s="43"/>
      <c r="H5" s="43"/>
      <c r="I5" s="43"/>
      <c r="J5" s="43"/>
      <c r="K5" s="43"/>
    </row>
    <row r="6" spans="3:11" ht="21" x14ac:dyDescent="0.35">
      <c r="C6" s="229" t="s">
        <v>175</v>
      </c>
      <c r="D6" s="178"/>
      <c r="E6" s="178"/>
      <c r="F6" s="43"/>
      <c r="G6" s="43"/>
      <c r="H6" s="43"/>
      <c r="I6" s="43"/>
      <c r="J6" s="43"/>
      <c r="K6" s="43"/>
    </row>
    <row r="7" spans="3:11" ht="21" x14ac:dyDescent="0.35">
      <c r="C7" s="43"/>
      <c r="D7" s="43"/>
      <c r="E7" s="43"/>
      <c r="F7" s="43"/>
      <c r="G7" s="43"/>
      <c r="H7" s="43"/>
      <c r="I7" s="43"/>
      <c r="J7" s="43"/>
      <c r="K7" s="43"/>
    </row>
    <row r="8" spans="3:11" ht="21" x14ac:dyDescent="0.35">
      <c r="C8" s="43"/>
      <c r="D8" s="43"/>
      <c r="E8" s="43"/>
      <c r="F8" s="43"/>
      <c r="G8" s="43"/>
      <c r="H8" s="43"/>
      <c r="I8" s="43"/>
      <c r="J8" s="43"/>
      <c r="K8" s="43"/>
    </row>
    <row r="9" spans="3:11" ht="21" x14ac:dyDescent="0.35">
      <c r="C9" s="43"/>
      <c r="D9" s="43"/>
      <c r="E9" s="43"/>
      <c r="F9" s="43"/>
      <c r="G9" s="43"/>
      <c r="H9" s="43"/>
      <c r="I9" s="43"/>
      <c r="J9" s="43"/>
      <c r="K9" s="43"/>
    </row>
    <row r="10" spans="3:11" ht="21" x14ac:dyDescent="0.35">
      <c r="C10" s="43"/>
      <c r="D10" s="43"/>
      <c r="E10" s="43"/>
      <c r="F10" s="43"/>
      <c r="G10" s="43"/>
      <c r="H10" s="43"/>
      <c r="I10" s="43"/>
      <c r="J10" s="43"/>
      <c r="K10" s="43"/>
    </row>
    <row r="11" spans="3:11" ht="21" x14ac:dyDescent="0.35">
      <c r="C11" s="43"/>
      <c r="D11" s="43"/>
      <c r="E11" s="43"/>
      <c r="F11" s="43"/>
      <c r="G11" s="43"/>
      <c r="H11" s="43"/>
      <c r="I11" s="43"/>
      <c r="J11" s="43"/>
      <c r="K11" s="43"/>
    </row>
    <row r="12" spans="3:11" ht="21" x14ac:dyDescent="0.35">
      <c r="C12" s="43"/>
      <c r="D12" s="43"/>
      <c r="E12" s="43"/>
      <c r="F12" s="43"/>
      <c r="G12" s="43"/>
      <c r="H12" s="43"/>
      <c r="I12" s="43"/>
      <c r="J12" s="43"/>
      <c r="K12" s="43"/>
    </row>
    <row r="13" spans="3:11" ht="21" x14ac:dyDescent="0.35">
      <c r="C13" s="43"/>
      <c r="D13" s="43"/>
      <c r="E13" s="43"/>
      <c r="F13" s="43"/>
      <c r="G13" s="43"/>
      <c r="H13" s="43"/>
      <c r="I13" s="43"/>
      <c r="J13" s="43"/>
      <c r="K13" s="43"/>
    </row>
    <row r="14" spans="3:11" ht="21" x14ac:dyDescent="0.35">
      <c r="C14" s="43"/>
      <c r="D14" s="43"/>
      <c r="E14" s="43"/>
      <c r="F14" s="43"/>
      <c r="G14" s="43"/>
      <c r="H14" s="43"/>
      <c r="I14" s="43"/>
      <c r="J14" s="43"/>
      <c r="K14" s="43"/>
    </row>
    <row r="15" spans="3:11" ht="21" x14ac:dyDescent="0.35">
      <c r="C15" s="43"/>
      <c r="D15" s="43"/>
      <c r="E15" s="43"/>
      <c r="F15" s="43"/>
      <c r="G15" s="43"/>
      <c r="H15" s="43"/>
      <c r="I15" s="43"/>
      <c r="J15" s="43"/>
      <c r="K15" s="43"/>
    </row>
    <row r="16" spans="3:11" ht="21" x14ac:dyDescent="0.35">
      <c r="C16" s="43"/>
      <c r="D16" s="43"/>
      <c r="E16" s="43"/>
      <c r="F16" s="43"/>
      <c r="G16" s="43"/>
      <c r="H16" s="43"/>
      <c r="I16" s="43"/>
      <c r="J16" s="43"/>
      <c r="K16" s="43"/>
    </row>
    <row r="17" spans="3:11" ht="21" x14ac:dyDescent="0.35">
      <c r="C17" s="43"/>
      <c r="D17" s="43"/>
      <c r="E17" s="43"/>
      <c r="F17" s="43"/>
      <c r="G17" s="43"/>
      <c r="H17" s="43"/>
      <c r="I17" s="43"/>
      <c r="J17" s="43"/>
      <c r="K17" s="43"/>
    </row>
    <row r="18" spans="3:11" ht="21" x14ac:dyDescent="0.35">
      <c r="C18" s="43"/>
      <c r="D18" s="43"/>
      <c r="E18" s="43"/>
      <c r="F18" s="43"/>
      <c r="G18" s="43"/>
      <c r="H18" s="43"/>
      <c r="I18" s="43"/>
      <c r="J18" s="43"/>
      <c r="K18" s="43"/>
    </row>
    <row r="19" spans="3:11" ht="21" x14ac:dyDescent="0.35">
      <c r="C19" s="43"/>
      <c r="D19" s="43"/>
      <c r="E19" s="43"/>
      <c r="F19" s="43"/>
      <c r="G19" s="43"/>
      <c r="H19" s="43"/>
      <c r="I19" s="43"/>
      <c r="J19" s="43"/>
      <c r="K19" s="43"/>
    </row>
    <row r="20" spans="3:11" ht="21" x14ac:dyDescent="0.35">
      <c r="C20" s="43"/>
      <c r="D20" s="43"/>
      <c r="E20" s="43"/>
      <c r="F20" s="43"/>
      <c r="G20" s="43"/>
      <c r="H20" s="43"/>
      <c r="I20" s="43"/>
      <c r="J20" s="43"/>
      <c r="K20" s="43"/>
    </row>
    <row r="21" spans="3:11" ht="15.75" customHeight="1" x14ac:dyDescent="0.35">
      <c r="C21" s="43"/>
      <c r="D21" s="43"/>
      <c r="E21" s="43"/>
      <c r="F21" s="43"/>
      <c r="G21" s="43"/>
      <c r="H21" s="43"/>
      <c r="I21" s="43"/>
      <c r="J21" s="43"/>
      <c r="K21" s="43"/>
    </row>
    <row r="22" spans="3:11" ht="15.75" customHeight="1" x14ac:dyDescent="0.35">
      <c r="C22" s="43"/>
      <c r="D22" s="43"/>
      <c r="E22" s="43"/>
      <c r="F22" s="43"/>
      <c r="G22" s="43"/>
      <c r="H22" s="43"/>
      <c r="I22" s="43"/>
      <c r="J22" s="43"/>
      <c r="K22" s="43"/>
    </row>
    <row r="23" spans="3:11" ht="15.75" customHeight="1" x14ac:dyDescent="0.35">
      <c r="C23" s="43"/>
      <c r="D23" s="43"/>
      <c r="E23" s="43"/>
      <c r="F23" s="43"/>
      <c r="G23" s="43"/>
      <c r="H23" s="43"/>
      <c r="I23" s="43"/>
      <c r="J23" s="43"/>
      <c r="K23" s="43"/>
    </row>
    <row r="24" spans="3:11" ht="15.75" customHeight="1" x14ac:dyDescent="0.35">
      <c r="C24" s="43"/>
      <c r="D24" s="43"/>
      <c r="E24" s="43"/>
      <c r="F24" s="43"/>
      <c r="G24" s="43"/>
      <c r="H24" s="43"/>
      <c r="I24" s="43"/>
      <c r="J24" s="43"/>
      <c r="K24" s="43"/>
    </row>
    <row r="25" spans="3:11" ht="15.75" customHeight="1" x14ac:dyDescent="0.35">
      <c r="C25" s="43"/>
      <c r="D25" s="43"/>
      <c r="E25" s="43"/>
      <c r="F25" s="43"/>
      <c r="G25" s="43"/>
      <c r="H25" s="43"/>
      <c r="I25" s="43"/>
      <c r="J25" s="43"/>
      <c r="K25" s="43"/>
    </row>
    <row r="26" spans="3:11" ht="15.75" customHeight="1" x14ac:dyDescent="0.35">
      <c r="C26" s="43"/>
      <c r="D26" s="43"/>
      <c r="E26" s="43"/>
      <c r="F26" s="43"/>
      <c r="G26" s="43"/>
      <c r="H26" s="43"/>
      <c r="I26" s="43"/>
      <c r="J26" s="43"/>
      <c r="K26" s="43"/>
    </row>
    <row r="27" spans="3:11" ht="15.75" customHeight="1" x14ac:dyDescent="0.35">
      <c r="C27" s="43"/>
      <c r="D27" s="43"/>
      <c r="E27" s="43"/>
      <c r="F27" s="43"/>
      <c r="G27" s="43"/>
      <c r="H27" s="43"/>
      <c r="I27" s="43"/>
      <c r="J27" s="43"/>
      <c r="K27" s="43"/>
    </row>
    <row r="28" spans="3:11" ht="15.75" customHeight="1" x14ac:dyDescent="0.35">
      <c r="C28" s="43"/>
      <c r="D28" s="43"/>
      <c r="E28" s="43"/>
      <c r="F28" s="43"/>
      <c r="G28" s="43"/>
      <c r="H28" s="43"/>
      <c r="I28" s="43"/>
      <c r="J28" s="43"/>
      <c r="K28" s="43"/>
    </row>
    <row r="29" spans="3:11" ht="15.75" customHeight="1" x14ac:dyDescent="0.35">
      <c r="C29" s="43"/>
      <c r="D29" s="43"/>
      <c r="E29" s="43"/>
      <c r="F29" s="43"/>
      <c r="G29" s="43"/>
      <c r="H29" s="43"/>
      <c r="I29" s="43"/>
      <c r="J29" s="43"/>
      <c r="K29" s="43"/>
    </row>
    <row r="30" spans="3:11" ht="15.75" customHeight="1" x14ac:dyDescent="0.35">
      <c r="C30" s="43"/>
      <c r="D30" s="43"/>
      <c r="E30" s="43"/>
      <c r="F30" s="43"/>
      <c r="G30" s="43"/>
      <c r="H30" s="43"/>
      <c r="I30" s="43"/>
      <c r="J30" s="43"/>
      <c r="K30" s="43"/>
    </row>
    <row r="31" spans="3:11" ht="15.75" customHeight="1" x14ac:dyDescent="0.35">
      <c r="C31" s="43"/>
      <c r="D31" s="43"/>
      <c r="E31" s="43"/>
      <c r="F31" s="43"/>
      <c r="G31" s="43"/>
      <c r="H31" s="43"/>
      <c r="I31" s="43"/>
      <c r="J31" s="43"/>
      <c r="K31" s="43"/>
    </row>
    <row r="32" spans="3:11" ht="15.75" customHeight="1" x14ac:dyDescent="0.35">
      <c r="C32" s="43"/>
      <c r="D32" s="43"/>
      <c r="E32" s="43"/>
      <c r="F32" s="43"/>
      <c r="G32" s="43"/>
      <c r="H32" s="43"/>
      <c r="I32" s="43"/>
      <c r="J32" s="43"/>
      <c r="K32" s="43"/>
    </row>
    <row r="33" spans="3:3" ht="15.75" customHeight="1" x14ac:dyDescent="0.25"/>
    <row r="34" spans="3:3" ht="15.75" customHeight="1" x14ac:dyDescent="0.25"/>
    <row r="35" spans="3:3" ht="15.75" customHeight="1" x14ac:dyDescent="0.25">
      <c r="C35" s="44" t="s">
        <v>310</v>
      </c>
    </row>
    <row r="36" spans="3:3" ht="15.75" customHeight="1" x14ac:dyDescent="0.25"/>
    <row r="37" spans="3:3" ht="15.75" customHeight="1" x14ac:dyDescent="0.25"/>
    <row r="38" spans="3:3" ht="15.75" customHeight="1" x14ac:dyDescent="0.25"/>
    <row r="39" spans="3:3" ht="15.75" customHeight="1" x14ac:dyDescent="0.25"/>
    <row r="40" spans="3:3" ht="15.75" customHeight="1" x14ac:dyDescent="0.25"/>
    <row r="41" spans="3:3" ht="15.75" customHeight="1" x14ac:dyDescent="0.25"/>
    <row r="42" spans="3:3" ht="15.75" customHeight="1" x14ac:dyDescent="0.25"/>
    <row r="43" spans="3:3" ht="15.75" customHeight="1" x14ac:dyDescent="0.25"/>
    <row r="44" spans="3:3" ht="15.75" customHeight="1" x14ac:dyDescent="0.25"/>
    <row r="45" spans="3:3" ht="15.75" customHeight="1" x14ac:dyDescent="0.25"/>
    <row r="46" spans="3:3" ht="15.75" customHeight="1" x14ac:dyDescent="0.25"/>
    <row r="47" spans="3:3" ht="15.75" customHeight="1" x14ac:dyDescent="0.25"/>
    <row r="48" spans="3:3" ht="15.75" customHeight="1" x14ac:dyDescent="0.25"/>
    <row r="49" spans="3:3" ht="15.75" customHeight="1" x14ac:dyDescent="0.25"/>
    <row r="50" spans="3:3" ht="15.75" customHeight="1" x14ac:dyDescent="0.25"/>
    <row r="51" spans="3:3" ht="15.75" customHeight="1" x14ac:dyDescent="0.25"/>
    <row r="52" spans="3:3" ht="15.75" customHeight="1" x14ac:dyDescent="0.25"/>
    <row r="53" spans="3:3" ht="15.75" customHeight="1" x14ac:dyDescent="0.25"/>
    <row r="54" spans="3:3" ht="15.75" customHeight="1" x14ac:dyDescent="0.25"/>
    <row r="55" spans="3:3" ht="15.75" customHeight="1" x14ac:dyDescent="0.25"/>
    <row r="56" spans="3:3" ht="15.75" customHeight="1" x14ac:dyDescent="0.25"/>
    <row r="57" spans="3:3" ht="15.75" customHeight="1" x14ac:dyDescent="0.25"/>
    <row r="58" spans="3:3" ht="15.75" customHeight="1" x14ac:dyDescent="0.25"/>
    <row r="59" spans="3:3" ht="15.75" customHeight="1" x14ac:dyDescent="0.25"/>
    <row r="60" spans="3:3" ht="15.75" customHeight="1" x14ac:dyDescent="0.25"/>
    <row r="61" spans="3:3" ht="15.75" customHeight="1" x14ac:dyDescent="0.25"/>
    <row r="62" spans="3:3" ht="15.75" customHeight="1" x14ac:dyDescent="0.25"/>
    <row r="63" spans="3:3" ht="15.75" customHeight="1" x14ac:dyDescent="0.25">
      <c r="C63" s="44" t="s">
        <v>311</v>
      </c>
    </row>
    <row r="64" spans="3: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spans="3:3" ht="15.75" customHeight="1" x14ac:dyDescent="0.25"/>
    <row r="82" spans="3:3" ht="15.75" customHeight="1" x14ac:dyDescent="0.25"/>
    <row r="83" spans="3:3" ht="15.75" customHeight="1" x14ac:dyDescent="0.25"/>
    <row r="84" spans="3:3" ht="15.75" customHeight="1" x14ac:dyDescent="0.25"/>
    <row r="85" spans="3:3" ht="15.75" customHeight="1" x14ac:dyDescent="0.25"/>
    <row r="86" spans="3:3" ht="15.75" customHeight="1" x14ac:dyDescent="0.25"/>
    <row r="87" spans="3:3" ht="15.75" customHeight="1" x14ac:dyDescent="0.25"/>
    <row r="88" spans="3:3" ht="15.75" customHeight="1" x14ac:dyDescent="0.25"/>
    <row r="89" spans="3:3" ht="15.75" customHeight="1" x14ac:dyDescent="0.25"/>
    <row r="90" spans="3:3" ht="15.75" customHeight="1" x14ac:dyDescent="0.25">
      <c r="C90" s="45" t="s">
        <v>312</v>
      </c>
    </row>
    <row r="91" spans="3:3" ht="15.75" customHeight="1" x14ac:dyDescent="0.25"/>
    <row r="92" spans="3:3" ht="15.75" customHeight="1" x14ac:dyDescent="0.25"/>
    <row r="93" spans="3:3" ht="15.75" customHeight="1" x14ac:dyDescent="0.25"/>
    <row r="94" spans="3:3" ht="15.75" customHeight="1" x14ac:dyDescent="0.25"/>
    <row r="95" spans="3:3" ht="15.75" customHeight="1" x14ac:dyDescent="0.25"/>
    <row r="96" spans="3:3"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spans="3:3" ht="15.75" customHeight="1" x14ac:dyDescent="0.25"/>
    <row r="114" spans="3:3" ht="15.75" customHeight="1" x14ac:dyDescent="0.25">
      <c r="C114" s="44" t="s">
        <v>313</v>
      </c>
    </row>
    <row r="115" spans="3:3" ht="15.75" customHeight="1" x14ac:dyDescent="0.25"/>
    <row r="116" spans="3:3" ht="15.75" customHeight="1" x14ac:dyDescent="0.25"/>
    <row r="117" spans="3:3" ht="15.75" customHeight="1" x14ac:dyDescent="0.25"/>
    <row r="118" spans="3:3" ht="15.75" customHeight="1" x14ac:dyDescent="0.25"/>
    <row r="119" spans="3:3" ht="15.75" customHeight="1" x14ac:dyDescent="0.25"/>
    <row r="120" spans="3:3" ht="15.75" customHeight="1" x14ac:dyDescent="0.25"/>
    <row r="121" spans="3:3" ht="15.75" customHeight="1" x14ac:dyDescent="0.25"/>
    <row r="122" spans="3:3" ht="15.75" customHeight="1" x14ac:dyDescent="0.25"/>
    <row r="123" spans="3:3" ht="15.75" customHeight="1" x14ac:dyDescent="0.25"/>
    <row r="124" spans="3:3" ht="15.75" customHeight="1" x14ac:dyDescent="0.25"/>
    <row r="125" spans="3:3" ht="15.75" customHeight="1" x14ac:dyDescent="0.25"/>
    <row r="126" spans="3:3" ht="15.75" customHeight="1" x14ac:dyDescent="0.25"/>
    <row r="127" spans="3:3" ht="15.75" customHeight="1" x14ac:dyDescent="0.25"/>
    <row r="128" spans="3:3" ht="15.75" customHeight="1" x14ac:dyDescent="0.25"/>
    <row r="129" spans="3:3" ht="15.75" customHeight="1" x14ac:dyDescent="0.25"/>
    <row r="130" spans="3:3" ht="15.75" customHeight="1" x14ac:dyDescent="0.25"/>
    <row r="131" spans="3:3" ht="15.75" customHeight="1" x14ac:dyDescent="0.25"/>
    <row r="132" spans="3:3" ht="15.75" customHeight="1" x14ac:dyDescent="0.25"/>
    <row r="133" spans="3:3" ht="15.75" customHeight="1" x14ac:dyDescent="0.25"/>
    <row r="134" spans="3:3" ht="15.75" customHeight="1" x14ac:dyDescent="0.25"/>
    <row r="135" spans="3:3" ht="15.75" customHeight="1" x14ac:dyDescent="0.25"/>
    <row r="136" spans="3:3" ht="15.75" customHeight="1" x14ac:dyDescent="0.25"/>
    <row r="137" spans="3:3" ht="15.75" customHeight="1" x14ac:dyDescent="0.25"/>
    <row r="138" spans="3:3" ht="15.75" customHeight="1" x14ac:dyDescent="0.25"/>
    <row r="139" spans="3:3" ht="15.75" customHeight="1" x14ac:dyDescent="0.25">
      <c r="C139" s="44" t="s">
        <v>314</v>
      </c>
    </row>
    <row r="140" spans="3:3" ht="15.75" customHeight="1" x14ac:dyDescent="0.25"/>
    <row r="141" spans="3:3" ht="15.75" customHeight="1" x14ac:dyDescent="0.25"/>
    <row r="142" spans="3:3" ht="15.75" customHeight="1" x14ac:dyDescent="0.25"/>
    <row r="143" spans="3:3" ht="15.75" customHeight="1" x14ac:dyDescent="0.25"/>
    <row r="144" spans="3:3"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spans="2:2" ht="15.75" customHeight="1" x14ac:dyDescent="0.25"/>
    <row r="178" spans="2:2" ht="15.75" customHeight="1" x14ac:dyDescent="0.25"/>
    <row r="179" spans="2:2" ht="15.75" customHeight="1" x14ac:dyDescent="0.25"/>
    <row r="180" spans="2:2" ht="15.75" customHeight="1" x14ac:dyDescent="0.25"/>
    <row r="181" spans="2:2" ht="15.75" customHeight="1" x14ac:dyDescent="0.25"/>
    <row r="182" spans="2:2" ht="15.75" customHeight="1" x14ac:dyDescent="0.25"/>
    <row r="183" spans="2:2" ht="15.75" customHeight="1" x14ac:dyDescent="0.25"/>
    <row r="184" spans="2:2" ht="15.75" customHeight="1" x14ac:dyDescent="0.25"/>
    <row r="185" spans="2:2" ht="15.75" customHeight="1" x14ac:dyDescent="0.25"/>
    <row r="186" spans="2:2" ht="15.75" customHeight="1" x14ac:dyDescent="0.25">
      <c r="B186" s="44" t="s">
        <v>201</v>
      </c>
    </row>
    <row r="187" spans="2:2" ht="15.75" customHeight="1" x14ac:dyDescent="0.25">
      <c r="B187" s="44"/>
    </row>
    <row r="188" spans="2:2" ht="15.75" customHeight="1" x14ac:dyDescent="0.25">
      <c r="B188" s="44"/>
    </row>
    <row r="189" spans="2:2" ht="15.75" customHeight="1" x14ac:dyDescent="0.25">
      <c r="B189" s="44"/>
    </row>
    <row r="190" spans="2:2" ht="15.75" customHeight="1" x14ac:dyDescent="0.25">
      <c r="B190" s="44"/>
    </row>
    <row r="191" spans="2:2" ht="15.75" customHeight="1" x14ac:dyDescent="0.25">
      <c r="B191" s="44"/>
    </row>
    <row r="192" spans="2:2" ht="15.75" customHeight="1" x14ac:dyDescent="0.25">
      <c r="B192" s="44"/>
    </row>
    <row r="193" spans="2:2" ht="15.75" customHeight="1" x14ac:dyDescent="0.25">
      <c r="B193" s="44"/>
    </row>
    <row r="194" spans="2:2" ht="15.75" customHeight="1" x14ac:dyDescent="0.25">
      <c r="B194" s="44"/>
    </row>
    <row r="195" spans="2:2" ht="15.75" customHeight="1" x14ac:dyDescent="0.25">
      <c r="B195" s="44"/>
    </row>
    <row r="196" spans="2:2" ht="15.75" customHeight="1" x14ac:dyDescent="0.25">
      <c r="B196" s="44"/>
    </row>
    <row r="197" spans="2:2" ht="15.75" customHeight="1" x14ac:dyDescent="0.25">
      <c r="B197" s="44"/>
    </row>
    <row r="198" spans="2:2" ht="15.75" customHeight="1" x14ac:dyDescent="0.25">
      <c r="B198" s="44"/>
    </row>
    <row r="199" spans="2:2" ht="15.75" customHeight="1" x14ac:dyDescent="0.25">
      <c r="B199" s="44"/>
    </row>
    <row r="200" spans="2:2" ht="15.75" customHeight="1" x14ac:dyDescent="0.25">
      <c r="B200" s="44"/>
    </row>
    <row r="201" spans="2:2" ht="15.75" customHeight="1" x14ac:dyDescent="0.25">
      <c r="B201" s="44"/>
    </row>
    <row r="202" spans="2:2" ht="15.75" customHeight="1" x14ac:dyDescent="0.25">
      <c r="B202" s="44"/>
    </row>
    <row r="203" spans="2:2" ht="15.75" customHeight="1" x14ac:dyDescent="0.25">
      <c r="B203" s="44"/>
    </row>
    <row r="204" spans="2:2" ht="15.75" customHeight="1" x14ac:dyDescent="0.25">
      <c r="B204" s="44"/>
    </row>
    <row r="205" spans="2:2" ht="15.75" customHeight="1" x14ac:dyDescent="0.25">
      <c r="B205" s="44"/>
    </row>
    <row r="206" spans="2:2" ht="15.75" customHeight="1" x14ac:dyDescent="0.25">
      <c r="B206" s="44"/>
    </row>
    <row r="207" spans="2:2" ht="15.75" customHeight="1" x14ac:dyDescent="0.25">
      <c r="B207" s="44"/>
    </row>
    <row r="208" spans="2:2" ht="15.75" customHeight="1" x14ac:dyDescent="0.25">
      <c r="B208" s="44"/>
    </row>
    <row r="209" spans="2:2" ht="15.75" customHeight="1" x14ac:dyDescent="0.25">
      <c r="B209" s="44"/>
    </row>
    <row r="210" spans="2:2" ht="15.75" customHeight="1" x14ac:dyDescent="0.25">
      <c r="B210" s="44"/>
    </row>
    <row r="211" spans="2:2" ht="15.75" customHeight="1" x14ac:dyDescent="0.25">
      <c r="B211" s="44"/>
    </row>
    <row r="212" spans="2:2" ht="15.75" customHeight="1" x14ac:dyDescent="0.25">
      <c r="B212" s="44"/>
    </row>
    <row r="213" spans="2:2" ht="15.75" customHeight="1" x14ac:dyDescent="0.25">
      <c r="B213" s="44"/>
    </row>
    <row r="214" spans="2:2" ht="15.75" customHeight="1" x14ac:dyDescent="0.25">
      <c r="B214" s="44"/>
    </row>
    <row r="215" spans="2:2" ht="15.75" customHeight="1" x14ac:dyDescent="0.25">
      <c r="B215" s="44"/>
    </row>
    <row r="216" spans="2:2" ht="14.25" customHeight="1" x14ac:dyDescent="0.25"/>
    <row r="217" spans="2:2" ht="15.75" customHeight="1" x14ac:dyDescent="0.25"/>
    <row r="218" spans="2:2" ht="15.75" customHeight="1" x14ac:dyDescent="0.25"/>
    <row r="219" spans="2:2" ht="15.75" customHeight="1" x14ac:dyDescent="0.25"/>
    <row r="220" spans="2:2" ht="15.75" customHeight="1" x14ac:dyDescent="0.25"/>
    <row r="221" spans="2:2" ht="15.75" customHeight="1" x14ac:dyDescent="0.25"/>
    <row r="222" spans="2:2" ht="15.75" customHeight="1" x14ac:dyDescent="0.25"/>
    <row r="223" spans="2:2" ht="15.75" customHeight="1" x14ac:dyDescent="0.25"/>
    <row r="224" spans="2:2"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C4:K4"/>
    <mergeCell ref="C6:E6"/>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000"/>
  <sheetViews>
    <sheetView workbookViewId="0"/>
  </sheetViews>
  <sheetFormatPr baseColWidth="10" defaultColWidth="14.42578125" defaultRowHeight="15" customHeight="1" x14ac:dyDescent="0.25"/>
  <cols>
    <col min="1" max="1" width="49.28515625" customWidth="1"/>
    <col min="2" max="2" width="38.5703125" customWidth="1"/>
    <col min="3" max="3" width="19.7109375" customWidth="1"/>
    <col min="4" max="4" width="24.7109375" customWidth="1"/>
    <col min="5" max="5" width="15.7109375" customWidth="1"/>
    <col min="6" max="6" width="19.85546875" customWidth="1"/>
    <col min="7" max="7" width="10.7109375" customWidth="1"/>
    <col min="8" max="8" width="12.28515625" customWidth="1"/>
    <col min="9" max="9" width="14.28515625" customWidth="1"/>
    <col min="10" max="10" width="13.28515625" customWidth="1"/>
    <col min="11" max="11" width="15.5703125" customWidth="1"/>
    <col min="12" max="12" width="10.7109375" customWidth="1"/>
    <col min="13" max="13" width="14.85546875" customWidth="1"/>
    <col min="14" max="16" width="10.7109375" customWidth="1"/>
    <col min="17" max="17" width="34" customWidth="1"/>
    <col min="18" max="18" width="18.85546875" customWidth="1"/>
    <col min="19" max="19" width="16.140625" customWidth="1"/>
    <col min="20" max="20" width="13.5703125" customWidth="1"/>
    <col min="21" max="26" width="10.7109375" customWidth="1"/>
  </cols>
  <sheetData>
    <row r="1" spans="1:21" ht="25.5" x14ac:dyDescent="0.25">
      <c r="A1" s="46" t="s">
        <v>315</v>
      </c>
      <c r="B1" s="46" t="s">
        <v>316</v>
      </c>
      <c r="C1" s="46" t="s">
        <v>317</v>
      </c>
      <c r="D1" s="46" t="s">
        <v>318</v>
      </c>
      <c r="E1" s="46" t="s">
        <v>319</v>
      </c>
      <c r="F1" s="46" t="s">
        <v>320</v>
      </c>
      <c r="G1" s="46" t="s">
        <v>321</v>
      </c>
      <c r="H1" s="47" t="s">
        <v>191</v>
      </c>
      <c r="I1" s="46" t="s">
        <v>322</v>
      </c>
      <c r="J1" s="46" t="s">
        <v>323</v>
      </c>
      <c r="K1" s="46" t="s">
        <v>193</v>
      </c>
      <c r="L1" s="46" t="s">
        <v>324</v>
      </c>
      <c r="M1" s="46" t="s">
        <v>195</v>
      </c>
      <c r="N1" s="46" t="s">
        <v>186</v>
      </c>
      <c r="O1" s="47" t="s">
        <v>196</v>
      </c>
      <c r="P1" s="46" t="s">
        <v>201</v>
      </c>
      <c r="Q1" s="48" t="s">
        <v>181</v>
      </c>
      <c r="R1" s="48" t="s">
        <v>325</v>
      </c>
      <c r="S1" s="49" t="s">
        <v>326</v>
      </c>
      <c r="T1" s="49" t="s">
        <v>327</v>
      </c>
      <c r="U1" s="48" t="s">
        <v>328</v>
      </c>
    </row>
    <row r="2" spans="1:21" x14ac:dyDescent="0.25">
      <c r="A2" s="38" t="s">
        <v>329</v>
      </c>
      <c r="B2" s="38" t="s">
        <v>215</v>
      </c>
      <c r="C2" s="50" t="s">
        <v>119</v>
      </c>
      <c r="D2" s="50" t="s">
        <v>330</v>
      </c>
      <c r="E2" s="51">
        <v>0.2</v>
      </c>
      <c r="F2" s="50" t="s">
        <v>288</v>
      </c>
      <c r="G2" s="51">
        <v>0.2</v>
      </c>
      <c r="H2" s="52" t="s">
        <v>219</v>
      </c>
      <c r="I2" s="51" t="s">
        <v>234</v>
      </c>
      <c r="J2" s="51">
        <v>0.25</v>
      </c>
      <c r="K2" s="51" t="s">
        <v>301</v>
      </c>
      <c r="L2" s="51">
        <v>0.25</v>
      </c>
      <c r="M2" s="51" t="s">
        <v>222</v>
      </c>
      <c r="N2" s="51" t="s">
        <v>223</v>
      </c>
      <c r="O2" s="53" t="s">
        <v>224</v>
      </c>
      <c r="P2" s="51" t="s">
        <v>331</v>
      </c>
      <c r="Q2" s="54" t="s">
        <v>332</v>
      </c>
      <c r="R2" s="54" t="s">
        <v>333</v>
      </c>
      <c r="S2" s="54" t="s">
        <v>334</v>
      </c>
      <c r="T2" s="54" t="s">
        <v>335</v>
      </c>
      <c r="U2" s="54" t="s">
        <v>216</v>
      </c>
    </row>
    <row r="3" spans="1:21" x14ac:dyDescent="0.25">
      <c r="A3" s="38" t="s">
        <v>336</v>
      </c>
      <c r="B3" s="38" t="s">
        <v>337</v>
      </c>
      <c r="C3" s="50" t="s">
        <v>299</v>
      </c>
      <c r="D3" s="50" t="s">
        <v>338</v>
      </c>
      <c r="E3" s="51">
        <v>0.4</v>
      </c>
      <c r="F3" s="50" t="s">
        <v>243</v>
      </c>
      <c r="G3" s="51">
        <v>0.4</v>
      </c>
      <c r="H3" s="52" t="s">
        <v>181</v>
      </c>
      <c r="I3" s="51" t="s">
        <v>220</v>
      </c>
      <c r="J3" s="51">
        <v>0.15</v>
      </c>
      <c r="K3" s="51" t="s">
        <v>221</v>
      </c>
      <c r="L3" s="51">
        <v>0.15</v>
      </c>
      <c r="M3" s="51" t="s">
        <v>241</v>
      </c>
      <c r="N3" s="51" t="s">
        <v>259</v>
      </c>
      <c r="O3" s="53" t="s">
        <v>238</v>
      </c>
      <c r="P3" s="51" t="s">
        <v>225</v>
      </c>
      <c r="Q3" s="54" t="s">
        <v>212</v>
      </c>
      <c r="R3" s="54" t="s">
        <v>339</v>
      </c>
      <c r="S3" s="54" t="s">
        <v>340</v>
      </c>
      <c r="T3" s="54" t="s">
        <v>341</v>
      </c>
      <c r="U3" s="54" t="s">
        <v>256</v>
      </c>
    </row>
    <row r="4" spans="1:21" x14ac:dyDescent="0.25">
      <c r="A4" s="38" t="s">
        <v>342</v>
      </c>
      <c r="B4" s="38" t="s">
        <v>300</v>
      </c>
      <c r="C4" s="50" t="s">
        <v>272</v>
      </c>
      <c r="D4" s="50" t="s">
        <v>256</v>
      </c>
      <c r="E4" s="51">
        <v>0.6</v>
      </c>
      <c r="F4" s="50" t="s">
        <v>217</v>
      </c>
      <c r="G4" s="51">
        <v>0.6</v>
      </c>
      <c r="I4" s="50" t="s">
        <v>343</v>
      </c>
      <c r="J4" s="51">
        <v>0.1</v>
      </c>
      <c r="M4" s="55"/>
      <c r="N4" s="55"/>
      <c r="O4" s="55"/>
      <c r="P4" s="50" t="s">
        <v>289</v>
      </c>
      <c r="Q4" s="42" t="s">
        <v>235</v>
      </c>
      <c r="R4" s="42" t="s">
        <v>344</v>
      </c>
      <c r="U4" s="42" t="s">
        <v>338</v>
      </c>
    </row>
    <row r="5" spans="1:21" x14ac:dyDescent="0.25">
      <c r="A5" s="38" t="s">
        <v>345</v>
      </c>
      <c r="B5" s="38" t="s">
        <v>273</v>
      </c>
      <c r="C5" s="50" t="s">
        <v>346</v>
      </c>
      <c r="D5" s="50" t="s">
        <v>216</v>
      </c>
      <c r="E5" s="51">
        <v>0.8</v>
      </c>
      <c r="F5" s="50" t="s">
        <v>251</v>
      </c>
      <c r="G5" s="51">
        <v>0.8</v>
      </c>
      <c r="P5" s="50" t="s">
        <v>347</v>
      </c>
      <c r="R5" s="42" t="s">
        <v>348</v>
      </c>
    </row>
    <row r="6" spans="1:21" x14ac:dyDescent="0.25">
      <c r="A6" s="38" t="s">
        <v>349</v>
      </c>
      <c r="B6" s="38" t="s">
        <v>350</v>
      </c>
      <c r="C6" s="50" t="s">
        <v>351</v>
      </c>
      <c r="D6" s="50" t="s">
        <v>261</v>
      </c>
      <c r="E6" s="51">
        <v>1</v>
      </c>
      <c r="F6" s="50" t="s">
        <v>352</v>
      </c>
      <c r="G6" s="51">
        <v>1</v>
      </c>
      <c r="P6" s="50" t="s">
        <v>302</v>
      </c>
    </row>
    <row r="7" spans="1:21" x14ac:dyDescent="0.25">
      <c r="A7" s="38" t="s">
        <v>353</v>
      </c>
      <c r="B7" s="38" t="s">
        <v>354</v>
      </c>
    </row>
    <row r="8" spans="1:21" x14ac:dyDescent="0.25">
      <c r="A8" s="38" t="s">
        <v>355</v>
      </c>
      <c r="B8" s="38" t="s">
        <v>356</v>
      </c>
    </row>
    <row r="9" spans="1:21" x14ac:dyDescent="0.25">
      <c r="A9" s="38" t="s">
        <v>211</v>
      </c>
    </row>
    <row r="10" spans="1:21" x14ac:dyDescent="0.25">
      <c r="A10" s="38" t="s">
        <v>357</v>
      </c>
    </row>
    <row r="11" spans="1:21" x14ac:dyDescent="0.25">
      <c r="A11" s="38" t="s">
        <v>358</v>
      </c>
    </row>
    <row r="12" spans="1:21" x14ac:dyDescent="0.25">
      <c r="A12" s="38" t="s">
        <v>359</v>
      </c>
    </row>
    <row r="13" spans="1:21" x14ac:dyDescent="0.25">
      <c r="A13" s="38" t="s">
        <v>360</v>
      </c>
    </row>
    <row r="14" spans="1:21" x14ac:dyDescent="0.25">
      <c r="A14" s="38" t="s">
        <v>361</v>
      </c>
    </row>
    <row r="15" spans="1:21" x14ac:dyDescent="0.25">
      <c r="A15" s="38" t="s">
        <v>362</v>
      </c>
    </row>
    <row r="16" spans="1:21" x14ac:dyDescent="0.25">
      <c r="A16" s="38" t="s">
        <v>363</v>
      </c>
    </row>
    <row r="17" spans="1:1" x14ac:dyDescent="0.25">
      <c r="A17" s="50"/>
    </row>
    <row r="21" spans="1:1" ht="15.75" customHeight="1" x14ac:dyDescent="0.25"/>
    <row r="22" spans="1:1" ht="15.75" customHeight="1" x14ac:dyDescent="0.25"/>
    <row r="23" spans="1:1" ht="15.75" customHeight="1" x14ac:dyDescent="0.25"/>
    <row r="24" spans="1:1" ht="15.75" customHeight="1" x14ac:dyDescent="0.25"/>
    <row r="25" spans="1:1" ht="15.75" customHeight="1" x14ac:dyDescent="0.25"/>
    <row r="26" spans="1:1" ht="15.75" customHeight="1" x14ac:dyDescent="0.25"/>
    <row r="27" spans="1:1" ht="15.75" customHeight="1" x14ac:dyDescent="0.25"/>
    <row r="28" spans="1:1" ht="15.75" customHeight="1" x14ac:dyDescent="0.25"/>
    <row r="29" spans="1:1" ht="15.75" customHeight="1" x14ac:dyDescent="0.25"/>
    <row r="30" spans="1:1" ht="15.75" customHeight="1" x14ac:dyDescent="0.25"/>
    <row r="31" spans="1:1" ht="15.75" customHeight="1" x14ac:dyDescent="0.25"/>
    <row r="32" spans="1:1"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MC-P08-F01-Contexto Estratégico</vt:lpstr>
      <vt:lpstr>MC-P08-F03</vt:lpstr>
      <vt:lpstr>DOCUMENTOS DE APOYO</vt:lpstr>
      <vt:lpstr>FORMULAS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dcterms:created xsi:type="dcterms:W3CDTF">2021-07-11T02:18:30Z</dcterms:created>
  <dcterms:modified xsi:type="dcterms:W3CDTF">2023-12-01T15:25:55Z</dcterms:modified>
</cp:coreProperties>
</file>