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ATOS\Desktop\"/>
    </mc:Choice>
  </mc:AlternateContent>
  <bookViews>
    <workbookView xWindow="0" yWindow="0" windowWidth="20490" windowHeight="8340" firstSheet="2" activeTab="4"/>
  </bookViews>
  <sheets>
    <sheet name="Contexto Estratégico" sheetId="1" r:id="rId1"/>
    <sheet name="Identificación del Riesgo" sheetId="2" r:id="rId2"/>
    <sheet name="Análisis del Riesgo" sheetId="3" r:id="rId3"/>
    <sheet name="Valoración del Riesgo" sheetId="4" r:id="rId4"/>
    <sheet name="Mapa de Riesgo del Proceso" sheetId="6" r:id="rId5"/>
  </sheets>
  <definedNames>
    <definedName name="_xlnm.Print_Area" localSheetId="2">'Análisis del Riesgo'!$A$2:$N$28</definedName>
    <definedName name="_xlnm.Print_Area" localSheetId="0">'Contexto Estratégico'!$A$4:$C$31</definedName>
    <definedName name="_xlnm.Print_Area" localSheetId="1">'Identificación del Riesgo'!$A$3:$F$29</definedName>
    <definedName name="_xlnm.Print_Area" localSheetId="4">'Mapa de Riesgo del Proceso'!$A$1:$R$29</definedName>
    <definedName name="_xlnm.Print_Area" localSheetId="3">'Valoración del Riesgo'!$A$2:$AH$28</definedName>
    <definedName name="_xlnm.Print_Titles" localSheetId="2">'Análisis del Riesgo'!$9:$9</definedName>
    <definedName name="_xlnm.Print_Titles" localSheetId="0">'Contexto Estratégico'!$16:$16</definedName>
    <definedName name="_xlnm.Print_Titles" localSheetId="1">'Identificación del Riesgo'!$9:$9</definedName>
    <definedName name="_xlnm.Print_Titles" localSheetId="4">'Mapa de Riesgo del Proceso'!$8:$8</definedName>
    <definedName name="_xlnm.Print_Titles" localSheetId="3">'Valoración del Riesgo'!$9:$10</definedName>
    <definedName name="unico">'Identificación del Riesgo'!$F$19</definedName>
    <definedName name="Único">'Identificación del Riesgo'!$F$19</definedName>
  </definedNames>
  <calcPr calcId="162913"/>
</workbook>
</file>

<file path=xl/calcChain.xml><?xml version="1.0" encoding="utf-8"?>
<calcChain xmlns="http://schemas.openxmlformats.org/spreadsheetml/2006/main">
  <c r="P20" i="4" l="1"/>
  <c r="Q20" i="4"/>
  <c r="R20" i="4"/>
  <c r="S20" i="4"/>
  <c r="T20" i="4"/>
  <c r="U20" i="4"/>
  <c r="V20" i="4"/>
  <c r="P21" i="4"/>
  <c r="Q21" i="4"/>
  <c r="R21" i="4"/>
  <c r="S21" i="4"/>
  <c r="T21" i="4"/>
  <c r="U21" i="4"/>
  <c r="V21" i="4"/>
  <c r="P22" i="4"/>
  <c r="Q22" i="4"/>
  <c r="R22" i="4"/>
  <c r="S22" i="4"/>
  <c r="T22" i="4"/>
  <c r="U22" i="4"/>
  <c r="V22" i="4"/>
  <c r="P23" i="4"/>
  <c r="Q23" i="4"/>
  <c r="R23" i="4"/>
  <c r="S23" i="4"/>
  <c r="T23" i="4"/>
  <c r="U23" i="4"/>
  <c r="V23" i="4"/>
  <c r="P24" i="4"/>
  <c r="Q24" i="4"/>
  <c r="R24" i="4"/>
  <c r="S24" i="4"/>
  <c r="T24" i="4"/>
  <c r="U24" i="4"/>
  <c r="V24" i="4"/>
  <c r="P25" i="4"/>
  <c r="Q25" i="4"/>
  <c r="R25" i="4"/>
  <c r="S25" i="4"/>
  <c r="T25" i="4"/>
  <c r="U25" i="4"/>
  <c r="V25" i="4"/>
  <c r="P26" i="4"/>
  <c r="Q26" i="4"/>
  <c r="R26" i="4"/>
  <c r="S26" i="4"/>
  <c r="T26" i="4"/>
  <c r="U26" i="4"/>
  <c r="V26" i="4"/>
  <c r="P27" i="4"/>
  <c r="Q27" i="4"/>
  <c r="R27" i="4"/>
  <c r="S27" i="4"/>
  <c r="T27" i="4"/>
  <c r="U27" i="4"/>
  <c r="V27" i="4"/>
  <c r="P28" i="4"/>
  <c r="Q28" i="4"/>
  <c r="R28" i="4"/>
  <c r="S28" i="4"/>
  <c r="T28" i="4"/>
  <c r="U28" i="4"/>
  <c r="V28" i="4"/>
  <c r="P13" i="4"/>
  <c r="Q13" i="4"/>
  <c r="R13" i="4"/>
  <c r="S13" i="4"/>
  <c r="T13" i="4"/>
  <c r="U13" i="4"/>
  <c r="V13" i="4"/>
  <c r="P14" i="4"/>
  <c r="Q14" i="4"/>
  <c r="R14" i="4"/>
  <c r="S14" i="4"/>
  <c r="T14" i="4"/>
  <c r="U14" i="4"/>
  <c r="V14" i="4"/>
  <c r="P15" i="4"/>
  <c r="Q15" i="4"/>
  <c r="R15" i="4"/>
  <c r="S15" i="4"/>
  <c r="T15" i="4"/>
  <c r="U15" i="4"/>
  <c r="V15" i="4"/>
  <c r="P16" i="4"/>
  <c r="Q16" i="4"/>
  <c r="R16" i="4"/>
  <c r="S16" i="4"/>
  <c r="T16" i="4"/>
  <c r="U16" i="4"/>
  <c r="V16" i="4"/>
  <c r="W24" i="4" l="1"/>
  <c r="X24" i="4" s="1"/>
  <c r="W26" i="4"/>
  <c r="X26" i="4" s="1"/>
  <c r="W20" i="4"/>
  <c r="X20" i="4" s="1"/>
  <c r="W28" i="4"/>
  <c r="X28" i="4" s="1"/>
  <c r="W23" i="4"/>
  <c r="X23" i="4" s="1"/>
  <c r="W25" i="4"/>
  <c r="X25" i="4" s="1"/>
  <c r="W22" i="4"/>
  <c r="X22" i="4" s="1"/>
  <c r="W27" i="4"/>
  <c r="X27" i="4" s="1"/>
  <c r="W21" i="4"/>
  <c r="X21" i="4" s="1"/>
  <c r="W13" i="4"/>
  <c r="X13" i="4" s="1"/>
  <c r="W14" i="4"/>
  <c r="X14" i="4" s="1"/>
  <c r="W15" i="4"/>
  <c r="X15" i="4" s="1"/>
  <c r="W16" i="4"/>
  <c r="X16" i="4" s="1"/>
  <c r="E13" i="3"/>
  <c r="E14" i="3"/>
  <c r="E15" i="3"/>
  <c r="E16" i="3"/>
  <c r="B20" i="3"/>
  <c r="B21" i="3"/>
  <c r="B22" i="3"/>
  <c r="B23" i="3"/>
  <c r="B24" i="3"/>
  <c r="B25" i="3"/>
  <c r="B26" i="3"/>
  <c r="B27" i="3"/>
  <c r="B28" i="3"/>
  <c r="B13" i="3"/>
  <c r="B14" i="3"/>
  <c r="B15" i="3"/>
  <c r="B16" i="3"/>
  <c r="C7" i="4" l="1"/>
  <c r="C5" i="6" s="1"/>
  <c r="C6" i="4"/>
  <c r="A7" i="3" l="1"/>
  <c r="A7" i="4" s="1"/>
  <c r="A6" i="3"/>
  <c r="A6" i="4" s="1"/>
  <c r="AB20" i="4" l="1"/>
  <c r="AC20" i="4" s="1"/>
  <c r="AB21" i="4"/>
  <c r="AD21" i="4" s="1"/>
  <c r="AB22" i="4"/>
  <c r="AD22" i="4" s="1"/>
  <c r="AB23" i="4"/>
  <c r="AF23" i="4" s="1"/>
  <c r="AB24" i="4"/>
  <c r="AD24" i="4" s="1"/>
  <c r="AB25" i="4"/>
  <c r="AD25" i="4" s="1"/>
  <c r="AB26" i="4"/>
  <c r="AD26" i="4" s="1"/>
  <c r="AB27" i="4"/>
  <c r="AE27" i="4" s="1"/>
  <c r="AB28" i="4"/>
  <c r="AC28" i="4" s="1"/>
  <c r="AB13" i="4"/>
  <c r="AC13" i="4" s="1"/>
  <c r="AB14" i="4"/>
  <c r="AD14" i="4" s="1"/>
  <c r="AB15" i="4"/>
  <c r="AC15" i="4" s="1"/>
  <c r="AB16" i="4"/>
  <c r="AC16" i="4" s="1"/>
  <c r="AC25" i="4" l="1"/>
  <c r="AC23" i="4"/>
  <c r="AE23" i="4"/>
  <c r="AD23" i="4"/>
  <c r="AF27" i="4"/>
  <c r="AD27" i="4"/>
  <c r="AC27" i="4"/>
  <c r="AC26" i="4"/>
  <c r="AC24" i="4"/>
  <c r="AC22" i="4"/>
  <c r="AC21" i="4"/>
  <c r="AF26" i="4"/>
  <c r="AF25" i="4"/>
  <c r="AF24" i="4"/>
  <c r="AF22" i="4"/>
  <c r="AF21" i="4"/>
  <c r="AE26" i="4"/>
  <c r="AE25" i="4"/>
  <c r="AE24" i="4"/>
  <c r="AE22" i="4"/>
  <c r="AE21" i="4"/>
  <c r="AF14" i="4"/>
  <c r="AF28" i="4"/>
  <c r="AE28" i="4"/>
  <c r="AD28" i="4"/>
  <c r="AF20" i="4"/>
  <c r="AE20" i="4"/>
  <c r="AD20" i="4"/>
  <c r="AF16" i="4"/>
  <c r="AE16" i="4"/>
  <c r="AC14" i="4"/>
  <c r="AE14" i="4"/>
  <c r="AF13" i="4"/>
  <c r="AE13" i="4"/>
  <c r="AD13" i="4"/>
  <c r="AD16" i="4"/>
  <c r="AE15" i="4"/>
  <c r="AF15" i="4"/>
  <c r="AD15" i="4"/>
  <c r="H20" i="3"/>
  <c r="K20" i="3" s="1"/>
  <c r="H21" i="3"/>
  <c r="K21" i="3" s="1"/>
  <c r="H22" i="3"/>
  <c r="K22" i="3" s="1"/>
  <c r="H23" i="3"/>
  <c r="K23" i="3" s="1"/>
  <c r="H24" i="3"/>
  <c r="L24" i="3" s="1"/>
  <c r="H25" i="3"/>
  <c r="L25" i="3" s="1"/>
  <c r="H26" i="3"/>
  <c r="L26" i="3" s="1"/>
  <c r="H27" i="3"/>
  <c r="I27" i="3" s="1"/>
  <c r="H28" i="3"/>
  <c r="K28" i="3" s="1"/>
  <c r="G20" i="3"/>
  <c r="G21" i="3"/>
  <c r="G22" i="3"/>
  <c r="G23" i="3"/>
  <c r="G24" i="3"/>
  <c r="G25" i="3"/>
  <c r="G26" i="3"/>
  <c r="G27" i="3"/>
  <c r="G28" i="3"/>
  <c r="E20" i="3"/>
  <c r="E21" i="3"/>
  <c r="E22" i="3"/>
  <c r="E23" i="3"/>
  <c r="E24" i="3"/>
  <c r="E25" i="3"/>
  <c r="E26" i="3"/>
  <c r="E27" i="3"/>
  <c r="E28" i="3"/>
  <c r="H13" i="3"/>
  <c r="J13" i="3" s="1"/>
  <c r="H14" i="3"/>
  <c r="L14" i="3" s="1"/>
  <c r="H15" i="3"/>
  <c r="I15" i="3" s="1"/>
  <c r="G13" i="3"/>
  <c r="G14" i="3"/>
  <c r="G15" i="3"/>
  <c r="A20" i="3"/>
  <c r="A20" i="4" s="1"/>
  <c r="A21" i="3"/>
  <c r="A21" i="4" s="1"/>
  <c r="A22" i="3"/>
  <c r="A22" i="4" s="1"/>
  <c r="A23" i="3"/>
  <c r="A23" i="4" s="1"/>
  <c r="A24" i="3"/>
  <c r="A24" i="4" s="1"/>
  <c r="A25" i="3"/>
  <c r="A25" i="4" s="1"/>
  <c r="A26" i="3"/>
  <c r="A26" i="4" s="1"/>
  <c r="A27" i="3"/>
  <c r="A27" i="4" s="1"/>
  <c r="A28" i="3"/>
  <c r="A28" i="4" s="1"/>
  <c r="A12" i="3"/>
  <c r="A12" i="4" s="1"/>
  <c r="A13" i="3"/>
  <c r="A13" i="4" s="1"/>
  <c r="A14" i="3"/>
  <c r="A14" i="4" s="1"/>
  <c r="A15" i="3"/>
  <c r="A15" i="4" s="1"/>
  <c r="A16" i="3"/>
  <c r="A16" i="4" s="1"/>
  <c r="AG16" i="4" l="1"/>
  <c r="AI16" i="4" s="1"/>
  <c r="AG25" i="4"/>
  <c r="AG20" i="4"/>
  <c r="AI20" i="4" s="1"/>
  <c r="AG23" i="4"/>
  <c r="AG22" i="4"/>
  <c r="AG14" i="4"/>
  <c r="AI14" i="4" s="1"/>
  <c r="J24" i="3"/>
  <c r="K27" i="3"/>
  <c r="I25" i="3"/>
  <c r="K25" i="3"/>
  <c r="J25" i="3"/>
  <c r="I24" i="3"/>
  <c r="AG28" i="4"/>
  <c r="AG27" i="4"/>
  <c r="AI27" i="4" s="1"/>
  <c r="AG26" i="4"/>
  <c r="AI26" i="4" s="1"/>
  <c r="AG21" i="4"/>
  <c r="AG24" i="4"/>
  <c r="AI24" i="4" s="1"/>
  <c r="K24" i="3"/>
  <c r="J26" i="3"/>
  <c r="I26" i="3"/>
  <c r="K26" i="3"/>
  <c r="I13" i="3"/>
  <c r="K14" i="3"/>
  <c r="J14" i="3"/>
  <c r="L13" i="3"/>
  <c r="I14" i="3"/>
  <c r="K13" i="3"/>
  <c r="L15" i="3"/>
  <c r="K15" i="3"/>
  <c r="J15" i="3"/>
  <c r="AG15" i="4"/>
  <c r="AI15" i="4" s="1"/>
  <c r="AG13" i="4"/>
  <c r="AI13" i="4" s="1"/>
  <c r="L27" i="3"/>
  <c r="J27" i="3"/>
  <c r="L28" i="3"/>
  <c r="L23" i="3"/>
  <c r="J23" i="3"/>
  <c r="I23" i="3"/>
  <c r="J28" i="3"/>
  <c r="I28" i="3"/>
  <c r="J22" i="3"/>
  <c r="I22" i="3"/>
  <c r="L22" i="3"/>
  <c r="L21" i="3"/>
  <c r="J21" i="3"/>
  <c r="I21" i="3"/>
  <c r="J20" i="3"/>
  <c r="I20" i="3"/>
  <c r="L20" i="3"/>
  <c r="G16" i="3"/>
  <c r="H16" i="3"/>
  <c r="J16" i="3" s="1"/>
  <c r="AI28" i="4" l="1"/>
  <c r="AH25" i="4"/>
  <c r="AI25" i="4"/>
  <c r="AH23" i="4"/>
  <c r="AI23" i="4"/>
  <c r="AH22" i="4"/>
  <c r="AI22" i="4"/>
  <c r="AI21" i="4"/>
  <c r="AH20" i="4"/>
  <c r="AH16" i="4"/>
  <c r="AH14" i="4"/>
  <c r="M27" i="3"/>
  <c r="M22" i="3"/>
  <c r="N22" i="3" s="1"/>
  <c r="M21" i="3"/>
  <c r="N21" i="3" s="1"/>
  <c r="M26" i="3"/>
  <c r="N26" i="3" s="1"/>
  <c r="M23" i="3"/>
  <c r="N23" i="3" s="1"/>
  <c r="M15" i="3"/>
  <c r="N15" i="3" s="1"/>
  <c r="M13" i="3"/>
  <c r="M20" i="3"/>
  <c r="N20" i="3" s="1"/>
  <c r="M28" i="3"/>
  <c r="N28" i="3" s="1"/>
  <c r="M25" i="3"/>
  <c r="M14" i="3"/>
  <c r="N14" i="3" s="1"/>
  <c r="M24" i="3"/>
  <c r="AH28" i="4"/>
  <c r="AH27" i="4"/>
  <c r="AH21" i="4"/>
  <c r="AH24" i="4"/>
  <c r="AH26" i="4"/>
  <c r="AH13" i="4"/>
  <c r="AH15" i="4"/>
  <c r="I16" i="3"/>
  <c r="L16" i="3"/>
  <c r="K16" i="3"/>
  <c r="M16" i="3" l="1"/>
  <c r="N27" i="3"/>
  <c r="N25" i="3"/>
  <c r="N24" i="3"/>
  <c r="N13" i="3"/>
  <c r="N16" i="3" l="1"/>
  <c r="A19" i="3" l="1"/>
  <c r="A19" i="4" s="1"/>
  <c r="A11" i="3" l="1"/>
  <c r="A11" i="4" s="1"/>
  <c r="A8" i="2" l="1"/>
  <c r="A8" i="3" s="1"/>
  <c r="A8" i="4" s="1"/>
</calcChain>
</file>

<file path=xl/comments1.xml><?xml version="1.0" encoding="utf-8"?>
<comments xmlns="http://schemas.openxmlformats.org/spreadsheetml/2006/main">
  <authors>
    <author>LIBIA</author>
    <author>UT</author>
    <author>Usuario</author>
  </authors>
  <commentList>
    <comment ref="B9" authorId="0" shapeId="0">
      <text>
        <r>
          <rPr>
            <sz val="9"/>
            <color indexed="81"/>
            <rFont val="Tahoma"/>
            <family val="2"/>
          </rPr>
          <t>Externos
Relacionados con los aspectos sociales, económicos, culturales, de orden público, políticos, legales y/o cambios tecnológicos, estos se analizan con relación a la razón de ser de la entidad.</t>
        </r>
      </text>
    </comment>
    <comment ref="C9" authorId="0" shapeId="0">
      <text>
        <r>
          <rPr>
            <sz val="9"/>
            <color indexed="81"/>
            <rFont val="Tahoma"/>
            <family val="2"/>
          </rPr>
          <t xml:space="preserve">Se determinan las características o aspectos esenciales del entorno en el cual opera la Institución.
</t>
        </r>
      </text>
    </comment>
    <comment ref="B10" authorId="1" shapeId="0">
      <text>
        <r>
          <rPr>
            <sz val="9"/>
            <color indexed="81"/>
            <rFont val="Tahoma"/>
            <family val="2"/>
          </rPr>
          <t xml:space="preserve">Disponibilidad de capital, liquidez, mercados financieros, desempleo, competencia
</t>
        </r>
      </text>
    </comment>
    <comment ref="B11" authorId="1" shapeId="0">
      <text>
        <r>
          <rPr>
            <sz val="9"/>
            <color indexed="81"/>
            <rFont val="Tahoma"/>
            <family val="2"/>
          </rPr>
          <t xml:space="preserve">Cambios de gobierno, legislación, políticas públicas, regulación
</t>
        </r>
      </text>
    </comment>
    <comment ref="B12" authorId="1" shapeId="0">
      <text>
        <r>
          <rPr>
            <sz val="9"/>
            <color indexed="81"/>
            <rFont val="Tahoma"/>
            <family val="2"/>
          </rPr>
          <t xml:space="preserve">Demografía, responsabilidad social, orden público
</t>
        </r>
      </text>
    </comment>
    <comment ref="B13" authorId="2" shapeId="0">
      <text>
        <r>
          <rPr>
            <sz val="9"/>
            <color indexed="81"/>
            <rFont val="Tahoma"/>
            <family val="2"/>
          </rPr>
          <t xml:space="preserve">Avances en tecnología, acceso a sistemas de información externos, gobierno en línea.
</t>
        </r>
      </text>
    </comment>
    <comment ref="B14" authorId="2" shapeId="0">
      <text>
        <r>
          <rPr>
            <b/>
            <sz val="9"/>
            <color indexed="81"/>
            <rFont val="Tahoma"/>
            <family val="2"/>
          </rPr>
          <t>Usuario:</t>
        </r>
        <r>
          <rPr>
            <sz val="9"/>
            <color indexed="81"/>
            <rFont val="Tahoma"/>
            <family val="2"/>
          </rPr>
          <t xml:space="preserve">
Emisiones y residuos, energía, catástrofes naturales, desarrollo sostenible.</t>
        </r>
      </text>
    </comment>
    <comment ref="B15" authorId="2" shapeId="0">
      <text>
        <r>
          <rPr>
            <sz val="9"/>
            <color indexed="81"/>
            <rFont val="Tahoma"/>
            <family val="2"/>
          </rPr>
          <t xml:space="preserve">Mecanismos utilizados para entrar en contacto con los usuarios o ciudadanos, canales establecidos para que el mismo se comunique con la entidad
</t>
        </r>
      </text>
    </comment>
    <comment ref="B16" authorId="0" shapeId="0">
      <text>
        <r>
          <rPr>
            <sz val="9"/>
            <color indexed="81"/>
            <rFont val="Tahoma"/>
            <family val="2"/>
          </rPr>
          <t>Internos
Se basa en un análisis de la situación actual de la entidad, basados  en la evaluación del ambiente de control, los procesos, la planeación, los sistemas de información, los recursos económicos, el talento humano entre otros.</t>
        </r>
      </text>
    </comment>
    <comment ref="C16" authorId="0" shapeId="0">
      <text>
        <r>
          <rPr>
            <sz val="9"/>
            <color indexed="81"/>
            <rFont val="Tahoma"/>
            <family val="2"/>
          </rPr>
          <t>Se determinan características o aspectos esenciales del ambiente en el cual la institución busca alcanzar los objetivos</t>
        </r>
      </text>
    </comment>
    <comment ref="B17" authorId="2" shapeId="0">
      <text>
        <r>
          <rPr>
            <sz val="9"/>
            <color indexed="81"/>
            <rFont val="Tahoma"/>
            <family val="2"/>
          </rPr>
          <t>Presupuesto de funcionamiento, recursos de inversión, infraestructura, capacidad instalada</t>
        </r>
      </text>
    </comment>
    <comment ref="B18" authorId="2" shapeId="0">
      <text>
        <r>
          <rPr>
            <b/>
            <sz val="9"/>
            <color indexed="81"/>
            <rFont val="Tahoma"/>
            <family val="2"/>
          </rPr>
          <t>Usuario:</t>
        </r>
        <r>
          <rPr>
            <sz val="9"/>
            <color indexed="81"/>
            <rFont val="Tahoma"/>
            <family val="2"/>
          </rPr>
          <t xml:space="preserve">
Competencia de personal, disponibilidad del personal, seguridad y salud ocupacional, funciones y responsabilidades, estructura organizacional, cultura organizacional
</t>
        </r>
      </text>
    </comment>
    <comment ref="B19" authorId="2" shapeId="0">
      <text>
        <r>
          <rPr>
            <sz val="9"/>
            <color indexed="81"/>
            <rFont val="Tahoma"/>
            <family val="2"/>
          </rPr>
          <t xml:space="preserve">Capacidad, diseño de ejecución, proveedores, entradas, salidas, gestión del conocimiento, relación con las partes interesadas.
</t>
        </r>
      </text>
    </comment>
    <comment ref="B20" authorId="2" shapeId="0">
      <text>
        <r>
          <rPr>
            <sz val="9"/>
            <color indexed="81"/>
            <rFont val="Tahoma"/>
            <family val="2"/>
          </rPr>
          <t>Integridad y disponibilidad de datos y sistemas, desarrollo, producción, mantenimiento de sistemas de información.</t>
        </r>
      </text>
    </comment>
    <comment ref="B21" authorId="2" shapeId="0">
      <text>
        <r>
          <rPr>
            <b/>
            <sz val="9"/>
            <color indexed="81"/>
            <rFont val="Tahoma"/>
            <family val="2"/>
          </rPr>
          <t>Usuario:</t>
        </r>
        <r>
          <rPr>
            <sz val="9"/>
            <color indexed="81"/>
            <rFont val="Tahoma"/>
            <family val="2"/>
          </rPr>
          <t xml:space="preserve">
Direccionamiento estratégico, planeación institucional, políticas, objetivos, estrategias, liderazgo, trabajo en equipo, </t>
        </r>
      </text>
    </comment>
    <comment ref="B22" authorId="2" shapeId="0">
      <text>
        <r>
          <rPr>
            <b/>
            <sz val="9"/>
            <color indexed="81"/>
            <rFont val="Tahoma"/>
            <family val="2"/>
          </rPr>
          <t>Usuario:</t>
        </r>
        <r>
          <rPr>
            <sz val="9"/>
            <color indexed="81"/>
            <rFont val="Tahoma"/>
            <family val="2"/>
          </rPr>
          <t xml:space="preserve">
Canales utilizados y su efectividad, flujo de la información necesaria para el desarrollo de las operaciones.</t>
        </r>
      </text>
    </comment>
    <comment ref="B23" authorId="0" shapeId="0">
      <text>
        <r>
          <rPr>
            <sz val="9"/>
            <color indexed="81"/>
            <rFont val="Tahoma"/>
            <family val="2"/>
          </rPr>
          <t>Internos
Se basa en un análisis de la situación actual de la entidad, basados  en la evaluación del ambiente de control, los procesos, la planeación, los sistemas de información, los recursos económicos, el talento humano entre otros.</t>
        </r>
      </text>
    </comment>
    <comment ref="C23" authorId="0" shapeId="0">
      <text>
        <r>
          <rPr>
            <sz val="9"/>
            <color indexed="81"/>
            <rFont val="Tahoma"/>
            <family val="2"/>
          </rPr>
          <t xml:space="preserve">Se determinan las características o aspectos esenciales del proceso y sus interrelaciones.
</t>
        </r>
      </text>
    </comment>
    <comment ref="B24" authorId="2" shapeId="0">
      <text>
        <r>
          <rPr>
            <sz val="9"/>
            <color indexed="81"/>
            <rFont val="Tahoma"/>
            <family val="2"/>
          </rPr>
          <t xml:space="preserve">Claridad en la descripción del alcance y el objetivo del proceso
</t>
        </r>
      </text>
    </comment>
    <comment ref="B25" authorId="2" shapeId="0">
      <text>
        <r>
          <rPr>
            <sz val="9"/>
            <color indexed="81"/>
            <rFont val="Tahoma"/>
            <family val="2"/>
          </rPr>
          <t>Relación precisa con otros procesos, en cuanto a insumos proveedores, servicios , usuarios</t>
        </r>
        <r>
          <rPr>
            <b/>
            <sz val="9"/>
            <color indexed="81"/>
            <rFont val="Tahoma"/>
            <family val="2"/>
          </rPr>
          <t>.</t>
        </r>
      </text>
    </comment>
    <comment ref="B26" authorId="2" shapeId="0">
      <text>
        <r>
          <rPr>
            <b/>
            <sz val="9"/>
            <color indexed="81"/>
            <rFont val="Tahoma"/>
            <family val="2"/>
          </rPr>
          <t>Usuario:</t>
        </r>
        <r>
          <rPr>
            <sz val="9"/>
            <color indexed="81"/>
            <rFont val="Tahoma"/>
            <family val="2"/>
          </rPr>
          <t xml:space="preserve">
Procesos que determinan lineamientos necesarios para el desarrollo de todos los procesos de la institución.</t>
        </r>
      </text>
    </comment>
    <comment ref="B27" authorId="2" shapeId="0">
      <text>
        <r>
          <rPr>
            <sz val="9"/>
            <color indexed="81"/>
            <rFont val="Tahoma"/>
            <family val="2"/>
          </rPr>
          <t>Pertinencia en los procedimientos que desarrollan los procesos.</t>
        </r>
      </text>
    </comment>
    <comment ref="B28" authorId="2" shapeId="0">
      <text>
        <r>
          <rPr>
            <sz val="9"/>
            <color indexed="81"/>
            <rFont val="Tahoma"/>
            <family val="2"/>
          </rPr>
          <t>Grado de autoridad y responsabilidad de los funcionarios frente al proceso.</t>
        </r>
      </text>
    </comment>
    <comment ref="B29" authorId="2" shapeId="0">
      <text>
        <r>
          <rPr>
            <b/>
            <sz val="9"/>
            <color indexed="81"/>
            <rFont val="Tahoma"/>
            <family val="2"/>
          </rPr>
          <t>Usuario:</t>
        </r>
        <r>
          <rPr>
            <sz val="9"/>
            <color indexed="81"/>
            <rFont val="Tahoma"/>
            <family val="2"/>
          </rPr>
          <t xml:space="preserve">
Efectividad en los flujos de información determinados en la interacción de los procesos.</t>
        </r>
      </text>
    </comment>
    <comment ref="B31" authorId="0" shapeId="0">
      <text>
        <r>
          <rPr>
            <sz val="9"/>
            <color indexed="81"/>
            <rFont val="Tahoma"/>
            <family val="2"/>
          </rPr>
          <t>Internos
Se basa en un análisis de la situación actual de la entidad, basados  en la evaluación del ambiente de control, los procesos, la planeación, los sistemas de información, los recursos económicos, el talento humano entre otros.</t>
        </r>
      </text>
    </comment>
    <comment ref="C31" authorId="0" shapeId="0">
      <text>
        <r>
          <rPr>
            <sz val="9"/>
            <color indexed="81"/>
            <rFont val="Tahoma"/>
            <family val="2"/>
          </rPr>
          <t xml:space="preserve">Se determinan las características o aspectos esenciales del proceso y sus interrelaciones.
</t>
        </r>
      </text>
    </comment>
    <comment ref="B32" authorId="2" shapeId="0">
      <text>
        <r>
          <rPr>
            <sz val="9"/>
            <color indexed="81"/>
            <rFont val="Tahoma"/>
            <family val="2"/>
          </rPr>
          <t xml:space="preserve">Claridad en la descripción y actualización planimétrica de los predios e infraestructura de la UT.
</t>
        </r>
      </text>
    </comment>
    <comment ref="B33" authorId="2" shapeId="0">
      <text>
        <r>
          <rPr>
            <sz val="9"/>
            <color indexed="81"/>
            <rFont val="Tahoma"/>
            <family val="2"/>
          </rPr>
          <t>Actualización precisa de los equipos con que se cuenta en los laboratorios de investigación</t>
        </r>
      </text>
    </comment>
    <comment ref="B34" authorId="2" shapeId="0">
      <text>
        <r>
          <rPr>
            <b/>
            <sz val="9"/>
            <color indexed="81"/>
            <rFont val="Tahoma"/>
            <family val="2"/>
          </rPr>
          <t>Usuario:</t>
        </r>
        <r>
          <rPr>
            <sz val="9"/>
            <color indexed="81"/>
            <rFont val="Tahoma"/>
            <family val="2"/>
          </rPr>
          <t xml:space="preserve">
Procesos que determinan Parque automotor, mantenimiento preventivo y ampliación del mismo</t>
        </r>
      </text>
    </comment>
    <comment ref="B35" authorId="2" shapeId="0">
      <text>
        <r>
          <rPr>
            <sz val="9"/>
            <color indexed="81"/>
            <rFont val="Tahoma"/>
            <family val="2"/>
          </rPr>
          <t>ordenadores físicos que prestan servicios informáticos</t>
        </r>
      </text>
    </comment>
    <comment ref="B36" authorId="2" shapeId="0">
      <text>
        <r>
          <rPr>
            <sz val="9"/>
            <color indexed="81"/>
            <rFont val="Tahoma"/>
            <family val="2"/>
          </rPr>
          <t xml:space="preserve">Bases de Datos y material didáctico disponible para la comunidad universitaria
</t>
        </r>
      </text>
    </comment>
    <comment ref="B37" authorId="2" shapeId="0">
      <text>
        <r>
          <rPr>
            <b/>
            <sz val="9"/>
            <color indexed="81"/>
            <rFont val="Tahoma"/>
            <family val="2"/>
          </rPr>
          <t>Usuario:</t>
        </r>
        <r>
          <rPr>
            <sz val="9"/>
            <color indexed="81"/>
            <rFont val="Tahoma"/>
            <family val="2"/>
          </rPr>
          <t xml:space="preserve">
Efectividad en los flujos de información determinados en la interacción de los procesos.</t>
        </r>
      </text>
    </comment>
  </commentList>
</comments>
</file>

<file path=xl/comments2.xml><?xml version="1.0" encoding="utf-8"?>
<comments xmlns="http://schemas.openxmlformats.org/spreadsheetml/2006/main">
  <authors>
    <author>AsposeUser</author>
    <author>Usuario</author>
  </authors>
  <commentList>
    <comment ref="D9" authorId="0" shapeId="0">
      <text>
        <r>
          <rPr>
            <sz val="10"/>
            <rFont val="Arial"/>
            <family val="2"/>
          </rPr>
          <t xml:space="preserve">Posibilidad de que suceda un evento que tendrá un impacto sobre el cumplimieto de los objetivos. </t>
        </r>
      </text>
    </comment>
    <comment ref="E9" authorId="1" shapeId="0">
      <text>
        <r>
          <rPr>
            <b/>
            <sz val="9"/>
            <color indexed="81"/>
            <rFont val="Tahoma"/>
            <family val="2"/>
          </rPr>
          <t>Usuario:</t>
        </r>
        <r>
          <rPr>
            <sz val="9"/>
            <color indexed="81"/>
            <rFont val="Tahoma"/>
            <family val="2"/>
          </rPr>
          <t xml:space="preserve">
Clasificar el riego de acuerdo al tipo descrito en la tabla adjunta.</t>
        </r>
      </text>
    </comment>
    <comment ref="D17" authorId="0" shapeId="0">
      <text>
        <r>
          <rPr>
            <sz val="10"/>
            <rFont val="Arial"/>
            <family val="2"/>
          </rPr>
          <t>Posibilidad de que por acción u omisión, mediante el uso indebido del poder, de los recursos, o de la información, se lesionen los intereses de una entidad y en consecuencia del Estado, para la obtención de un beneficio particular.</t>
        </r>
      </text>
    </comment>
    <comment ref="E17" authorId="1" shapeId="0">
      <text>
        <r>
          <rPr>
            <b/>
            <sz val="9"/>
            <color indexed="81"/>
            <rFont val="Tahoma"/>
            <family val="2"/>
          </rPr>
          <t>Usuario:</t>
        </r>
        <r>
          <rPr>
            <sz val="9"/>
            <color indexed="81"/>
            <rFont val="Tahoma"/>
            <family val="2"/>
          </rPr>
          <t xml:space="preserve">
En este campo todos se clasifican como riesgos de corrupción.</t>
        </r>
      </text>
    </comment>
  </commentList>
</comments>
</file>

<file path=xl/comments3.xml><?xml version="1.0" encoding="utf-8"?>
<comments xmlns="http://schemas.openxmlformats.org/spreadsheetml/2006/main">
  <authors>
    <author>Usuario</author>
    <author>AsposeUser</author>
  </authors>
  <commentList>
    <comment ref="B9" authorId="0" shapeId="0">
      <text>
        <r>
          <rPr>
            <b/>
            <sz val="9"/>
            <color indexed="81"/>
            <rFont val="Tahoma"/>
            <family val="2"/>
          </rPr>
          <t>Usuario:</t>
        </r>
        <r>
          <rPr>
            <sz val="9"/>
            <color indexed="81"/>
            <rFont val="Tahoma"/>
            <family val="2"/>
          </rPr>
          <t xml:space="preserve">
Viene de la hoja anterior "Identificación del Riesgo"</t>
        </r>
      </text>
    </comment>
    <comment ref="D9" authorId="1" shapeId="0">
      <text>
        <r>
          <rPr>
            <sz val="10"/>
            <rFont val="Arial"/>
            <family val="2"/>
          </rPr>
          <t xml:space="preserve">Posibilidad de ocurrencia del riesgo, ésta puede ser medida con criterios de </t>
        </r>
        <r>
          <rPr>
            <u/>
            <sz val="10"/>
            <color indexed="81"/>
            <rFont val="Arial"/>
            <family val="2"/>
          </rPr>
          <t>frecuencia o factibilidad:</t>
        </r>
        <r>
          <rPr>
            <sz val="10"/>
            <rFont val="Arial"/>
            <family val="2"/>
          </rPr>
          <t xml:space="preserve">
</t>
        </r>
        <r>
          <rPr>
            <b/>
            <sz val="10"/>
            <color indexed="81"/>
            <rFont val="Arial"/>
            <family val="2"/>
          </rPr>
          <t>Frecuencia:</t>
        </r>
        <r>
          <rPr>
            <sz val="10"/>
            <rFont val="Arial"/>
            <family val="2"/>
          </rPr>
          <t xml:space="preserve"> # de eventos en un periodo determinado , sobre hechos que ya se han materializado o se cuenta con un historial de situaciones o eventos asociados al riegos.
</t>
        </r>
        <r>
          <rPr>
            <b/>
            <sz val="10"/>
            <color indexed="81"/>
            <rFont val="Arial"/>
            <family val="2"/>
          </rPr>
          <t>Factibilidad:</t>
        </r>
        <r>
          <rPr>
            <sz val="10"/>
            <rFont val="Arial"/>
            <family val="2"/>
          </rPr>
          <t xml:space="preserve"> Presencia de factores internos y externos que puedan propiciar el riesgo - en este caso se trata de un hecho que no se ha presentado pero es posible que se dé.
</t>
        </r>
        <r>
          <rPr>
            <b/>
            <sz val="10"/>
            <rFont val="Arial"/>
            <family val="2"/>
          </rPr>
          <t>Utilizar</t>
        </r>
        <r>
          <rPr>
            <b/>
            <sz val="10"/>
            <color indexed="81"/>
            <rFont val="Arial"/>
            <family val="2"/>
          </rPr>
          <t xml:space="preserve"> Tabla de Probabilidad Adjunta.</t>
        </r>
      </text>
    </comment>
    <comment ref="F9" authorId="1" shapeId="0">
      <text>
        <r>
          <rPr>
            <sz val="10"/>
            <rFont val="Arial"/>
            <family val="2"/>
          </rPr>
          <t xml:space="preserve">Se refiere a las consecuencias que puede ocasionar a la organziación la materialización del riesgo. Se tienen en cuenta las consecuencias potenciales establecidas en la hoja anterior "Identificación del Riesgo".
</t>
        </r>
        <r>
          <rPr>
            <b/>
            <sz val="10"/>
            <color indexed="81"/>
            <rFont val="Arial"/>
            <family val="2"/>
          </rPr>
          <t>Utilizar la tabla de niveles de impacto adjunta.</t>
        </r>
      </text>
    </comment>
    <comment ref="M9" authorId="0" shapeId="0">
      <text>
        <r>
          <rPr>
            <b/>
            <sz val="9"/>
            <color indexed="81"/>
            <rFont val="Tahoma"/>
            <family val="2"/>
          </rPr>
          <t>Usuario:</t>
        </r>
        <r>
          <rPr>
            <sz val="9"/>
            <color indexed="81"/>
            <rFont val="Tahoma"/>
            <family val="2"/>
          </rPr>
          <t xml:space="preserve">
Riesgo al que se enfrenta la Institución en ausencia de acciones para modificar su probabilidad o impacto.</t>
        </r>
      </text>
    </comment>
    <comment ref="D10" authorId="0" shapeId="0">
      <text>
        <r>
          <rPr>
            <b/>
            <sz val="9"/>
            <color indexed="81"/>
            <rFont val="Tahoma"/>
            <family val="2"/>
          </rPr>
          <t xml:space="preserve">Usuario:
</t>
        </r>
        <r>
          <rPr>
            <sz val="9"/>
            <color indexed="81"/>
            <rFont val="Tahoma"/>
            <family val="2"/>
          </rPr>
          <t xml:space="preserve">1=Raro
2=Improbable
3=Posible
4=Probable
5=Casi Seguro
</t>
        </r>
      </text>
    </comment>
    <comment ref="E10" authorId="0" shapeId="0">
      <text>
        <r>
          <rPr>
            <b/>
            <sz val="9"/>
            <color indexed="81"/>
            <rFont val="Tahoma"/>
            <family val="2"/>
          </rPr>
          <t>Usuario:</t>
        </r>
        <r>
          <rPr>
            <sz val="9"/>
            <color indexed="81"/>
            <rFont val="Tahoma"/>
            <family val="2"/>
          </rPr>
          <t xml:space="preserve">
1=Raro
2=Improbable
3=Posible
4=Probable
5=Casi Seguro
</t>
        </r>
      </text>
    </comment>
    <comment ref="F10" authorId="0" shapeId="0">
      <text>
        <r>
          <rPr>
            <b/>
            <sz val="9"/>
            <color indexed="81"/>
            <rFont val="Tahoma"/>
            <family val="2"/>
          </rPr>
          <t>Usuario:</t>
        </r>
        <r>
          <rPr>
            <sz val="9"/>
            <color indexed="81"/>
            <rFont val="Tahoma"/>
            <family val="2"/>
          </rPr>
          <t xml:space="preserve">
1=Insignificante
2=Menor
3= Moderado
4=Mayor
5=Catastrófico</t>
        </r>
      </text>
    </comment>
    <comment ref="G10" authorId="0" shapeId="0">
      <text>
        <r>
          <rPr>
            <b/>
            <sz val="9"/>
            <color indexed="81"/>
            <rFont val="Tahoma"/>
            <family val="2"/>
          </rPr>
          <t>Usuario:</t>
        </r>
        <r>
          <rPr>
            <sz val="9"/>
            <color indexed="81"/>
            <rFont val="Tahoma"/>
            <family val="2"/>
          </rPr>
          <t xml:space="preserve">
1=Insignificante
2=Menor
3= Moderado
4=Mayor
5=Catastrófico</t>
        </r>
      </text>
    </comment>
    <comment ref="B17" authorId="0" shapeId="0">
      <text>
        <r>
          <rPr>
            <b/>
            <sz val="9"/>
            <color indexed="81"/>
            <rFont val="Tahoma"/>
            <family val="2"/>
          </rPr>
          <t>Usuario:</t>
        </r>
        <r>
          <rPr>
            <sz val="9"/>
            <color indexed="81"/>
            <rFont val="Tahoma"/>
            <family val="2"/>
          </rPr>
          <t xml:space="preserve">
Viene de la hoja anterior "Identificación del Riesgo"</t>
        </r>
      </text>
    </comment>
    <comment ref="D17" authorId="1" shapeId="0">
      <text>
        <r>
          <rPr>
            <sz val="10"/>
            <rFont val="Arial"/>
            <family val="2"/>
          </rPr>
          <t xml:space="preserve">Posibilidad de ocurrencia del riesgo, ésta puede ser medida con criterios de </t>
        </r>
        <r>
          <rPr>
            <u/>
            <sz val="10"/>
            <color indexed="81"/>
            <rFont val="Arial"/>
            <family val="2"/>
          </rPr>
          <t>frecuencia o factibilidad</t>
        </r>
        <r>
          <rPr>
            <sz val="10"/>
            <rFont val="Arial"/>
            <family val="2"/>
          </rPr>
          <t xml:space="preserve">:
</t>
        </r>
        <r>
          <rPr>
            <b/>
            <sz val="10"/>
            <color indexed="81"/>
            <rFont val="Arial"/>
            <family val="2"/>
          </rPr>
          <t>Frecuencia:</t>
        </r>
        <r>
          <rPr>
            <sz val="10"/>
            <rFont val="Arial"/>
            <family val="2"/>
          </rPr>
          <t xml:space="preserve"> # de eventos en un periodo determinado , sobre hechos que ya se han materializado o se cuenta con un historial de situaciones o eventos asociados al riegos.
</t>
        </r>
        <r>
          <rPr>
            <b/>
            <sz val="10"/>
            <color indexed="81"/>
            <rFont val="Arial"/>
            <family val="2"/>
          </rPr>
          <t>Factibilidad</t>
        </r>
        <r>
          <rPr>
            <sz val="10"/>
            <rFont val="Arial"/>
            <family val="2"/>
          </rPr>
          <t xml:space="preserve">: Presencia de factores internos y externos que puedan propiciar el riesgo - en este caso se trata de un hecho que no se ha presentado pero es posible que se dé.
</t>
        </r>
        <r>
          <rPr>
            <b/>
            <sz val="10"/>
            <color indexed="81"/>
            <rFont val="Arial"/>
            <family val="2"/>
          </rPr>
          <t>Utilizar Tabla de Probabilidad Adjunta.</t>
        </r>
      </text>
    </comment>
    <comment ref="F17" authorId="1" shapeId="0">
      <text>
        <r>
          <rPr>
            <sz val="10"/>
            <rFont val="Arial"/>
            <family val="2"/>
          </rPr>
          <t xml:space="preserve">Se refiere a las consecuencias que puede ocasionar a la organziación la materialización del riesgo. Se tienen en cuenta las consecuencias potenciales establecidas en la hoja anterior "Identificación del Riesgo".
</t>
        </r>
        <r>
          <rPr>
            <b/>
            <sz val="10"/>
            <color indexed="81"/>
            <rFont val="Arial"/>
            <family val="2"/>
          </rPr>
          <t>Utilizar la tabla de niveles de impacto adjunta.</t>
        </r>
      </text>
    </comment>
    <comment ref="M17" authorId="0" shapeId="0">
      <text>
        <r>
          <rPr>
            <b/>
            <sz val="9"/>
            <color indexed="81"/>
            <rFont val="Tahoma"/>
            <family val="2"/>
          </rPr>
          <t>Usuario:</t>
        </r>
        <r>
          <rPr>
            <sz val="9"/>
            <color indexed="81"/>
            <rFont val="Tahoma"/>
            <family val="2"/>
          </rPr>
          <t xml:space="preserve">
Riesgo al que se enfrenta la Institución en ausencia de acciones para modificar su probabilidad o impacto.</t>
        </r>
      </text>
    </comment>
    <comment ref="D18" authorId="0" shapeId="0">
      <text>
        <r>
          <rPr>
            <b/>
            <sz val="9"/>
            <color indexed="81"/>
            <rFont val="Tahoma"/>
            <family val="2"/>
          </rPr>
          <t xml:space="preserve">Usuario:
</t>
        </r>
        <r>
          <rPr>
            <sz val="9"/>
            <color indexed="81"/>
            <rFont val="Tahoma"/>
            <family val="2"/>
          </rPr>
          <t xml:space="preserve">1=Raro
2=Improbable
3=Posible
4=Probable
5=Casi Seguro
</t>
        </r>
      </text>
    </comment>
    <comment ref="E18" authorId="0" shapeId="0">
      <text>
        <r>
          <rPr>
            <b/>
            <sz val="9"/>
            <color indexed="81"/>
            <rFont val="Tahoma"/>
            <family val="2"/>
          </rPr>
          <t>Usuario:</t>
        </r>
        <r>
          <rPr>
            <sz val="9"/>
            <color indexed="81"/>
            <rFont val="Tahoma"/>
            <family val="2"/>
          </rPr>
          <t xml:space="preserve">
Usuario:
1=Raro
2=Improbable
3=Posible
4=Probable
5=Casi Seguro</t>
        </r>
      </text>
    </comment>
    <comment ref="F18" authorId="0" shapeId="0">
      <text>
        <r>
          <rPr>
            <b/>
            <sz val="9"/>
            <color indexed="81"/>
            <rFont val="Tahoma"/>
            <family val="2"/>
          </rPr>
          <t>Usuario:</t>
        </r>
        <r>
          <rPr>
            <sz val="9"/>
            <color indexed="81"/>
            <rFont val="Tahoma"/>
            <family val="2"/>
          </rPr>
          <t xml:space="preserve">
3
4
5
</t>
        </r>
      </text>
    </comment>
    <comment ref="G18" authorId="0" shapeId="0">
      <text>
        <r>
          <rPr>
            <b/>
            <sz val="9"/>
            <color indexed="81"/>
            <rFont val="Tahoma"/>
            <family val="2"/>
          </rPr>
          <t>Usuario:</t>
        </r>
        <r>
          <rPr>
            <sz val="9"/>
            <color indexed="81"/>
            <rFont val="Tahoma"/>
            <family val="2"/>
          </rPr>
          <t xml:space="preserve">
3= Moderado
4=Mayor
5=Catastrófico</t>
        </r>
      </text>
    </comment>
  </commentList>
</comments>
</file>

<file path=xl/comments4.xml><?xml version="1.0" encoding="utf-8"?>
<comments xmlns="http://schemas.openxmlformats.org/spreadsheetml/2006/main">
  <authors>
    <author>Usuario</author>
    <author>LIBIA</author>
  </authors>
  <commentList>
    <comment ref="B9" authorId="0" shapeId="0">
      <text>
        <r>
          <rPr>
            <b/>
            <sz val="9"/>
            <color indexed="81"/>
            <rFont val="Tahoma"/>
            <family val="2"/>
          </rPr>
          <t>Usuario:</t>
        </r>
        <r>
          <rPr>
            <sz val="9"/>
            <color indexed="81"/>
            <rFont val="Tahoma"/>
            <family val="2"/>
          </rPr>
          <t xml:space="preserve">
</t>
        </r>
      </text>
    </comment>
    <comment ref="C9" authorId="0" shapeId="0">
      <text>
        <r>
          <rPr>
            <b/>
            <sz val="9"/>
            <color indexed="81"/>
            <rFont val="Tahoma"/>
            <family val="2"/>
          </rPr>
          <t>Usuario:</t>
        </r>
        <r>
          <rPr>
            <sz val="9"/>
            <color indexed="81"/>
            <rFont val="Tahoma"/>
            <family val="2"/>
          </rPr>
          <t xml:space="preserve">
Riesgo al que se enfrenta la Institución en ausencia de acciones para modificar su probabilidad o impacto.</t>
        </r>
      </text>
    </comment>
    <comment ref="G9" authorId="1" shapeId="0">
      <text>
        <r>
          <rPr>
            <sz val="9"/>
            <color indexed="81"/>
            <rFont val="Tahoma"/>
            <family val="2"/>
          </rPr>
          <t>Descripción de los controles existentes para el manejo del riesgo, estableciendo sí los mismo son preventivos o correctivos</t>
        </r>
      </text>
    </comment>
    <comment ref="I9" authorId="0" shapeId="0">
      <text>
        <r>
          <rPr>
            <b/>
            <sz val="9"/>
            <color indexed="81"/>
            <rFont val="Tahoma"/>
            <family val="2"/>
          </rPr>
          <t>Usuario:</t>
        </r>
        <r>
          <rPr>
            <sz val="9"/>
            <color indexed="81"/>
            <rFont val="Tahoma"/>
            <family val="2"/>
          </rPr>
          <t xml:space="preserve">
Para la evaluación del control responsa SI o NO a cada una de las preguntas.
</t>
        </r>
      </text>
    </comment>
    <comment ref="Y9" authorId="0" shapeId="0">
      <text>
        <r>
          <rPr>
            <b/>
            <sz val="9"/>
            <color indexed="81"/>
            <rFont val="Tahoma"/>
            <family val="2"/>
          </rPr>
          <t>Usuario:</t>
        </r>
        <r>
          <rPr>
            <sz val="9"/>
            <color indexed="81"/>
            <rFont val="Tahoma"/>
            <family val="2"/>
          </rPr>
          <t xml:space="preserve">
Dependiendo si el control afecta probabilidad o impacto desplaza en la matriz de evaluación  así:
</t>
        </r>
        <r>
          <rPr>
            <b/>
            <sz val="9"/>
            <color indexed="81"/>
            <rFont val="Tahoma"/>
            <family val="2"/>
          </rPr>
          <t>Probabilidad: (Control Preventivo)</t>
        </r>
        <r>
          <rPr>
            <sz val="9"/>
            <color indexed="81"/>
            <rFont val="Tahoma"/>
            <family val="2"/>
          </rPr>
          <t xml:space="preserve"> Avanza hacia abajo
</t>
        </r>
        <r>
          <rPr>
            <b/>
            <sz val="9"/>
            <color indexed="81"/>
            <rFont val="Tahoma"/>
            <family val="2"/>
          </rPr>
          <t>Impacto:</t>
        </r>
        <r>
          <rPr>
            <sz val="9"/>
            <color indexed="81"/>
            <rFont val="Tahoma"/>
            <family val="2"/>
          </rPr>
          <t xml:space="preserve"> </t>
        </r>
        <r>
          <rPr>
            <b/>
            <sz val="9"/>
            <color indexed="81"/>
            <rFont val="Tahoma"/>
            <family val="2"/>
          </rPr>
          <t>(Control Correctivo)</t>
        </r>
        <r>
          <rPr>
            <sz val="9"/>
            <color indexed="81"/>
            <rFont val="Tahoma"/>
            <family val="2"/>
          </rPr>
          <t xml:space="preserve"> Avanza hacia la izquierda</t>
        </r>
      </text>
    </comment>
    <comment ref="G10" authorId="1" shapeId="0">
      <text>
        <r>
          <rPr>
            <sz val="9"/>
            <color indexed="81"/>
            <rFont val="Tahoma"/>
            <family val="2"/>
          </rPr>
          <t>Acción tendiente a  evitar el  riesgo o disminuir sus efectos.</t>
        </r>
      </text>
    </comment>
    <comment ref="H10" authorId="0" shapeId="0">
      <text>
        <r>
          <rPr>
            <b/>
            <sz val="9"/>
            <color indexed="81"/>
            <rFont val="Tahoma"/>
            <family val="2"/>
          </rPr>
          <t xml:space="preserve">Preventivo: </t>
        </r>
        <r>
          <rPr>
            <sz val="9"/>
            <color indexed="81"/>
            <rFont val="Tahoma"/>
            <family val="2"/>
          </rPr>
          <t xml:space="preserve">Evitan que un evento suceda .
</t>
        </r>
        <r>
          <rPr>
            <b/>
            <sz val="9"/>
            <color indexed="81"/>
            <rFont val="Tahoma"/>
            <family val="2"/>
          </rPr>
          <t>Correctivo:</t>
        </r>
        <r>
          <rPr>
            <sz val="9"/>
            <color indexed="81"/>
            <rFont val="Tahoma"/>
            <family val="2"/>
          </rPr>
          <t xml:space="preserve"> Permiten enfrentar una situación una vez se ha presentado.</t>
        </r>
      </text>
    </comment>
    <comment ref="K10" authorId="0" shapeId="0">
      <text>
        <r>
          <rPr>
            <b/>
            <sz val="9"/>
            <color indexed="81"/>
            <rFont val="Tahoma"/>
            <family val="2"/>
          </rPr>
          <t>Usuario:</t>
        </r>
        <r>
          <rPr>
            <sz val="9"/>
            <color indexed="81"/>
            <rFont val="Tahoma"/>
            <family val="2"/>
          </rPr>
          <t xml:space="preserve">
Sistemas o Sofware que permitan incluir contraseñas de acceso, o controles de seguimiento a aprobaciones o ejecuciones que se realizan a través de éste, generación de reportes o indicadores, sistemas de seguridad con scanner, sistemas de grabación, entre otros.)</t>
        </r>
      </text>
    </comment>
    <comment ref="L10" authorId="0" shapeId="0">
      <text>
        <r>
          <rPr>
            <b/>
            <sz val="9"/>
            <color indexed="81"/>
            <rFont val="Tahoma"/>
            <family val="2"/>
          </rPr>
          <t>Usuario:</t>
        </r>
        <r>
          <rPr>
            <sz val="9"/>
            <color indexed="81"/>
            <rFont val="Tahoma"/>
            <family val="2"/>
          </rPr>
          <t xml:space="preserve">
Políticas de operación aplicables, autorizaciones a través de firmas o confirmaciones vía correo electrónico, archivos físicos, consecutivos, listas de chequeo, controles de seguridad con personal especializado, entre otros.</t>
        </r>
      </text>
    </comment>
    <comment ref="C17" authorId="0" shapeId="0">
      <text>
        <r>
          <rPr>
            <b/>
            <sz val="9"/>
            <color indexed="81"/>
            <rFont val="Tahoma"/>
            <family val="2"/>
          </rPr>
          <t>Usuario:</t>
        </r>
        <r>
          <rPr>
            <sz val="9"/>
            <color indexed="81"/>
            <rFont val="Tahoma"/>
            <family val="2"/>
          </rPr>
          <t xml:space="preserve">
Riesgo al que se enfrenta la Institución en ausencia de acciones para modificar su probabilidad o impacto.</t>
        </r>
      </text>
    </comment>
    <comment ref="G17" authorId="1" shapeId="0">
      <text>
        <r>
          <rPr>
            <sz val="9"/>
            <color indexed="81"/>
            <rFont val="Tahoma"/>
            <family val="2"/>
          </rPr>
          <t>Descripción de los controles existentes para el manejo del riesgo, estableciendo sí los mismo son preventivos o correctivos</t>
        </r>
      </text>
    </comment>
    <comment ref="I17" authorId="0" shapeId="0">
      <text>
        <r>
          <rPr>
            <b/>
            <sz val="9"/>
            <color indexed="81"/>
            <rFont val="Tahoma"/>
            <family val="2"/>
          </rPr>
          <t>Usuario:</t>
        </r>
        <r>
          <rPr>
            <sz val="9"/>
            <color indexed="81"/>
            <rFont val="Tahoma"/>
            <family val="2"/>
          </rPr>
          <t xml:space="preserve">
Para la evaluación del control responsa SI o NO a cada una de las preguntas.
</t>
        </r>
      </text>
    </comment>
    <comment ref="Y17" authorId="0" shapeId="0">
      <text>
        <r>
          <rPr>
            <b/>
            <sz val="9"/>
            <color indexed="81"/>
            <rFont val="Tahoma"/>
            <family val="2"/>
          </rPr>
          <t>Usuario:</t>
        </r>
        <r>
          <rPr>
            <sz val="9"/>
            <color indexed="81"/>
            <rFont val="Tahoma"/>
            <family val="2"/>
          </rPr>
          <t xml:space="preserve">
Dependiendo si el control afecta probabilidad o impacto desplaza en la matriz de evaluación  así:
Probabilidad: (Control Preventivo) Avanza hacia abajo
Impacto: (Control Correctivo) Avanza hacia la izquierda</t>
        </r>
      </text>
    </comment>
    <comment ref="G18" authorId="1" shapeId="0">
      <text>
        <r>
          <rPr>
            <sz val="9"/>
            <color indexed="81"/>
            <rFont val="Tahoma"/>
            <family val="2"/>
          </rPr>
          <t>Acción tendientes a  evitar riesgos o disminuir sus efectos.</t>
        </r>
      </text>
    </comment>
    <comment ref="H18" authorId="0" shapeId="0">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Evitan que un evento suceda .
</t>
        </r>
        <r>
          <rPr>
            <b/>
            <sz val="9"/>
            <color indexed="81"/>
            <rFont val="Tahoma"/>
            <family val="2"/>
          </rPr>
          <t>Correctivo:</t>
        </r>
        <r>
          <rPr>
            <sz val="9"/>
            <color indexed="81"/>
            <rFont val="Tahoma"/>
            <family val="2"/>
          </rPr>
          <t xml:space="preserve"> Permiten enfrentar una situación una vez se ha presentado.</t>
        </r>
      </text>
    </comment>
    <comment ref="K18" authorId="0" shapeId="0">
      <text>
        <r>
          <rPr>
            <b/>
            <sz val="9"/>
            <color indexed="81"/>
            <rFont val="Tahoma"/>
            <family val="2"/>
          </rPr>
          <t>Usuario:</t>
        </r>
        <r>
          <rPr>
            <sz val="9"/>
            <color indexed="81"/>
            <rFont val="Tahoma"/>
            <family val="2"/>
          </rPr>
          <t xml:space="preserve">
Sistemas o Sofware que permitan incluir contraseñas de acceso, o controles de seguimiento a aprobaciones o ejecuciones que se realizan a través de éste, generación de reportes o indicadores, sistemas de seguridad con scanner, sistemas de grabación, entre otros.)</t>
        </r>
      </text>
    </comment>
    <comment ref="L18" authorId="0" shapeId="0">
      <text>
        <r>
          <rPr>
            <b/>
            <sz val="9"/>
            <color indexed="81"/>
            <rFont val="Tahoma"/>
            <family val="2"/>
          </rPr>
          <t>Usuario:</t>
        </r>
        <r>
          <rPr>
            <sz val="9"/>
            <color indexed="81"/>
            <rFont val="Tahoma"/>
            <family val="2"/>
          </rPr>
          <t xml:space="preserve">
Políticas de operación aplicables, autorizaciones a través de firmas o confirmaciones vía correo electrónico, archivos físicos, consecutivos, listas de chequeo, controles de seguridad con personal especializado, entre otros.</t>
        </r>
      </text>
    </comment>
  </commentList>
</comments>
</file>

<file path=xl/sharedStrings.xml><?xml version="1.0" encoding="utf-8"?>
<sst xmlns="http://schemas.openxmlformats.org/spreadsheetml/2006/main" count="328" uniqueCount="197">
  <si>
    <t>VR</t>
  </si>
  <si>
    <t>Moderado</t>
  </si>
  <si>
    <t>Insignificante</t>
  </si>
  <si>
    <t>IMPACTO</t>
  </si>
  <si>
    <t>Catastrófico</t>
  </si>
  <si>
    <t>No.</t>
  </si>
  <si>
    <t>Posible</t>
  </si>
  <si>
    <t>E</t>
  </si>
  <si>
    <t>A</t>
  </si>
  <si>
    <t>B</t>
  </si>
  <si>
    <t>C</t>
  </si>
  <si>
    <t>O5</t>
  </si>
  <si>
    <t>M</t>
  </si>
  <si>
    <t>O4</t>
  </si>
  <si>
    <t>O3</t>
  </si>
  <si>
    <t>O2</t>
  </si>
  <si>
    <t>O1</t>
  </si>
  <si>
    <t>NO</t>
  </si>
  <si>
    <t>Probabilidad</t>
  </si>
  <si>
    <t>Menor</t>
  </si>
  <si>
    <t>Nivel</t>
  </si>
  <si>
    <t>ANÁLISIS DEL RIESGO</t>
  </si>
  <si>
    <t>Probable</t>
  </si>
  <si>
    <t>PROBABILIDAD</t>
  </si>
  <si>
    <t>ACCIONES</t>
  </si>
  <si>
    <t>EVALUACIÓN DEL CONTROL</t>
  </si>
  <si>
    <t>VALOR</t>
  </si>
  <si>
    <t>Improbable</t>
  </si>
  <si>
    <t>Descripción</t>
  </si>
  <si>
    <t>Mayor</t>
  </si>
  <si>
    <t>Impacto</t>
  </si>
  <si>
    <t>SITUACIÓN DEL RIESGO</t>
  </si>
  <si>
    <t>Financiero</t>
  </si>
  <si>
    <t>Estratégico</t>
  </si>
  <si>
    <t>SI</t>
  </si>
  <si>
    <t>Tipo</t>
  </si>
  <si>
    <t>P</t>
  </si>
  <si>
    <t>EVIDENCIA</t>
  </si>
  <si>
    <t>RIESGOS DE GESTIÓN</t>
  </si>
  <si>
    <t>RIESGOS DE CORRUPCIÓN</t>
  </si>
  <si>
    <t>Casi Seguro</t>
  </si>
  <si>
    <t>PROCEDIMIENTO GESTIÓN DEL RIESGO</t>
  </si>
  <si>
    <t>Página 1 de 1</t>
  </si>
  <si>
    <t>Fecha actualización</t>
  </si>
  <si>
    <t>Fecha de Actualización</t>
  </si>
  <si>
    <t>Personal</t>
  </si>
  <si>
    <t>Procesos</t>
  </si>
  <si>
    <t>Económicos</t>
  </si>
  <si>
    <t>Políticos</t>
  </si>
  <si>
    <t>Sociales</t>
  </si>
  <si>
    <t>IDENTIFICACIÓN DEL RIESGO</t>
  </si>
  <si>
    <t>Operativo</t>
  </si>
  <si>
    <t>Tecnológico</t>
  </si>
  <si>
    <t>Se asocian con la capacidad de la entidad para cumplir con los requisitos legales, contractuales, de ética pública y en general con su compromiso ante la comunidad.</t>
  </si>
  <si>
    <t>NOMBRE DEL PROCESO</t>
  </si>
  <si>
    <t>OBJETIVO DEL PROCESO</t>
  </si>
  <si>
    <t>TABLA DE IMPACTO RIESGOS DE GESTIÓN</t>
  </si>
  <si>
    <t>TABLA DE PROBABILIDAD RIESGOS DE GESTIÓN Y DE CORRUPCIÓN</t>
  </si>
  <si>
    <t>TABLA DE IMPACTO RIESGOS DE CORRUPCIÓN</t>
  </si>
  <si>
    <t>Genera medianas consecuencias para la Institución. Afectación parcial al proceso y a la dependencia</t>
  </si>
  <si>
    <t>Genera consecuencias desastrosas para la entidad. Consecuencias desastrosas para la entidad.</t>
  </si>
  <si>
    <t>Genera altas consecuencias  para la Institución. Impacto negativo de la entidad.</t>
  </si>
  <si>
    <t>VALORACIÓN DEL RIESGO</t>
  </si>
  <si>
    <t>¿Estan definidos los responsables de la ejecución del control y del seguimiento?</t>
  </si>
  <si>
    <t>Valor</t>
  </si>
  <si>
    <t xml:space="preserve"> </t>
  </si>
  <si>
    <t>¿Se cuenta con evidencias de la ejecución y seguimiento del control?</t>
  </si>
  <si>
    <t>O6</t>
  </si>
  <si>
    <t>O7</t>
  </si>
  <si>
    <t>FACTORES</t>
  </si>
  <si>
    <t>Financieros</t>
  </si>
  <si>
    <t>TIPO</t>
  </si>
  <si>
    <t>CONTEXTO EXTERNO</t>
  </si>
  <si>
    <t>ESTABLECIMIENTO DEL CONTEXTO</t>
  </si>
  <si>
    <t>CONTEXTO INTERNO</t>
  </si>
  <si>
    <t>Tecnológicos</t>
  </si>
  <si>
    <t>Medioambientales</t>
  </si>
  <si>
    <t>Comunicación Externa</t>
  </si>
  <si>
    <t>Estratégicos</t>
  </si>
  <si>
    <t>Comunicación Interna</t>
  </si>
  <si>
    <t>TIPO DE RIESGO</t>
  </si>
  <si>
    <t>Se asocia con la forma en que se administra la institución, su manejo se enfoca a asuntos globales relacionados con la misión y el cumplimiento de los objetivos estratégicos, la clara definición de políticas, diseño y conceptualización de la entidad por parte de la alta dirección.</t>
  </si>
  <si>
    <t>CONSECUENCIAS</t>
  </si>
  <si>
    <t xml:space="preserve">Se relacionan con el manejo de los recursos de la entidad que incluyen la ejecución presupuestal, la elaboración de los estados financieros, los pagos, manejos de excedentes de tesorería y el manejo sobre los bienes de cada entidad. </t>
  </si>
  <si>
    <t>Están relacionados con la percepción y la confianza por parte de la ciudadanía hacia la institución.</t>
  </si>
  <si>
    <t>Relacionados con acciones, omisiones, uso indebido del poder, de los recursos o de la información para la obtención de un beneficio particular o de un tercero.</t>
  </si>
  <si>
    <t>RIESGO DE GESTIÓN</t>
  </si>
  <si>
    <t>RIESGO DE CORRUPCIÓN</t>
  </si>
  <si>
    <r>
      <t xml:space="preserve">CAUSAS
</t>
    </r>
    <r>
      <rPr>
        <sz val="10"/>
        <color indexed="16"/>
        <rFont val="Arial"/>
        <family val="2"/>
      </rPr>
      <t>(En la identificación del riesgo es posible establecer más de una causa como factor del riesgo a identificar)</t>
    </r>
  </si>
  <si>
    <r>
      <t xml:space="preserve">CAUSAS
</t>
    </r>
    <r>
      <rPr>
        <sz val="10"/>
        <color indexed="16"/>
        <rFont val="Arial"/>
        <family val="2"/>
      </rPr>
      <t>(En la identificación del riesgo es posible establecer más de una causa como factor del riesgo a identificar)</t>
    </r>
    <r>
      <rPr>
        <b/>
        <sz val="10"/>
        <color indexed="16"/>
        <rFont val="Arial"/>
        <family val="2"/>
      </rPr>
      <t xml:space="preserve">
</t>
    </r>
  </si>
  <si>
    <t>DESCRIPCIÓN</t>
  </si>
  <si>
    <t>RIESGO INHERENTE</t>
  </si>
  <si>
    <t>Rara Vez</t>
  </si>
  <si>
    <t>Según Frecuencia</t>
  </si>
  <si>
    <t>Según Factibilidad</t>
  </si>
  <si>
    <t xml:space="preserve">El evento puede ocurrir solo en circunstancias excepcionales. </t>
  </si>
  <si>
    <t xml:space="preserve">El evento puede ocurrir en algún momento. </t>
  </si>
  <si>
    <t xml:space="preserve">El evento podría ocurrir en algún momento. </t>
  </si>
  <si>
    <t>El evento se presentó al menos1  vez en los últimos  5 años</t>
  </si>
  <si>
    <t>El evento no se ha presentado en los últimos 5 años.</t>
  </si>
  <si>
    <t>Es viable que el evento ocurra en la mayoría de las circunstancias</t>
  </si>
  <si>
    <t>El evento se presentó al menos 1 vez los últimos 2 años</t>
  </si>
  <si>
    <t xml:space="preserve"> El evento se presentó 1 vez en el último año</t>
  </si>
  <si>
    <t>El evento se presentó más de 1 vez al año.</t>
  </si>
  <si>
    <t>Se espera que el evento ocurra en la mayoría de las circunstancias.</t>
  </si>
  <si>
    <t>Cuantitativo</t>
  </si>
  <si>
    <t>Cualitativo</t>
  </si>
  <si>
    <t xml:space="preserve"> Interrupción de las operaciones de la Entidad por más de cinco (5) días.
- Intervención por parte de un ente de control u otro ente regulador.
- Pérdida de Información crítica para la entidad que no se puede recuperar.
- Incumplimiento en las metas y objetivos institucionales afectando de forma grave la ejecución presupuestal.
- Imagen institucional afectada en el orden nacional o regional por actos o hechos de corrupción comprobados</t>
  </si>
  <si>
    <t xml:space="preserve"> Impacto que afecte la ejecución presupuestal en un valor ≥50%
- Pérdida de cobertura en la prestación de los servicios de la entidad ≥50%.
- Pago de indemnizaciones a terceros por acciones legales que pueden afectar el presupuesto total de la entidad en un valor ≥50%
- Pago de sanciones económicas por incumplimiento en la normatividad aplicable ante un ente regulador, las cuales afectan en un valor ≥50% del presupuesto general de la entidad.</t>
  </si>
  <si>
    <t>Impacto que afecte la ejecución presupuestal en un valor ≥20%
- Pérdida de cobertura en la prestación de los servicios de la entidad ≥20%.
- Pago de indemnizaciones a terceros por acciones legales que pueden afectar el presupuesto total de la entidad en un valor ≥20%
- Pago de sanciones económicas por incumplimiento en la normatividad aplicable ante un ente regulador, las cuales afectan en un valor ≥20% del presupuesto general de la entidad.</t>
  </si>
  <si>
    <t>Interrupción de las operaciones de la Entidad por más de dos (2) días.
- Pérdida de información crítica que puede ser recuperada de forma parcial o incompleta.
-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</si>
  <si>
    <t>Impacto que afecte la ejecución presupuestal en un valor ≥5%
- Pérdida de cobertura en la prestación de los servicios de la entidad ≥10%.
- Pago de indemnizaciones a terceros por acciones legales que pueden afectar el presupuesto total de la entidad en un valor ≥5%
- Pago de sanciones económicas por incumplimiento en la normatividad aplicable ante un ente regulador, las cuales afectan en un valor ≥5% del presupuesto general de la entidad</t>
  </si>
  <si>
    <t>Interrupción de las operaciones de la Entidad por un (1) día.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</si>
  <si>
    <t>Impacto que afecte la ejecución presupuestal en un valor ≤1%
- Pérdida de cobertura en la prestación de los servicios de la entidad ≤5%.
- Pago de indemnizaciones a terceros por acciones legales que pueden afectar el presupuesto total de la entidad en un valor ≤1%
- Pago de sanciones económicas por incumplimiento en la normatividad aplicable ante un ente regulador, las cuales afectan en un valor ≤1%del presupuesto general de la entidad.</t>
  </si>
  <si>
    <t>Interrupción de las operaciones de la Entidad por algunas horas.
- Reclamaciones o quejas de los usuarios que implican investigaciones internas disciplinarias.
- Imagen institucional afectada localmente por retrasos en la prestación del servicio a los usuarios o ciudadanos.</t>
  </si>
  <si>
    <t>Impacto que afecte la ejecución presupuestal en un valor ≤0,5%
- Pérdida de cobertura en la prestación de los servicios de la entidad ≤1%.
- Pago de indemnizaciones a terceros por acciones legales que pueden afectar el presupuesto total de la entidad en un valor ≤0,5%
- Pago de sanciones económicas por incumplimiento en la normatividad aplicable ante un ente regulador, las cuales afectan en un valor ≤0,5%del presupuesto general de la entidad.</t>
  </si>
  <si>
    <t>No hay interrupción de las operaciones de la entidad.
- No se generan sanciones económicas o administrativas.
- No se afecta la imagen institucional de forma significativa.</t>
  </si>
  <si>
    <t>En este punto se busca confrontar los resultados del análisis de riesgo inicial frente a los controles establecidos, con el fin de determinar la zona de riesgo final (Riesgo Residual)</t>
  </si>
  <si>
    <t>NIVEL DE RIESGO</t>
  </si>
  <si>
    <t>RIESGO INHERENTE
Nivel de Riesgo</t>
  </si>
  <si>
    <t>¿Existen manuales, instructivos o procedimientos para el manejo del control?</t>
  </si>
  <si>
    <t>¿El control es automático?</t>
  </si>
  <si>
    <t>¿El control es manual?</t>
  </si>
  <si>
    <t>¿La frecuencia de ejecución del control y seguimiento es adecuada?</t>
  </si>
  <si>
    <t>¿En el tiempo que lleva el control ha demostrado ser efectivo?</t>
  </si>
  <si>
    <t>RIESGO RESIDUAL</t>
  </si>
  <si>
    <t>DESCRIPCIÓN DEL CONTROL EXISTENTE</t>
  </si>
  <si>
    <t>Control</t>
  </si>
  <si>
    <t>Causas</t>
  </si>
  <si>
    <t>Consecuencias</t>
  </si>
  <si>
    <t>CONTROL</t>
  </si>
  <si>
    <t>Versión: 07</t>
  </si>
  <si>
    <t xml:space="preserve">Versión: 07 </t>
  </si>
  <si>
    <t>MAPA DE RIESGOS</t>
  </si>
  <si>
    <t>De Información</t>
  </si>
  <si>
    <t>De Cumplimiento</t>
  </si>
  <si>
    <t>De Imagen</t>
  </si>
  <si>
    <t>De Corrupción</t>
  </si>
  <si>
    <t>Se asocian a la calidad, seguridad, oportunidad, pertinencia y confiabilidad de la información agregada y desagregada.</t>
  </si>
  <si>
    <t xml:space="preserve">Relacionados con los canales y medios utilizados para informar </t>
  </si>
  <si>
    <t>Se asocian a la cualificación, competencia y disponibilidad de personal requerido para el cumplimiento de los objetivos</t>
  </si>
  <si>
    <t xml:space="preserve">Se refiere al reconocimiento pleno de las partes interesadas, sus necesidades, expectativas, aportes y motivaciones </t>
  </si>
  <si>
    <t>De Comunicación</t>
  </si>
  <si>
    <t>De Talento Humano</t>
  </si>
  <si>
    <t>De Partes Interesadas</t>
  </si>
  <si>
    <t>Comprende riesgos provenientes del funcionamiento y operatividad de los sistemas de información institucional, de la definición de los procesos, de la estructura de la entidad, de la articulación entre dependencias.</t>
  </si>
  <si>
    <t>Están relacionados con la capacidad tecnología de la institución para satisfacer sus necesidades actuales y futuras y el cumplimiento de la misión</t>
  </si>
  <si>
    <t>NIVEL DE ACEPTACIÓN DEL RIESGO</t>
  </si>
  <si>
    <t>NIVEL DE ACEPTACIÓN</t>
  </si>
  <si>
    <t>FECHA</t>
  </si>
  <si>
    <t>RESPONSABLE</t>
  </si>
  <si>
    <t>GESTIÓN DE LA PLANEACIÓN INSTITUCIONAL</t>
  </si>
  <si>
    <t>Ocurrencia de eventos que afecten la totalidad o parte de la infraestructura tecnológica (hardware, software, redes, entre otros) de la UT.</t>
  </si>
  <si>
    <t>Planificar el desarrollo institucional, mediante la formulación, evaluación y segumiento de programas, proyectos y acciones hacia el logro del Proyecto Educativo Institucional.</t>
  </si>
  <si>
    <t>Seguridad Digital</t>
  </si>
  <si>
    <t>Posibilidad de combinación de amenazas y vulnerabilidad en el entorno digital que puede debilitar el logro de los objetivos económicos y sociales, afectar aspectos relacionados con el ambiente físico, digital y las personas.</t>
  </si>
  <si>
    <t>1. Poca participacipación de las directivas en la planeación y direccionamiento estratégico.
2. Eventos o sucesos que afecten los objetivos estratégicos de la UT.</t>
  </si>
  <si>
    <t>1. Políticas estatales que impactan el desfinanciamiento de la Educación Superior.
2. Desarticulación de la educación superior con los niveles de la educación básica y media.
3. Política de desarrollo Departamental, articulada con la UT.
4. Apoyo estatal a la educación técnica y tecnológica que sustituye la formación profesional.
5. Los estándares (indicadores-metas) del Ministerio de Educación Nacional, son cambiantes y no miden la realidad de las I.E. Superior.
6. Los tiempos de respuesta del MEN, son demorados con respecto a los requerimientos de la Universidad Pública.</t>
  </si>
  <si>
    <t>1.Por la Universidad pasa la falla geologica de Ibagué.
2.Contaminación de las fuentes hidricas.</t>
  </si>
  <si>
    <t xml:space="preserve">1. Participación efectiva de la comunidad en general, estableciendo interlocutores, frecuencias, canales, herramientas, entre otros.
2. Participación de la comunidad en general donde expresen sus expectativas, necesidades y demandas a la UT.
</t>
  </si>
  <si>
    <t>1. Altos costos de funcionamiento representados principalmente en los gastos de personal y beneficios asociados.
2.  Deficit que impacta en el normal funcionamiento de la universidad. 
3. Busqueda de recursos y fuentes de financiación.</t>
  </si>
  <si>
    <t xml:space="preserve">1. El Plan de Capacitación Institucional no obedece a un análisis de necesidades de formación de acuerdo a los procesos de la institución y a los requerimientos de las competencias de cada uno de los cargos. 
2. Apropiación del personal de la institución de la Plataforma Estratégica.
3. Apropiación del personal de la UT, de la cultura del autocontrol.
</t>
  </si>
  <si>
    <t>CONTEXTO DE IDENTIFICACIÓN DE ACTIVOS</t>
  </si>
  <si>
    <t>Equipos de Investigación</t>
  </si>
  <si>
    <t>Parque automotor</t>
  </si>
  <si>
    <t>1. Actualización de sus equipos de laboratorio e investigación con las nuevas tecnologías de punta.</t>
  </si>
  <si>
    <t>Recursos Informáticos y Educativos</t>
  </si>
  <si>
    <t>1. La universidad cuenta con una sede Central, Centro y Sur, sedes de Chaparral y Centro Tecnológico de Lérida, además con las granjas de: CENTRO UNIVERSITARIO REGIONAL DEL NORTE - CURN, la Reforma, GRANJA MARAÑONES, GRANJA GUAMO
RESERVA FORESTAL GALILEA y PREDIO BUENOS AIRES
2.Ampliación y fortalecimiento de convenios con otras instituciones en el orden regional y nacional para la oferta académica de la educación a distancia.</t>
  </si>
  <si>
    <t xml:space="preserve">Licencias, ordenadores e Intangibles </t>
  </si>
  <si>
    <t>1. Reducción de los aportes del orden Nacional y Departamental, por cambio de políticas.
2. Escaso apoyo de los sectores económicos y productivos de la región para el desarrollo de los proyectos que se adelantan en la educación superior pública. 
3. Situación social y económica por la que atraviesa actualmente el país.</t>
  </si>
  <si>
    <t>1. Consumo y expendio de sustancias psicoactivas en el entorno de la UT.
2. Bajo nivel de Bilingüismo de los estudiantes que acceden a la Universidad.
3. Dificultades en el acceso a la educación superior, de la población vulnerable del Departamento del Tolima. 
4. Alto desempleo de profesionales universitarios. 
5.Bajos niveles en competencias de los estudiantes que ingresan a la educación superior.</t>
  </si>
  <si>
    <t>1. Rumores relevantes y graves surjan y se reproduzcan en la organización.
2.  Percepción de falta de honestidad en los mensajes y acciones hacia los miembros de la institución. (violencia simbolica)
3. Fuertes emisores de información de comunicación informal, de manera independiente a los esfuerzos, mensajes y medios de la Comunicación Interna oficial.</t>
  </si>
  <si>
    <t>1, Sotfware académico y administrativo que integre los procesos académicos y administrativos, para una prestación oportuna y eficiente del servicio educativo.</t>
  </si>
  <si>
    <t>1, Inventarios de las Bases de Datos y libros (digital y físico) para el servicio educativo.
2. Convenios interbibliotecarios y de redes académicas.
3. Software especializado para difrentes áreas del conocimiento.</t>
  </si>
  <si>
    <t>CONTEXTO DEL PROCESO</t>
  </si>
  <si>
    <t>Diseño del Proceso</t>
  </si>
  <si>
    <t>1. Alcance de los procesos en su caracterización.
2. Objetivo del proceso en su caracterización.
3. Interacciones con otros procesos en su caracterización.</t>
  </si>
  <si>
    <t>Interacciones con otros Procesos</t>
  </si>
  <si>
    <t>1. Relación precisa con otros procesos en cuanto a insumos que pueden afectar el desempeño institucional.
2. Relación precisa con otros procesos en cuanto a proveedores  que pueden afectar el desempeño institucional.
3. Relación precisa con otros procesos en cuanto a productos que pueden afectar el desempeño institucional.
4. Relación precisa con otros procesos en cuanto a  los usuarios internos y externos que pueden afectar el desempeño institucional.</t>
  </si>
  <si>
    <t>Transversalidad</t>
  </si>
  <si>
    <t>1. Sistematización de la información de los procesos.</t>
  </si>
  <si>
    <t>Procedimientos Asociados</t>
  </si>
  <si>
    <t xml:space="preserve">1. Coherencia en la estructura de los procesos y procedimientos  para su articulación transversal y cumplimiento de los objetivos estratégicos.
</t>
  </si>
  <si>
    <t>Responsables del Proceso</t>
  </si>
  <si>
    <t xml:space="preserve">1. Cumplimiento de las funciones de la Alta Dirección, los Líderes de procesos y funcionarios involucrados en los procesos y procedimientos. establecidos. </t>
  </si>
  <si>
    <t>Comunicación entre los Procesos</t>
  </si>
  <si>
    <t>1. Efectividad en la difusión de la información actualizada entre los procesos.</t>
  </si>
  <si>
    <t>Edificaciones y terrenos</t>
  </si>
  <si>
    <t>1. Incipientes procesos de emprendimiento e innovación.
2. Baja apropiación de las unidades académicas-administrativas, en la ejecución de los procesos de planeación.
3. Desarticulación de los procesos y deficiencia del trabajo en equipo entre áreas misionales y de apoyo. 
4.  Inadecuado manejo de los procesos de autoevaluación para registro calificado y acreditación en alta calidad.
5. Inadecuado seguimiento y control a la producción intelectual de los profesores y estudiantes.
6. Actualmente no existe oferta de programas nuevos de pregrado.
7. Baja interacción de los programas académicos con la comunidad y el sector productivo.
8. Resultados deficientes y bajos promedios en las pruebas Saber Pro.
9. Decrecimiento de la demanda y de la cobertura estudiantil en el departamento.
10. Mínima participación de profesores y estudiantes en redes y comunidades científicas.
11. Mecanimos de autorregulación institucional.</t>
  </si>
  <si>
    <t>1. Se cuenta con un parque automotor de 15 vehiculos en la sede central (con capacidad de 38, 32, 28, 19, 12, usuarios), destinados para  el desplazamiento de la comunidad universitaria, (estudiantes, profesores, funcionarios).</t>
  </si>
  <si>
    <t>Corresponde a los factores internos, externos, del proceso y de identificación de los activos, que se han de tomar en consideración para la administración de riesgo, a partir de los cuales es posible establecer las causas de los riesgos a identificar.</t>
  </si>
  <si>
    <t>Código: MC-M01-F01</t>
  </si>
  <si>
    <t>Código: MC-M01-F02</t>
  </si>
  <si>
    <t>Fecha Aprobación: 06-06-2019</t>
  </si>
  <si>
    <t>Código: MC-M01-F03</t>
  </si>
  <si>
    <t>Código: MC-M01-F04</t>
  </si>
  <si>
    <t>Código: MC-M01-F05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</si>
</sst>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family val="2"/>
    </font>
    <font>
      <sz val="11"/>
      <color theme="1"/>
      <name val="Calibri"/>
      <family val="2"/>
      <scheme val="minor"/>
    </font>
    <font>
      <sz val="11"/>
      <color theme="1"/>
      <name val="Calibri"/>
      <family val="2"/>
      <scheme val="minor"/>
    </font>
    <font>
      <b/>
      <sz val="10"/>
      <color indexed="16"/>
      <name val="Arial"/>
      <family val="2"/>
    </font>
    <font>
      <sz val="10"/>
      <color indexed="16"/>
      <name val="Arial"/>
      <family val="2"/>
    </font>
    <font>
      <sz val="9"/>
      <color indexed="81"/>
      <name val="Tahoma"/>
      <family val="2"/>
    </font>
    <font>
      <b/>
      <sz val="10"/>
      <name val="Arial"/>
      <family val="2"/>
    </font>
    <font>
      <sz val="11"/>
      <color indexed="8"/>
      <name val="Calibri"/>
      <family val="2"/>
    </font>
    <font>
      <b/>
      <sz val="10"/>
      <color theme="1"/>
      <name val="Arial"/>
      <family val="2"/>
    </font>
    <font>
      <sz val="10"/>
      <color theme="1"/>
      <name val="Arial"/>
      <family val="2"/>
    </font>
    <font>
      <b/>
      <sz val="14"/>
      <color rgb="FF006600"/>
      <name val="Arial"/>
      <family val="2"/>
    </font>
    <font>
      <b/>
      <sz val="10"/>
      <color rgb="FFFF0000"/>
      <name val="Arial"/>
      <family val="2"/>
    </font>
    <font>
      <sz val="11"/>
      <color theme="1"/>
      <name val="Arial"/>
      <family val="2"/>
    </font>
    <font>
      <sz val="11"/>
      <name val="Arial"/>
      <family val="2"/>
    </font>
    <font>
      <b/>
      <sz val="14"/>
      <color rgb="FF008000"/>
      <name val="Arial"/>
      <family val="2"/>
    </font>
    <font>
      <b/>
      <sz val="12"/>
      <color rgb="FFFF0000"/>
      <name val="Arial"/>
      <family val="2"/>
    </font>
    <font>
      <b/>
      <sz val="11"/>
      <color theme="1"/>
      <name val="Calibri"/>
      <family val="2"/>
      <scheme val="minor"/>
    </font>
    <font>
      <b/>
      <sz val="9"/>
      <color indexed="81"/>
      <name val="Tahoma"/>
      <family val="2"/>
    </font>
    <font>
      <sz val="11"/>
      <color indexed="16"/>
      <name val="Arial"/>
      <family val="2"/>
    </font>
    <font>
      <b/>
      <sz val="10"/>
      <color indexed="81"/>
      <name val="Arial"/>
      <family val="2"/>
    </font>
    <font>
      <u/>
      <sz val="10"/>
      <color indexed="81"/>
      <name val="Arial"/>
      <family val="2"/>
    </font>
    <font>
      <b/>
      <sz val="11"/>
      <name val="Arial"/>
      <family val="2"/>
    </font>
    <font>
      <b/>
      <sz val="11"/>
      <color theme="1"/>
      <name val="Arial"/>
      <family val="2"/>
    </font>
    <font>
      <sz val="12"/>
      <name val="Arial"/>
      <family val="2"/>
    </font>
    <font>
      <sz val="12"/>
      <color theme="1"/>
      <name val="Arial"/>
      <family val="2"/>
    </font>
    <font>
      <sz val="9"/>
      <color indexed="16"/>
      <name val="Arial"/>
      <family val="2"/>
    </font>
    <font>
      <sz val="9"/>
      <color theme="1"/>
      <name val="Arial"/>
      <family val="2"/>
    </font>
  </fonts>
  <fills count="6">
    <fill>
      <patternFill patternType="none"/>
    </fill>
    <fill>
      <patternFill patternType="gray125"/>
    </fill>
    <fill>
      <patternFill patternType="solid">
        <fgColor indexed="2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79998168889431442"/>
        <bgColor indexed="64"/>
      </patternFill>
    </fill>
  </fills>
  <borders count="6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7" fillId="0" borderId="0"/>
  </cellStyleXfs>
  <cellXfs count="401">
    <xf numFmtId="0" fontId="0" fillId="0" borderId="0" xfId="0">
      <alignment vertical="center"/>
    </xf>
    <xf numFmtId="0" fontId="0" fillId="0" borderId="0" xfId="0" applyAlignment="1">
      <alignment horizontal="center" vertical="center"/>
    </xf>
    <xf numFmtId="0" fontId="0" fillId="0" borderId="0" xfId="0" applyProtection="1">
      <alignment vertical="center"/>
    </xf>
    <xf numFmtId="0" fontId="4" fillId="0" borderId="2" xfId="0" applyNumberFormat="1" applyFont="1" applyFill="1" applyBorder="1" applyAlignment="1" applyProtection="1">
      <alignment vertical="center" wrapText="1"/>
      <protection locked="0"/>
    </xf>
    <xf numFmtId="0" fontId="4" fillId="0" borderId="2" xfId="0" applyNumberFormat="1" applyFont="1" applyFill="1" applyBorder="1" applyAlignment="1" applyProtection="1">
      <alignment horizontal="left" vertical="center" wrapText="1"/>
      <protection locked="0"/>
    </xf>
    <xf numFmtId="0" fontId="0" fillId="0" borderId="0" xfId="0" applyAlignment="1"/>
    <xf numFmtId="0" fontId="4" fillId="0" borderId="0" xfId="0" applyNumberFormat="1" applyFont="1" applyFill="1" applyBorder="1" applyAlignment="1">
      <alignment wrapText="1"/>
    </xf>
    <xf numFmtId="0" fontId="0" fillId="0" borderId="0" xfId="0" applyProtection="1">
      <alignment vertical="center"/>
    </xf>
    <xf numFmtId="0" fontId="0" fillId="0" borderId="0" xfId="0">
      <alignment vertical="center"/>
    </xf>
    <xf numFmtId="0" fontId="9" fillId="0" borderId="0" xfId="1" applyNumberFormat="1" applyFont="1" applyBorder="1" applyAlignment="1">
      <alignment vertical="justify"/>
    </xf>
    <xf numFmtId="0" fontId="0" fillId="0" borderId="0" xfId="0" applyBorder="1" applyProtection="1">
      <alignment vertical="center"/>
    </xf>
    <xf numFmtId="0" fontId="9" fillId="0" borderId="0" xfId="1" applyFont="1" applyFill="1" applyBorder="1" applyAlignment="1">
      <alignment vertical="center"/>
    </xf>
    <xf numFmtId="0" fontId="0" fillId="0" borderId="0" xfId="0" applyNumberFormat="1" applyFont="1" applyFill="1" applyBorder="1" applyAlignment="1">
      <alignment wrapText="1"/>
    </xf>
    <xf numFmtId="0" fontId="4" fillId="0" borderId="0" xfId="0" applyNumberFormat="1" applyFont="1" applyFill="1" applyBorder="1" applyAlignment="1">
      <alignment vertical="center" wrapText="1"/>
    </xf>
    <xf numFmtId="0" fontId="3" fillId="0" borderId="0" xfId="0" applyNumberFormat="1" applyFont="1" applyFill="1" applyBorder="1" applyAlignment="1">
      <alignment horizontal="center" vertical="center" wrapText="1"/>
    </xf>
    <xf numFmtId="0" fontId="9" fillId="0" borderId="0" xfId="0" applyNumberFormat="1" applyFont="1" applyFill="1" applyAlignment="1">
      <alignment horizontal="center" vertical="center" wrapText="1"/>
    </xf>
    <xf numFmtId="0" fontId="0" fillId="0" borderId="0" xfId="0" applyProtection="1">
      <alignment vertical="center"/>
    </xf>
    <xf numFmtId="0" fontId="3" fillId="0" borderId="0" xfId="0" applyNumberFormat="1" applyFont="1" applyFill="1" applyBorder="1" applyAlignment="1">
      <alignment horizontal="center" vertical="center" wrapText="1"/>
    </xf>
    <xf numFmtId="0" fontId="0" fillId="0" borderId="0" xfId="0">
      <alignment vertical="center"/>
    </xf>
    <xf numFmtId="0" fontId="4" fillId="0" borderId="0" xfId="0" applyNumberFormat="1" applyFont="1" applyFill="1" applyBorder="1" applyAlignment="1">
      <alignment horizontal="center" wrapText="1"/>
    </xf>
    <xf numFmtId="0" fontId="4" fillId="0" borderId="0" xfId="0" applyNumberFormat="1" applyFont="1" applyFill="1" applyBorder="1" applyAlignment="1">
      <alignment horizontal="center" vertical="center" wrapText="1"/>
    </xf>
    <xf numFmtId="0" fontId="4" fillId="0" borderId="25" xfId="0" applyNumberFormat="1" applyFont="1" applyFill="1" applyBorder="1" applyAlignment="1" applyProtection="1">
      <alignment horizontal="center" vertical="center" wrapText="1"/>
    </xf>
    <xf numFmtId="0" fontId="4" fillId="0" borderId="26" xfId="0" applyNumberFormat="1" applyFont="1" applyFill="1" applyBorder="1" applyAlignment="1" applyProtection="1">
      <alignment vertical="center" wrapText="1"/>
      <protection locked="0"/>
    </xf>
    <xf numFmtId="0" fontId="4" fillId="0" borderId="28" xfId="0" applyNumberFormat="1" applyFont="1" applyFill="1" applyBorder="1" applyAlignment="1" applyProtection="1">
      <alignment vertical="center" wrapText="1"/>
      <protection locked="0"/>
    </xf>
    <xf numFmtId="0" fontId="4" fillId="0" borderId="29" xfId="0" applyNumberFormat="1" applyFont="1" applyFill="1" applyBorder="1" applyAlignment="1" applyProtection="1">
      <alignment vertical="center" wrapText="1"/>
      <protection locked="0"/>
    </xf>
    <xf numFmtId="0" fontId="0" fillId="0" borderId="0" xfId="0" applyProtection="1">
      <alignment vertical="center"/>
    </xf>
    <xf numFmtId="0" fontId="0" fillId="0" borderId="0" xfId="0" applyProtection="1">
      <alignment vertical="center"/>
    </xf>
    <xf numFmtId="0" fontId="0" fillId="0" borderId="0" xfId="0" applyAlignment="1">
      <alignment horizontal="center" vertical="center"/>
    </xf>
    <xf numFmtId="0" fontId="0" fillId="0" borderId="0" xfId="0" applyAlignment="1">
      <alignment horizontal="center" vertical="center"/>
    </xf>
    <xf numFmtId="0" fontId="4" fillId="0" borderId="23" xfId="0" applyNumberFormat="1" applyFont="1" applyFill="1" applyBorder="1" applyAlignment="1" applyProtection="1">
      <alignment vertical="center" wrapText="1"/>
      <protection locked="0"/>
    </xf>
    <xf numFmtId="0" fontId="4" fillId="0" borderId="24" xfId="0" applyNumberFormat="1" applyFont="1" applyFill="1" applyBorder="1" applyAlignment="1" applyProtection="1">
      <alignment vertical="center" wrapText="1"/>
      <protection locked="0"/>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vertical="center"/>
    </xf>
    <xf numFmtId="0" fontId="4" fillId="0" borderId="28" xfId="0" applyNumberFormat="1" applyFont="1" applyFill="1" applyBorder="1" applyAlignment="1" applyProtection="1">
      <alignment horizontal="left" vertical="center" wrapText="1"/>
      <protection locked="0"/>
    </xf>
    <xf numFmtId="0" fontId="0" fillId="0" borderId="0" xfId="0" applyProtection="1">
      <alignment vertical="center"/>
    </xf>
    <xf numFmtId="0" fontId="0" fillId="0" borderId="0" xfId="0" applyProtection="1">
      <alignment vertical="center"/>
    </xf>
    <xf numFmtId="0" fontId="3" fillId="5" borderId="20" xfId="0" applyNumberFormat="1" applyFont="1" applyFill="1" applyBorder="1" applyAlignment="1" applyProtection="1">
      <alignment horizontal="center" vertical="center" wrapText="1"/>
    </xf>
    <xf numFmtId="0" fontId="12" fillId="0" borderId="18" xfId="0" applyFont="1" applyBorder="1" applyAlignment="1" applyProtection="1">
      <alignment horizontal="center"/>
    </xf>
    <xf numFmtId="0" fontId="13" fillId="0" borderId="19" xfId="0" applyFont="1" applyBorder="1" applyAlignment="1" applyProtection="1">
      <alignment horizontal="center" vertical="distributed" wrapText="1"/>
    </xf>
    <xf numFmtId="0" fontId="13" fillId="0" borderId="19" xfId="0" applyFont="1" applyBorder="1" applyAlignment="1" applyProtection="1">
      <alignment horizontal="center" vertical="distributed"/>
    </xf>
    <xf numFmtId="0" fontId="13" fillId="0" borderId="33" xfId="0" applyFont="1" applyBorder="1" applyAlignment="1" applyProtection="1">
      <alignment horizontal="center" vertical="distributed"/>
    </xf>
    <xf numFmtId="0" fontId="4" fillId="3" borderId="22" xfId="0" applyNumberFormat="1" applyFont="1" applyFill="1" applyBorder="1" applyAlignment="1" applyProtection="1">
      <alignment horizontal="center" vertical="center" wrapText="1"/>
    </xf>
    <xf numFmtId="0" fontId="4" fillId="3" borderId="25" xfId="0" applyNumberFormat="1" applyFont="1" applyFill="1" applyBorder="1" applyAlignment="1" applyProtection="1">
      <alignment horizontal="center" vertical="center" wrapText="1"/>
    </xf>
    <xf numFmtId="0" fontId="4" fillId="3" borderId="27"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28"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wrapText="1"/>
    </xf>
    <xf numFmtId="0" fontId="12" fillId="0" borderId="18" xfId="0" applyFont="1" applyBorder="1" applyAlignment="1" applyProtection="1">
      <alignment horizontal="center" vertical="center"/>
    </xf>
    <xf numFmtId="0" fontId="13" fillId="0" borderId="19" xfId="0" applyFont="1" applyBorder="1" applyAlignment="1" applyProtection="1">
      <alignment horizontal="center" vertical="center" wrapText="1"/>
    </xf>
    <xf numFmtId="0" fontId="13" fillId="0" borderId="19" xfId="0" applyFont="1" applyBorder="1" applyAlignment="1" applyProtection="1">
      <alignment horizontal="center" vertical="center"/>
    </xf>
    <xf numFmtId="0" fontId="4" fillId="2" borderId="22" xfId="0" applyNumberFormat="1" applyFont="1" applyFill="1" applyBorder="1" applyAlignment="1" applyProtection="1">
      <alignment horizontal="center" vertical="center" wrapText="1"/>
    </xf>
    <xf numFmtId="0" fontId="4" fillId="2" borderId="23" xfId="0" applyNumberFormat="1" applyFont="1" applyFill="1" applyBorder="1" applyAlignment="1" applyProtection="1">
      <alignment horizontal="center" vertical="center" wrapText="1"/>
    </xf>
    <xf numFmtId="0" fontId="4" fillId="2" borderId="24" xfId="0" applyNumberFormat="1" applyFont="1" applyFill="1" applyBorder="1" applyAlignment="1" applyProtection="1">
      <alignment horizontal="center" vertical="center" wrapText="1"/>
    </xf>
    <xf numFmtId="0" fontId="4" fillId="5" borderId="20" xfId="0" applyNumberFormat="1" applyFont="1" applyFill="1" applyBorder="1" applyAlignment="1" applyProtection="1">
      <alignment horizontal="center" vertical="center" wrapText="1"/>
    </xf>
    <xf numFmtId="0" fontId="0" fillId="5" borderId="20" xfId="0" applyNumberFormat="1" applyFont="1" applyFill="1" applyBorder="1" applyAlignment="1" applyProtection="1">
      <alignment horizontal="center" wrapText="1"/>
    </xf>
    <xf numFmtId="0" fontId="9" fillId="2" borderId="23" xfId="0" applyNumberFormat="1" applyFont="1" applyFill="1" applyBorder="1" applyAlignment="1" applyProtection="1">
      <alignment horizontal="center" vertical="center" wrapText="1"/>
    </xf>
    <xf numFmtId="0" fontId="4" fillId="2" borderId="25"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horizontal="center" vertical="center" wrapText="1"/>
    </xf>
    <xf numFmtId="0" fontId="9" fillId="2" borderId="2" xfId="0" applyNumberFormat="1" applyFont="1" applyFill="1" applyBorder="1" applyAlignment="1" applyProtection="1">
      <alignment horizontal="center" vertical="center" wrapText="1"/>
    </xf>
    <xf numFmtId="0" fontId="4" fillId="2" borderId="26" xfId="0" applyNumberFormat="1" applyFont="1" applyFill="1" applyBorder="1" applyAlignment="1" applyProtection="1">
      <alignment horizontal="center" vertical="center" wrapText="1"/>
    </xf>
    <xf numFmtId="0" fontId="4" fillId="2" borderId="27" xfId="0" applyNumberFormat="1" applyFont="1" applyFill="1" applyBorder="1" applyAlignment="1" applyProtection="1">
      <alignment horizontal="center" vertical="center" wrapText="1"/>
    </xf>
    <xf numFmtId="0" fontId="4" fillId="2" borderId="28" xfId="0" applyNumberFormat="1" applyFont="1" applyFill="1" applyBorder="1" applyAlignment="1" applyProtection="1">
      <alignment horizontal="center" vertical="center" wrapText="1"/>
    </xf>
    <xf numFmtId="0" fontId="9" fillId="2" borderId="28"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wrapText="1"/>
    </xf>
    <xf numFmtId="0" fontId="4" fillId="2" borderId="29" xfId="0" applyNumberFormat="1" applyFont="1" applyFill="1" applyBorder="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horizontal="center" vertical="center"/>
    </xf>
    <xf numFmtId="0" fontId="4" fillId="0" borderId="0" xfId="0" applyNumberFormat="1" applyFont="1" applyFill="1" applyAlignment="1" applyProtection="1">
      <alignment horizontal="center" vertical="center" wrapText="1"/>
    </xf>
    <xf numFmtId="0" fontId="12" fillId="0" borderId="37"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38" xfId="0" applyFont="1" applyBorder="1" applyAlignment="1" applyProtection="1">
      <alignment horizontal="center" vertical="center" wrapText="1"/>
    </xf>
    <xf numFmtId="0" fontId="9" fillId="3" borderId="22" xfId="0" applyNumberFormat="1" applyFont="1" applyFill="1" applyBorder="1" applyAlignment="1" applyProtection="1">
      <alignment horizontal="center" vertical="center" wrapText="1"/>
    </xf>
    <xf numFmtId="0" fontId="9" fillId="3" borderId="23" xfId="0" applyNumberFormat="1" applyFont="1" applyFill="1" applyBorder="1" applyAlignment="1" applyProtection="1">
      <alignment horizontal="center" vertical="center" wrapText="1"/>
    </xf>
    <xf numFmtId="0" fontId="9" fillId="3" borderId="25" xfId="0" applyNumberFormat="1" applyFont="1" applyFill="1" applyBorder="1" applyAlignment="1" applyProtection="1">
      <alignment horizontal="center" vertical="center" wrapText="1"/>
    </xf>
    <xf numFmtId="0" fontId="9" fillId="3" borderId="2" xfId="0" applyNumberFormat="1" applyFont="1" applyFill="1" applyBorder="1" applyAlignment="1" applyProtection="1">
      <alignment horizontal="center" vertical="center" wrapText="1"/>
    </xf>
    <xf numFmtId="0" fontId="8" fillId="0" borderId="23"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protection locked="0"/>
    </xf>
    <xf numFmtId="0" fontId="8" fillId="0" borderId="26" xfId="0" applyNumberFormat="1" applyFont="1" applyFill="1" applyBorder="1" applyAlignment="1" applyProtection="1">
      <alignment horizontal="center" vertical="center" wrapText="1"/>
      <protection locked="0"/>
    </xf>
    <xf numFmtId="0" fontId="4" fillId="0" borderId="23" xfId="0" applyNumberFormat="1" applyFont="1" applyFill="1" applyBorder="1" applyAlignment="1" applyProtection="1">
      <alignment vertical="top" wrapText="1"/>
      <protection locked="0"/>
    </xf>
    <xf numFmtId="0" fontId="4" fillId="0" borderId="2" xfId="0" applyNumberFormat="1" applyFont="1" applyFill="1" applyBorder="1" applyAlignment="1" applyProtection="1">
      <alignment wrapText="1"/>
      <protection locked="0"/>
    </xf>
    <xf numFmtId="0" fontId="4" fillId="0" borderId="2" xfId="0" applyNumberFormat="1" applyFont="1" applyFill="1" applyBorder="1" applyAlignment="1" applyProtection="1">
      <alignment vertical="top" wrapText="1"/>
      <protection locked="0"/>
    </xf>
    <xf numFmtId="0" fontId="4" fillId="0" borderId="26" xfId="0" applyNumberFormat="1" applyFont="1" applyFill="1" applyBorder="1" applyAlignment="1" applyProtection="1">
      <alignment wrapText="1"/>
      <protection locked="0"/>
    </xf>
    <xf numFmtId="0" fontId="4" fillId="0" borderId="28" xfId="0" applyNumberFormat="1" applyFont="1" applyFill="1" applyBorder="1" applyAlignment="1" applyProtection="1">
      <alignment wrapText="1"/>
      <protection locked="0"/>
    </xf>
    <xf numFmtId="0" fontId="4" fillId="0" borderId="28" xfId="0" applyNumberFormat="1" applyFont="1" applyFill="1" applyBorder="1" applyAlignment="1" applyProtection="1">
      <alignment vertical="top" wrapText="1"/>
      <protection locked="0"/>
    </xf>
    <xf numFmtId="0" fontId="4" fillId="0" borderId="29" xfId="0" applyNumberFormat="1" applyFont="1" applyFill="1" applyBorder="1" applyAlignment="1" applyProtection="1">
      <alignment wrapText="1"/>
      <protection locked="0"/>
    </xf>
    <xf numFmtId="0" fontId="13" fillId="0" borderId="33" xfId="0" applyFont="1" applyBorder="1" applyAlignment="1" applyProtection="1">
      <alignment horizontal="center" vertical="center"/>
    </xf>
    <xf numFmtId="0" fontId="0" fillId="0" borderId="0" xfId="0" applyProtection="1">
      <alignment vertical="center"/>
    </xf>
    <xf numFmtId="0" fontId="4" fillId="0" borderId="2" xfId="0" applyNumberFormat="1" applyFont="1" applyFill="1" applyBorder="1" applyAlignment="1" applyProtection="1">
      <alignment horizontal="center" vertical="center" wrapText="1"/>
      <protection locked="0"/>
    </xf>
    <xf numFmtId="0" fontId="4" fillId="0" borderId="28" xfId="0" applyNumberFormat="1" applyFont="1" applyFill="1" applyBorder="1" applyAlignment="1" applyProtection="1">
      <alignment horizontal="center" vertical="center" wrapText="1"/>
      <protection locked="0"/>
    </xf>
    <xf numFmtId="0" fontId="4" fillId="0" borderId="23" xfId="0" applyNumberFormat="1" applyFont="1" applyFill="1" applyBorder="1" applyAlignment="1" applyProtection="1">
      <alignment horizontal="center" vertical="center" wrapText="1"/>
      <protection locked="0"/>
    </xf>
    <xf numFmtId="0" fontId="3" fillId="5" borderId="23" xfId="0" applyNumberFormat="1" applyFont="1" applyFill="1" applyBorder="1" applyAlignment="1" applyProtection="1">
      <alignment horizontal="center" vertical="center" wrapText="1"/>
    </xf>
    <xf numFmtId="0" fontId="3" fillId="5" borderId="2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0" fontId="4" fillId="0" borderId="2" xfId="0" applyNumberFormat="1" applyFont="1" applyFill="1" applyBorder="1" applyAlignment="1" applyProtection="1">
      <alignment horizontal="center" vertical="center" wrapText="1"/>
      <protection locked="0"/>
    </xf>
    <xf numFmtId="0" fontId="4" fillId="0" borderId="23" xfId="0" applyNumberFormat="1" applyFont="1" applyFill="1" applyBorder="1" applyAlignment="1" applyProtection="1">
      <alignment horizontal="center" vertical="center" wrapText="1"/>
      <protection locked="0"/>
    </xf>
    <xf numFmtId="0" fontId="4" fillId="0" borderId="28" xfId="0" applyNumberFormat="1" applyFont="1" applyFill="1" applyBorder="1" applyAlignment="1" applyProtection="1">
      <alignment horizontal="center" vertical="center" wrapText="1"/>
      <protection locked="0"/>
    </xf>
    <xf numFmtId="0" fontId="4" fillId="3" borderId="28" xfId="0" applyNumberFormat="1" applyFont="1" applyFill="1" applyBorder="1" applyAlignment="1" applyProtection="1">
      <alignment horizontal="center" vertical="center" wrapText="1"/>
    </xf>
    <xf numFmtId="0" fontId="4" fillId="3" borderId="2" xfId="0" applyNumberFormat="1" applyFont="1" applyFill="1" applyBorder="1" applyAlignment="1" applyProtection="1">
      <alignment horizontal="center" vertical="center" wrapText="1"/>
    </xf>
    <xf numFmtId="0" fontId="4" fillId="3" borderId="23"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protection locked="0"/>
    </xf>
    <xf numFmtId="0" fontId="4" fillId="0" borderId="28" xfId="0" applyNumberFormat="1" applyFont="1" applyFill="1" applyBorder="1" applyAlignment="1" applyProtection="1">
      <alignment horizontal="center" vertical="center" wrapText="1"/>
      <protection locked="0"/>
    </xf>
    <xf numFmtId="0" fontId="4" fillId="0" borderId="23" xfId="0" applyNumberFormat="1" applyFont="1" applyFill="1" applyBorder="1" applyAlignment="1" applyProtection="1">
      <alignment horizontal="center" vertical="center" wrapText="1"/>
      <protection locked="0"/>
    </xf>
    <xf numFmtId="0" fontId="0" fillId="0" borderId="25" xfId="0" applyBorder="1" applyProtection="1">
      <alignment vertical="center"/>
    </xf>
    <xf numFmtId="0" fontId="0" fillId="0" borderId="27" xfId="0" applyBorder="1" applyProtection="1">
      <alignment vertical="center"/>
    </xf>
    <xf numFmtId="0" fontId="6" fillId="3" borderId="22" xfId="0" applyFont="1" applyFill="1" applyBorder="1" applyAlignment="1" applyProtection="1">
      <alignment horizontal="center" vertical="center"/>
    </xf>
    <xf numFmtId="0" fontId="4" fillId="0" borderId="27" xfId="0" applyNumberFormat="1" applyFont="1" applyFill="1" applyBorder="1" applyAlignment="1" applyProtection="1">
      <alignment horizontal="center" vertical="center" wrapText="1"/>
    </xf>
    <xf numFmtId="0" fontId="3" fillId="5" borderId="21" xfId="0" applyNumberFormat="1" applyFont="1" applyFill="1" applyBorder="1" applyAlignment="1" applyProtection="1">
      <alignment horizontal="center" vertical="center" wrapText="1"/>
    </xf>
    <xf numFmtId="0" fontId="4" fillId="0" borderId="28" xfId="0" applyNumberFormat="1" applyFont="1" applyFill="1" applyBorder="1" applyAlignment="1" applyProtection="1">
      <alignment vertical="center" wrapText="1"/>
    </xf>
    <xf numFmtId="0" fontId="4" fillId="3" borderId="21" xfId="0" applyNumberFormat="1" applyFont="1" applyFill="1" applyBorder="1" applyAlignment="1" applyProtection="1">
      <alignment horizontal="center" vertical="center" wrapText="1"/>
    </xf>
    <xf numFmtId="0" fontId="13" fillId="0" borderId="39" xfId="0" applyFont="1" applyBorder="1" applyAlignment="1" applyProtection="1">
      <alignment horizontal="center" vertical="center"/>
    </xf>
    <xf numFmtId="0" fontId="9" fillId="5" borderId="20" xfId="0" applyNumberFormat="1" applyFont="1" applyFill="1" applyBorder="1" applyAlignment="1" applyProtection="1">
      <alignment horizontal="center" vertical="center" textRotation="90" wrapText="1"/>
    </xf>
    <xf numFmtId="0" fontId="9" fillId="5" borderId="28" xfId="0" applyNumberFormat="1" applyFont="1" applyFill="1" applyBorder="1" applyAlignment="1" applyProtection="1">
      <alignment horizontal="center" vertical="center" textRotation="90" wrapText="1"/>
    </xf>
    <xf numFmtId="0" fontId="4" fillId="3" borderId="17" xfId="0" applyNumberFormat="1" applyFont="1" applyFill="1" applyBorder="1" applyAlignment="1" applyProtection="1">
      <alignment horizontal="center" vertical="center" wrapText="1"/>
    </xf>
    <xf numFmtId="0" fontId="9" fillId="5" borderId="20" xfId="0" applyNumberFormat="1" applyFont="1" applyFill="1" applyBorder="1" applyAlignment="1" applyProtection="1">
      <alignment horizontal="center" vertical="center" textRotation="90" wrapText="1"/>
    </xf>
    <xf numFmtId="0" fontId="3" fillId="5" borderId="20" xfId="0" applyNumberFormat="1" applyFont="1" applyFill="1" applyBorder="1" applyAlignment="1" applyProtection="1">
      <alignment horizontal="center" vertical="center" wrapText="1"/>
    </xf>
    <xf numFmtId="0" fontId="0" fillId="0" borderId="30" xfId="0" applyBorder="1" applyProtection="1">
      <alignment vertical="center"/>
    </xf>
    <xf numFmtId="0" fontId="4" fillId="3" borderId="2" xfId="0" applyNumberFormat="1" applyFont="1" applyFill="1" applyBorder="1" applyAlignment="1" applyProtection="1">
      <alignment horizontal="center" vertical="center" wrapText="1"/>
    </xf>
    <xf numFmtId="0" fontId="4" fillId="3" borderId="23"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horizontal="left" vertical="center" wrapText="1"/>
    </xf>
    <xf numFmtId="0" fontId="4" fillId="2" borderId="23" xfId="0" applyNumberFormat="1" applyFont="1" applyFill="1" applyBorder="1" applyAlignment="1" applyProtection="1">
      <alignment horizontal="left" vertical="center" wrapText="1"/>
    </xf>
    <xf numFmtId="0" fontId="14" fillId="0" borderId="7" xfId="0" applyFont="1" applyFill="1" applyBorder="1" applyAlignment="1" applyProtection="1">
      <alignment horizontal="center" vertical="center" wrapText="1"/>
    </xf>
    <xf numFmtId="0" fontId="14" fillId="0" borderId="12"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wrapText="1"/>
    </xf>
    <xf numFmtId="0" fontId="0" fillId="5" borderId="20" xfId="0" applyFont="1" applyFill="1" applyBorder="1" applyAlignment="1" applyProtection="1">
      <alignment horizontal="center" vertical="center" textRotation="90"/>
    </xf>
    <xf numFmtId="0" fontId="4" fillId="0" borderId="23" xfId="0" applyNumberFormat="1" applyFont="1" applyFill="1" applyBorder="1" applyAlignment="1" applyProtection="1">
      <alignment horizontal="left" vertical="center" wrapText="1"/>
      <protection locked="0"/>
    </xf>
    <xf numFmtId="0" fontId="4" fillId="3" borderId="23" xfId="0" applyNumberFormat="1" applyFont="1" applyFill="1" applyBorder="1" applyAlignment="1" applyProtection="1">
      <alignment horizontal="center" vertical="center" wrapText="1"/>
    </xf>
    <xf numFmtId="0" fontId="4" fillId="3" borderId="2" xfId="0" applyNumberFormat="1" applyFont="1" applyFill="1" applyBorder="1" applyAlignment="1" applyProtection="1">
      <alignment horizontal="center" vertical="center" wrapText="1"/>
    </xf>
    <xf numFmtId="0" fontId="4" fillId="3" borderId="28" xfId="0" applyNumberFormat="1" applyFont="1" applyFill="1" applyBorder="1" applyAlignment="1" applyProtection="1">
      <alignment horizontal="center" vertical="center" wrapText="1"/>
    </xf>
    <xf numFmtId="0" fontId="4" fillId="2" borderId="23" xfId="0" applyNumberFormat="1" applyFont="1" applyFill="1" applyBorder="1" applyAlignment="1" applyProtection="1">
      <alignment horizontal="left" vertical="center" wrapText="1"/>
    </xf>
    <xf numFmtId="0" fontId="4" fillId="2" borderId="2" xfId="0" applyNumberFormat="1" applyFont="1" applyFill="1" applyBorder="1" applyAlignment="1" applyProtection="1">
      <alignment horizontal="left" vertical="center" wrapText="1"/>
    </xf>
    <xf numFmtId="0" fontId="4" fillId="2" borderId="28" xfId="0" applyNumberFormat="1" applyFont="1" applyFill="1" applyBorder="1" applyAlignment="1" applyProtection="1">
      <alignment horizontal="left" vertical="center" wrapText="1"/>
    </xf>
    <xf numFmtId="0" fontId="4" fillId="3" borderId="24" xfId="0" applyNumberFormat="1" applyFont="1" applyFill="1" applyBorder="1" applyAlignment="1">
      <alignment horizontal="center" vertical="center" wrapText="1"/>
    </xf>
    <xf numFmtId="0" fontId="4" fillId="3" borderId="26" xfId="0" applyNumberFormat="1" applyFont="1" applyFill="1" applyBorder="1" applyAlignment="1">
      <alignment horizontal="center" vertical="center" wrapText="1"/>
    </xf>
    <xf numFmtId="0" fontId="4" fillId="3" borderId="29" xfId="0" applyNumberFormat="1" applyFont="1" applyFill="1" applyBorder="1" applyAlignment="1">
      <alignment horizontal="center" vertical="center" wrapText="1"/>
    </xf>
    <xf numFmtId="0" fontId="8" fillId="0" borderId="3" xfId="0" applyNumberFormat="1" applyFont="1" applyFill="1" applyBorder="1" applyAlignment="1" applyProtection="1">
      <alignment horizontal="center" vertical="center" wrapText="1"/>
      <protection locked="0"/>
    </xf>
    <xf numFmtId="0" fontId="4" fillId="0" borderId="34" xfId="0" applyNumberFormat="1" applyFont="1" applyFill="1" applyBorder="1" applyAlignment="1" applyProtection="1">
      <alignment vertical="top" wrapText="1"/>
      <protection locked="0"/>
    </xf>
    <xf numFmtId="0" fontId="4" fillId="0" borderId="3" xfId="0" applyNumberFormat="1" applyFont="1" applyFill="1" applyBorder="1" applyAlignment="1" applyProtection="1">
      <alignment vertical="top" wrapText="1"/>
      <protection locked="0"/>
    </xf>
    <xf numFmtId="0" fontId="4" fillId="0" borderId="35" xfId="0" applyNumberFormat="1" applyFont="1" applyFill="1" applyBorder="1" applyAlignment="1" applyProtection="1">
      <alignment vertical="top" wrapText="1"/>
      <protection locked="0"/>
    </xf>
    <xf numFmtId="0" fontId="26" fillId="0" borderId="23" xfId="0" applyNumberFormat="1" applyFont="1" applyFill="1" applyBorder="1" applyAlignment="1" applyProtection="1">
      <alignment horizontal="left" vertical="center" wrapText="1"/>
      <protection locked="0"/>
    </xf>
    <xf numFmtId="0" fontId="26" fillId="0" borderId="34" xfId="0" applyNumberFormat="1" applyFont="1" applyFill="1" applyBorder="1" applyAlignment="1" applyProtection="1">
      <alignment horizontal="left" vertical="center" wrapText="1"/>
      <protection locked="0"/>
    </xf>
    <xf numFmtId="0" fontId="9" fillId="0" borderId="24" xfId="0" applyNumberFormat="1" applyFont="1" applyFill="1" applyBorder="1" applyAlignment="1" applyProtection="1">
      <alignment horizontal="left" vertical="center" wrapText="1"/>
      <protection locked="0"/>
    </xf>
    <xf numFmtId="0" fontId="9" fillId="0" borderId="2" xfId="0" applyNumberFormat="1" applyFont="1" applyFill="1" applyBorder="1" applyAlignment="1" applyProtection="1">
      <alignment horizontal="left" vertical="center" wrapText="1"/>
      <protection locked="0"/>
    </xf>
    <xf numFmtId="0" fontId="9" fillId="0" borderId="3" xfId="0" applyNumberFormat="1" applyFont="1" applyFill="1" applyBorder="1" applyAlignment="1" applyProtection="1">
      <alignment horizontal="left" vertical="center" wrapText="1"/>
      <protection locked="0"/>
    </xf>
    <xf numFmtId="0" fontId="9" fillId="0" borderId="26" xfId="0" applyNumberFormat="1" applyFont="1" applyFill="1" applyBorder="1" applyAlignment="1" applyProtection="1">
      <alignment horizontal="left" vertical="center" wrapText="1"/>
      <protection locked="0"/>
    </xf>
    <xf numFmtId="0" fontId="9" fillId="3" borderId="23" xfId="0" applyNumberFormat="1" applyFont="1" applyFill="1" applyBorder="1" applyAlignment="1" applyProtection="1">
      <alignment horizontal="left" vertical="center" wrapText="1"/>
    </xf>
    <xf numFmtId="0" fontId="26" fillId="3" borderId="23" xfId="0" applyNumberFormat="1" applyFont="1" applyFill="1" applyBorder="1" applyAlignment="1" applyProtection="1">
      <alignment horizontal="left" vertical="center" wrapText="1"/>
    </xf>
    <xf numFmtId="0" fontId="9" fillId="3" borderId="2" xfId="0" applyNumberFormat="1" applyFont="1" applyFill="1" applyBorder="1" applyAlignment="1" applyProtection="1">
      <alignment horizontal="left" vertical="center" wrapText="1"/>
    </xf>
    <xf numFmtId="0" fontId="26" fillId="3" borderId="2" xfId="0" applyNumberFormat="1" applyFont="1" applyFill="1" applyBorder="1" applyAlignment="1" applyProtection="1">
      <alignment horizontal="left" vertical="center" wrapText="1"/>
    </xf>
    <xf numFmtId="0" fontId="25" fillId="3" borderId="23" xfId="0" applyNumberFormat="1" applyFont="1" applyFill="1" applyBorder="1" applyAlignment="1" applyProtection="1">
      <alignment horizontal="left" vertical="center" wrapText="1"/>
    </xf>
    <xf numFmtId="0" fontId="25" fillId="0" borderId="23" xfId="0" applyNumberFormat="1" applyFont="1" applyFill="1" applyBorder="1" applyAlignment="1" applyProtection="1">
      <alignment wrapText="1"/>
      <protection locked="0"/>
    </xf>
    <xf numFmtId="0" fontId="4" fillId="0" borderId="24" xfId="0" applyNumberFormat="1" applyFont="1" applyFill="1" applyBorder="1" applyAlignment="1" applyProtection="1">
      <alignment vertical="top" wrapText="1"/>
      <protection locked="0"/>
    </xf>
    <xf numFmtId="0" fontId="3" fillId="5" borderId="11" xfId="0" applyNumberFormat="1" applyFont="1" applyFill="1" applyBorder="1" applyAlignment="1" applyProtection="1">
      <alignment horizontal="center" vertical="center" wrapText="1"/>
    </xf>
    <xf numFmtId="0" fontId="4" fillId="0" borderId="57" xfId="0" applyNumberFormat="1" applyFont="1" applyFill="1" applyBorder="1" applyAlignment="1" applyProtection="1">
      <alignment horizontal="center" vertical="center" wrapText="1"/>
    </xf>
    <xf numFmtId="0" fontId="4" fillId="0" borderId="58" xfId="0" applyNumberFormat="1" applyFont="1" applyFill="1" applyBorder="1" applyAlignment="1" applyProtection="1">
      <alignment horizontal="center" vertical="center" wrapText="1"/>
    </xf>
    <xf numFmtId="0" fontId="3" fillId="5" borderId="5" xfId="0" applyNumberFormat="1" applyFont="1" applyFill="1" applyBorder="1" applyAlignment="1" applyProtection="1">
      <alignment horizontal="center" vertical="center" wrapText="1"/>
    </xf>
    <xf numFmtId="0" fontId="3" fillId="5" borderId="8" xfId="0" applyNumberFormat="1" applyFont="1" applyFill="1" applyBorder="1" applyAlignment="1" applyProtection="1">
      <alignment horizontal="center" vertical="center" wrapText="1"/>
    </xf>
    <xf numFmtId="0" fontId="0" fillId="0" borderId="59" xfId="0" applyBorder="1" applyAlignment="1" applyProtection="1">
      <alignment horizontal="center" vertical="center"/>
    </xf>
    <xf numFmtId="0" fontId="3" fillId="5" borderId="61" xfId="0" applyNumberFormat="1" applyFont="1" applyFill="1" applyBorder="1" applyAlignment="1" applyProtection="1">
      <alignment horizontal="center" vertical="center" wrapText="1"/>
    </xf>
    <xf numFmtId="0" fontId="13" fillId="0" borderId="18" xfId="0" applyFont="1" applyBorder="1" applyAlignment="1" applyProtection="1">
      <alignment horizontal="center" vertical="center"/>
    </xf>
    <xf numFmtId="0" fontId="3" fillId="5" borderId="63" xfId="0" applyNumberFormat="1" applyFont="1" applyFill="1" applyBorder="1" applyAlignment="1" applyProtection="1">
      <alignment horizontal="center" vertical="center" wrapText="1"/>
    </xf>
    <xf numFmtId="0" fontId="18" fillId="0" borderId="18" xfId="0" applyNumberFormat="1" applyFont="1" applyFill="1" applyBorder="1" applyAlignment="1" applyProtection="1">
      <alignment horizontal="center" vertical="center" wrapText="1"/>
    </xf>
    <xf numFmtId="0" fontId="18" fillId="0" borderId="19" xfId="0" applyNumberFormat="1" applyFont="1" applyFill="1" applyBorder="1" applyAlignment="1" applyProtection="1">
      <alignment horizontal="center" vertical="center" wrapText="1"/>
    </xf>
    <xf numFmtId="0" fontId="18" fillId="0" borderId="64" xfId="0" applyNumberFormat="1" applyFont="1" applyFill="1" applyBorder="1" applyAlignment="1" applyProtection="1">
      <alignment horizontal="center" vertical="center" wrapText="1"/>
    </xf>
    <xf numFmtId="0" fontId="4" fillId="0" borderId="19" xfId="0" applyNumberFormat="1" applyFont="1" applyFill="1" applyBorder="1" applyAlignment="1" applyProtection="1">
      <alignment horizontal="left" vertical="center" wrapText="1"/>
    </xf>
    <xf numFmtId="0" fontId="3" fillId="5" borderId="49" xfId="0" applyNumberFormat="1" applyFont="1" applyFill="1" applyBorder="1" applyAlignment="1" applyProtection="1">
      <alignment horizontal="center" vertical="center" wrapText="1"/>
    </xf>
    <xf numFmtId="0" fontId="3" fillId="5" borderId="67" xfId="0" applyNumberFormat="1" applyFont="1" applyFill="1" applyBorder="1" applyAlignment="1" applyProtection="1">
      <alignment horizontal="center" vertical="center" wrapText="1"/>
    </xf>
    <xf numFmtId="0" fontId="4" fillId="0" borderId="22" xfId="0" applyNumberFormat="1" applyFont="1" applyFill="1" applyBorder="1" applyAlignment="1" applyProtection="1">
      <alignment horizontal="center" vertical="center" wrapText="1"/>
    </xf>
    <xf numFmtId="0" fontId="0" fillId="0" borderId="27"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center" vertical="center" wrapText="1"/>
    </xf>
    <xf numFmtId="0" fontId="16" fillId="4" borderId="49" xfId="0" applyFont="1" applyFill="1" applyBorder="1" applyAlignment="1" applyProtection="1">
      <alignment horizontal="left" vertical="center"/>
    </xf>
    <xf numFmtId="0" fontId="16" fillId="4" borderId="65" xfId="0" applyFont="1" applyFill="1" applyBorder="1" applyAlignment="1" applyProtection="1">
      <alignment horizontal="left" vertical="center"/>
    </xf>
    <xf numFmtId="0" fontId="16" fillId="3" borderId="16" xfId="0" applyFont="1" applyFill="1" applyBorder="1" applyAlignment="1" applyProtection="1">
      <alignment horizontal="left" vertical="top"/>
    </xf>
    <xf numFmtId="0" fontId="16" fillId="3" borderId="36" xfId="0" applyFont="1" applyFill="1" applyBorder="1" applyAlignment="1" applyProtection="1">
      <alignment horizontal="left" vertical="top"/>
    </xf>
    <xf numFmtId="0" fontId="9" fillId="0" borderId="66" xfId="1" applyNumberFormat="1" applyFont="1" applyBorder="1" applyAlignment="1" applyProtection="1">
      <alignment horizontal="justify" vertical="justify" wrapText="1"/>
      <protection locked="0"/>
    </xf>
    <xf numFmtId="0" fontId="9" fillId="0" borderId="65" xfId="1" applyNumberFormat="1" applyFont="1" applyBorder="1" applyAlignment="1" applyProtection="1">
      <alignment horizontal="justify" vertical="justify" wrapText="1"/>
      <protection locked="0"/>
    </xf>
    <xf numFmtId="14" fontId="9" fillId="0" borderId="52" xfId="1" applyNumberFormat="1" applyFont="1" applyBorder="1" applyAlignment="1" applyProtection="1">
      <alignment horizontal="left" vertical="justify" wrapText="1"/>
      <protection locked="0"/>
    </xf>
    <xf numFmtId="0" fontId="9" fillId="0" borderId="36" xfId="1" applyNumberFormat="1" applyFont="1" applyBorder="1" applyAlignment="1" applyProtection="1">
      <alignment horizontal="left" vertical="justify" wrapText="1"/>
      <protection locked="0"/>
    </xf>
    <xf numFmtId="0" fontId="16" fillId="3" borderId="47" xfId="0" applyFont="1" applyFill="1" applyBorder="1" applyAlignment="1" applyProtection="1">
      <alignment horizontal="left" vertical="center"/>
    </xf>
    <xf numFmtId="0" fontId="16" fillId="3" borderId="54" xfId="0" applyFont="1" applyFill="1" applyBorder="1" applyAlignment="1" applyProtection="1">
      <alignment horizontal="left" vertical="center"/>
    </xf>
    <xf numFmtId="0" fontId="16" fillId="3" borderId="49" xfId="0" applyFont="1" applyFill="1" applyBorder="1" applyAlignment="1" applyProtection="1">
      <alignment horizontal="left" vertical="center"/>
    </xf>
    <xf numFmtId="0" fontId="16" fillId="3" borderId="65" xfId="0" applyFont="1" applyFill="1" applyBorder="1" applyAlignment="1" applyProtection="1">
      <alignment horizontal="left" vertical="center"/>
    </xf>
    <xf numFmtId="0" fontId="9" fillId="0" borderId="51" xfId="1" applyNumberFormat="1" applyFont="1" applyBorder="1" applyAlignment="1" applyProtection="1">
      <alignment horizontal="left" vertical="justify" wrapText="1"/>
      <protection locked="0"/>
    </xf>
    <xf numFmtId="0" fontId="9" fillId="0" borderId="54" xfId="1" applyNumberFormat="1" applyFont="1" applyBorder="1" applyAlignment="1" applyProtection="1">
      <alignment horizontal="left" vertical="justify" wrapText="1"/>
      <protection locked="0"/>
    </xf>
    <xf numFmtId="0" fontId="9" fillId="0" borderId="66" xfId="1" applyNumberFormat="1" applyFont="1" applyBorder="1" applyAlignment="1" applyProtection="1">
      <alignment horizontal="left" vertical="justify" wrapText="1"/>
      <protection locked="0"/>
    </xf>
    <xf numFmtId="0" fontId="9" fillId="0" borderId="65" xfId="1" applyNumberFormat="1" applyFont="1" applyBorder="1" applyAlignment="1" applyProtection="1">
      <alignment horizontal="left" vertical="justify" wrapText="1"/>
      <protection locked="0"/>
    </xf>
    <xf numFmtId="0" fontId="3" fillId="5" borderId="68" xfId="0" applyNumberFormat="1" applyFont="1" applyFill="1" applyBorder="1" applyAlignment="1" applyProtection="1">
      <alignment horizontal="center" vertical="center" wrapText="1"/>
    </xf>
    <xf numFmtId="0" fontId="3" fillId="5" borderId="10" xfId="0" applyNumberFormat="1" applyFont="1" applyFill="1" applyBorder="1" applyAlignment="1" applyProtection="1">
      <alignment horizontal="center" vertical="center" wrapText="1"/>
    </xf>
    <xf numFmtId="0" fontId="25" fillId="0" borderId="23" xfId="0" applyNumberFormat="1" applyFont="1" applyFill="1" applyBorder="1" applyAlignment="1" applyProtection="1">
      <alignment horizontal="justify" vertical="top" wrapText="1"/>
    </xf>
    <xf numFmtId="0" fontId="25" fillId="0" borderId="24" xfId="0" applyNumberFormat="1" applyFont="1" applyFill="1" applyBorder="1" applyAlignment="1" applyProtection="1">
      <alignment horizontal="justify" vertical="top" wrapText="1"/>
    </xf>
    <xf numFmtId="0" fontId="25" fillId="0" borderId="25" xfId="0" applyNumberFormat="1" applyFont="1" applyFill="1" applyBorder="1" applyAlignment="1" applyProtection="1">
      <alignment horizontal="justify" vertical="center" wrapText="1"/>
      <protection locked="0"/>
    </xf>
    <xf numFmtId="0" fontId="25" fillId="0" borderId="26" xfId="0" applyNumberFormat="1" applyFont="1" applyFill="1" applyBorder="1" applyAlignment="1" applyProtection="1">
      <alignment horizontal="justify" vertical="center" wrapText="1"/>
      <protection locked="0"/>
    </xf>
    <xf numFmtId="0" fontId="3" fillId="5" borderId="5" xfId="0" applyNumberFormat="1" applyFont="1" applyFill="1" applyBorder="1" applyAlignment="1" applyProtection="1">
      <alignment horizontal="center" vertical="center" wrapText="1"/>
    </xf>
    <xf numFmtId="0" fontId="3" fillId="5" borderId="7" xfId="0" applyNumberFormat="1" applyFont="1" applyFill="1" applyBorder="1" applyAlignment="1" applyProtection="1">
      <alignment horizontal="center" vertical="center" wrapText="1"/>
    </xf>
    <xf numFmtId="0" fontId="25" fillId="0" borderId="22" xfId="0" applyNumberFormat="1" applyFont="1" applyFill="1" applyBorder="1" applyAlignment="1" applyProtection="1">
      <alignment horizontal="justify" vertical="center" wrapText="1"/>
      <protection locked="0"/>
    </xf>
    <xf numFmtId="0" fontId="18" fillId="0" borderId="24" xfId="0" applyNumberFormat="1" applyFont="1" applyFill="1" applyBorder="1" applyAlignment="1" applyProtection="1">
      <alignment horizontal="justify" vertical="center" wrapText="1"/>
      <protection locked="0"/>
    </xf>
    <xf numFmtId="0" fontId="25" fillId="0" borderId="25" xfId="0" applyNumberFormat="1" applyFont="1" applyFill="1" applyBorder="1" applyAlignment="1" applyProtection="1">
      <alignment horizontal="justify" vertical="top" wrapText="1"/>
    </xf>
    <xf numFmtId="0" fontId="18" fillId="0" borderId="26" xfId="0" applyNumberFormat="1" applyFont="1" applyFill="1" applyBorder="1" applyAlignment="1" applyProtection="1">
      <alignment horizontal="justify" vertical="top" wrapText="1"/>
    </xf>
    <xf numFmtId="0" fontId="25" fillId="0" borderId="25" xfId="0" applyNumberFormat="1" applyFont="1" applyFill="1" applyBorder="1" applyAlignment="1" applyProtection="1">
      <alignment horizontal="justify" vertical="top" wrapText="1"/>
      <protection locked="0"/>
    </xf>
    <xf numFmtId="0" fontId="25" fillId="0" borderId="26" xfId="0" applyNumberFormat="1" applyFont="1" applyFill="1" applyBorder="1" applyAlignment="1" applyProtection="1">
      <alignment horizontal="justify" vertical="top" wrapText="1"/>
      <protection locked="0"/>
    </xf>
    <xf numFmtId="0" fontId="18" fillId="0" borderId="26" xfId="0" applyNumberFormat="1" applyFont="1" applyFill="1" applyBorder="1" applyAlignment="1" applyProtection="1">
      <alignment horizontal="justify" vertical="top" wrapText="1"/>
      <protection locked="0"/>
    </xf>
    <xf numFmtId="0" fontId="18" fillId="0" borderId="26" xfId="0" applyNumberFormat="1" applyFont="1" applyFill="1" applyBorder="1" applyAlignment="1" applyProtection="1">
      <alignment horizontal="justify" vertical="center" wrapText="1"/>
      <protection locked="0"/>
    </xf>
    <xf numFmtId="0" fontId="25" fillId="0" borderId="22" xfId="0" applyNumberFormat="1" applyFont="1" applyFill="1" applyBorder="1" applyAlignment="1" applyProtection="1">
      <alignment horizontal="justify" vertical="top" wrapText="1"/>
    </xf>
    <xf numFmtId="0" fontId="25" fillId="0" borderId="2" xfId="0" applyNumberFormat="1" applyFont="1" applyFill="1" applyBorder="1" applyAlignment="1" applyProtection="1">
      <alignment horizontal="left" vertical="top" wrapText="1"/>
    </xf>
    <xf numFmtId="0" fontId="25" fillId="0" borderId="26" xfId="0" applyNumberFormat="1" applyFont="1" applyFill="1" applyBorder="1" applyAlignment="1" applyProtection="1">
      <alignment horizontal="left" vertical="top" wrapText="1"/>
    </xf>
    <xf numFmtId="0" fontId="25" fillId="0" borderId="27" xfId="0" applyNumberFormat="1" applyFont="1" applyFill="1" applyBorder="1" applyAlignment="1" applyProtection="1">
      <alignment horizontal="left" vertical="top" wrapText="1"/>
    </xf>
    <xf numFmtId="0" fontId="25" fillId="0" borderId="29" xfId="0" applyNumberFormat="1" applyFont="1" applyFill="1" applyBorder="1" applyAlignment="1" applyProtection="1">
      <alignment horizontal="left" vertical="top" wrapText="1"/>
    </xf>
    <xf numFmtId="0" fontId="25" fillId="0" borderId="25" xfId="0" applyNumberFormat="1" applyFont="1" applyFill="1" applyBorder="1" applyAlignment="1" applyProtection="1">
      <alignment horizontal="left" vertical="top" wrapText="1"/>
    </xf>
    <xf numFmtId="0" fontId="3" fillId="5" borderId="8" xfId="0" applyNumberFormat="1" applyFont="1" applyFill="1" applyBorder="1" applyAlignment="1" applyProtection="1">
      <alignment horizontal="center" vertical="center" wrapText="1"/>
    </xf>
    <xf numFmtId="0" fontId="0" fillId="0" borderId="2" xfId="0" applyBorder="1" applyAlignment="1" applyProtection="1">
      <alignment horizontal="justify" vertical="center" wrapText="1"/>
    </xf>
    <xf numFmtId="0" fontId="0" fillId="0" borderId="26" xfId="0" applyBorder="1" applyAlignment="1" applyProtection="1">
      <alignment horizontal="justify"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38" xfId="0" applyBorder="1" applyAlignment="1" applyProtection="1">
      <alignment horizontal="left" vertical="center" wrapText="1"/>
    </xf>
    <xf numFmtId="0" fontId="0" fillId="0" borderId="28" xfId="0" applyBorder="1" applyAlignment="1" applyProtection="1">
      <alignment horizontal="justify" vertical="center" wrapText="1"/>
    </xf>
    <xf numFmtId="0" fontId="0" fillId="0" borderId="29" xfId="0" applyBorder="1" applyAlignment="1" applyProtection="1">
      <alignment horizontal="justify" vertical="center" wrapText="1"/>
    </xf>
    <xf numFmtId="0" fontId="6" fillId="3" borderId="34" xfId="0" applyFont="1" applyFill="1" applyBorder="1" applyAlignment="1" applyProtection="1">
      <alignment horizontal="center" vertical="center"/>
    </xf>
    <xf numFmtId="0" fontId="6" fillId="3" borderId="45" xfId="0" applyFont="1" applyFill="1" applyBorder="1" applyAlignment="1" applyProtection="1">
      <alignment horizontal="center" vertical="center"/>
    </xf>
    <xf numFmtId="0" fontId="6" fillId="3" borderId="37" xfId="0" applyFont="1" applyFill="1" applyBorder="1" applyAlignment="1" applyProtection="1">
      <alignment horizontal="center" vertical="center"/>
    </xf>
    <xf numFmtId="0" fontId="3" fillId="5" borderId="21" xfId="0" applyNumberFormat="1" applyFont="1" applyFill="1" applyBorder="1" applyAlignment="1" applyProtection="1">
      <alignment horizontal="center" vertical="center" wrapText="1"/>
    </xf>
    <xf numFmtId="0" fontId="3" fillId="5" borderId="20" xfId="0" applyNumberFormat="1" applyFont="1" applyFill="1" applyBorder="1" applyAlignment="1" applyProtection="1">
      <alignment horizontal="center" vertical="center" wrapText="1"/>
    </xf>
    <xf numFmtId="0" fontId="3" fillId="5" borderId="55" xfId="0" applyNumberFormat="1" applyFont="1" applyFill="1" applyBorder="1" applyAlignment="1" applyProtection="1">
      <alignment horizontal="center" vertical="center" wrapText="1"/>
    </xf>
    <xf numFmtId="0" fontId="3" fillId="5" borderId="31" xfId="0" applyNumberFormat="1" applyFont="1" applyFill="1" applyBorder="1" applyAlignment="1" applyProtection="1">
      <alignment horizontal="center" vertical="center" wrapText="1"/>
    </xf>
    <xf numFmtId="0" fontId="4" fillId="3" borderId="28" xfId="0" applyNumberFormat="1" applyFont="1" applyFill="1" applyBorder="1" applyAlignment="1" applyProtection="1">
      <alignment horizontal="center" vertical="center" wrapText="1"/>
    </xf>
    <xf numFmtId="0" fontId="4" fillId="3" borderId="2" xfId="0" applyNumberFormat="1" applyFont="1" applyFill="1" applyBorder="1" applyAlignment="1" applyProtection="1">
      <alignment horizontal="center" vertical="center" wrapText="1"/>
    </xf>
    <xf numFmtId="0" fontId="3" fillId="5" borderId="32" xfId="0" applyNumberFormat="1" applyFont="1" applyFill="1" applyBorder="1" applyAlignment="1" applyProtection="1">
      <alignment horizontal="center" vertical="center" wrapText="1"/>
    </xf>
    <xf numFmtId="0" fontId="3" fillId="5" borderId="30" xfId="0" applyNumberFormat="1" applyFont="1" applyFill="1" applyBorder="1" applyAlignment="1" applyProtection="1">
      <alignment horizontal="center" vertical="center" wrapText="1"/>
    </xf>
    <xf numFmtId="0" fontId="16" fillId="3" borderId="25" xfId="0" applyFont="1" applyFill="1" applyBorder="1" applyAlignment="1" applyProtection="1">
      <alignment horizontal="left" vertical="top"/>
    </xf>
    <xf numFmtId="0" fontId="16" fillId="3" borderId="2" xfId="0" applyFont="1" applyFill="1" applyBorder="1" applyAlignment="1" applyProtection="1">
      <alignment horizontal="left" vertical="top"/>
    </xf>
    <xf numFmtId="0" fontId="10" fillId="0" borderId="6"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5" fillId="0" borderId="12" xfId="0" applyNumberFormat="1" applyFont="1" applyFill="1" applyBorder="1" applyAlignment="1" applyProtection="1">
      <alignment horizontal="center" vertical="center" wrapText="1"/>
    </xf>
    <xf numFmtId="0" fontId="15" fillId="0" borderId="13" xfId="0" applyNumberFormat="1" applyFont="1" applyFill="1" applyBorder="1" applyAlignment="1" applyProtection="1">
      <alignment horizontal="center" vertical="center" wrapText="1"/>
    </xf>
    <xf numFmtId="0" fontId="15" fillId="0" borderId="14"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6" fillId="4" borderId="22" xfId="0" applyFont="1" applyFill="1" applyBorder="1" applyAlignment="1" applyProtection="1">
      <alignment horizontal="left" vertical="center"/>
    </xf>
    <xf numFmtId="0" fontId="16" fillId="4" borderId="23" xfId="0" applyFont="1" applyFill="1" applyBorder="1" applyAlignment="1" applyProtection="1">
      <alignment horizontal="left" vertical="center"/>
    </xf>
    <xf numFmtId="0" fontId="3" fillId="5" borderId="22" xfId="0" applyNumberFormat="1" applyFont="1" applyFill="1" applyBorder="1" applyAlignment="1" applyProtection="1">
      <alignment horizontal="center" vertical="center" wrapText="1"/>
    </xf>
    <xf numFmtId="0" fontId="3" fillId="5" borderId="23" xfId="0" applyNumberFormat="1" applyFont="1" applyFill="1" applyBorder="1" applyAlignment="1" applyProtection="1">
      <alignment horizontal="center" vertical="center" wrapText="1"/>
    </xf>
    <xf numFmtId="0" fontId="3" fillId="5" borderId="1" xfId="0" applyNumberFormat="1" applyFont="1" applyFill="1" applyBorder="1" applyAlignment="1" applyProtection="1">
      <alignment horizontal="center" vertical="center" wrapText="1"/>
    </xf>
    <xf numFmtId="0" fontId="3" fillId="5" borderId="51" xfId="0" applyNumberFormat="1" applyFont="1" applyFill="1" applyBorder="1" applyAlignment="1" applyProtection="1">
      <alignment horizontal="center" vertical="center" wrapText="1"/>
    </xf>
    <xf numFmtId="0" fontId="16" fillId="3" borderId="30" xfId="0" applyFont="1" applyFill="1" applyBorder="1" applyAlignment="1" applyProtection="1">
      <alignment horizontal="left" vertical="top"/>
    </xf>
    <xf numFmtId="0" fontId="16" fillId="3" borderId="20" xfId="0" applyFont="1" applyFill="1" applyBorder="1" applyAlignment="1" applyProtection="1">
      <alignment horizontal="left" vertical="top"/>
    </xf>
    <xf numFmtId="0" fontId="4" fillId="0" borderId="34" xfId="0" applyNumberFormat="1" applyFont="1" applyFill="1" applyBorder="1" applyAlignment="1" applyProtection="1">
      <alignment horizontal="justify" vertical="center" wrapText="1"/>
    </xf>
    <xf numFmtId="0" fontId="4" fillId="0" borderId="45" xfId="0" applyNumberFormat="1" applyFont="1" applyFill="1" applyBorder="1" applyAlignment="1" applyProtection="1">
      <alignment horizontal="justify" vertical="center" wrapText="1"/>
    </xf>
    <xf numFmtId="0" fontId="4" fillId="0" borderId="37" xfId="0" applyNumberFormat="1" applyFont="1" applyFill="1" applyBorder="1" applyAlignment="1" applyProtection="1">
      <alignment horizontal="justify" vertical="center" wrapText="1"/>
    </xf>
    <xf numFmtId="0" fontId="4" fillId="0" borderId="3"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left" vertical="center" wrapText="1"/>
    </xf>
    <xf numFmtId="0" fontId="4" fillId="0" borderId="38" xfId="0" applyNumberFormat="1" applyFont="1" applyFill="1" applyBorder="1" applyAlignment="1" applyProtection="1">
      <alignment horizontal="left" vertical="center" wrapText="1"/>
    </xf>
    <xf numFmtId="14" fontId="4" fillId="0" borderId="35" xfId="0" applyNumberFormat="1" applyFont="1" applyFill="1" applyBorder="1" applyAlignment="1" applyProtection="1">
      <alignment horizontal="left" vertical="center" wrapText="1"/>
    </xf>
    <xf numFmtId="0" fontId="4" fillId="0" borderId="50" xfId="0" applyNumberFormat="1" applyFont="1" applyFill="1" applyBorder="1" applyAlignment="1" applyProtection="1">
      <alignment horizontal="left" vertical="center" wrapText="1"/>
    </xf>
    <xf numFmtId="0" fontId="4" fillId="0" borderId="43" xfId="0" applyNumberFormat="1" applyFont="1" applyFill="1" applyBorder="1" applyAlignment="1" applyProtection="1">
      <alignment horizontal="left" vertical="center" wrapText="1"/>
    </xf>
    <xf numFmtId="0" fontId="3" fillId="5" borderId="24" xfId="0" applyNumberFormat="1" applyFont="1" applyFill="1" applyBorder="1" applyAlignment="1" applyProtection="1">
      <alignment horizontal="center" vertical="center" wrapText="1"/>
    </xf>
    <xf numFmtId="0" fontId="3" fillId="3" borderId="23" xfId="0" applyNumberFormat="1" applyFont="1" applyFill="1" applyBorder="1" applyAlignment="1" applyProtection="1">
      <alignment horizontal="left" vertical="center" wrapText="1"/>
    </xf>
    <xf numFmtId="0" fontId="4" fillId="3" borderId="23" xfId="0" applyNumberFormat="1" applyFont="1" applyFill="1" applyBorder="1" applyAlignment="1" applyProtection="1">
      <alignment horizontal="left" vertical="center" wrapText="1"/>
    </xf>
    <xf numFmtId="0" fontId="3" fillId="5" borderId="41" xfId="0" applyNumberFormat="1" applyFont="1" applyFill="1" applyBorder="1" applyAlignment="1" applyProtection="1">
      <alignment horizontal="center" vertical="center" wrapText="1"/>
    </xf>
    <xf numFmtId="0" fontId="3" fillId="5" borderId="42" xfId="0" applyNumberFormat="1" applyFont="1" applyFill="1" applyBorder="1" applyAlignment="1" applyProtection="1">
      <alignment horizontal="center" vertical="center" wrapText="1"/>
    </xf>
    <xf numFmtId="0" fontId="4" fillId="3" borderId="2" xfId="0" applyNumberFormat="1" applyFont="1" applyFill="1" applyBorder="1" applyAlignment="1" applyProtection="1">
      <alignment horizontal="left" vertical="center" wrapText="1"/>
    </xf>
    <xf numFmtId="0" fontId="3" fillId="3" borderId="23" xfId="0" applyNumberFormat="1" applyFont="1" applyFill="1" applyBorder="1" applyAlignment="1" applyProtection="1">
      <alignment horizontal="center" vertical="center" wrapText="1"/>
    </xf>
    <xf numFmtId="0" fontId="3" fillId="3" borderId="24"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justify" vertical="center" wrapText="1"/>
    </xf>
    <xf numFmtId="0" fontId="4" fillId="0" borderId="26" xfId="0" applyNumberFormat="1" applyFont="1" applyFill="1" applyBorder="1" applyAlignment="1" applyProtection="1">
      <alignment horizontal="justify" vertical="center" wrapText="1"/>
    </xf>
    <xf numFmtId="0" fontId="4" fillId="0" borderId="28" xfId="0" applyNumberFormat="1" applyFont="1" applyFill="1" applyBorder="1" applyAlignment="1" applyProtection="1">
      <alignment horizontal="justify" vertical="center" wrapText="1"/>
    </xf>
    <xf numFmtId="0" fontId="4" fillId="0" borderId="29" xfId="0" applyNumberFormat="1" applyFont="1" applyFill="1" applyBorder="1" applyAlignment="1" applyProtection="1">
      <alignment horizontal="justify" vertical="center" wrapText="1"/>
    </xf>
    <xf numFmtId="0" fontId="4" fillId="0" borderId="2" xfId="0" applyNumberFormat="1" applyFont="1" applyFill="1" applyBorder="1" applyAlignment="1" applyProtection="1">
      <alignment horizontal="justify" vertical="top" wrapText="1"/>
    </xf>
    <xf numFmtId="0" fontId="4" fillId="0" borderId="26" xfId="0" applyNumberFormat="1" applyFont="1" applyFill="1" applyBorder="1" applyAlignment="1" applyProtection="1">
      <alignment horizontal="justify" vertical="top" wrapText="1"/>
    </xf>
    <xf numFmtId="0" fontId="3" fillId="3" borderId="25" xfId="0" applyNumberFormat="1" applyFont="1" applyFill="1" applyBorder="1" applyAlignment="1" applyProtection="1">
      <alignment horizontal="center" vertical="center" wrapText="1"/>
    </xf>
    <xf numFmtId="0" fontId="3" fillId="3" borderId="2" xfId="0" applyNumberFormat="1" applyFont="1" applyFill="1" applyBorder="1" applyAlignment="1" applyProtection="1">
      <alignment horizontal="center" vertical="center" wrapText="1"/>
    </xf>
    <xf numFmtId="0" fontId="3" fillId="3" borderId="26" xfId="0" applyNumberFormat="1" applyFont="1" applyFill="1" applyBorder="1" applyAlignment="1" applyProtection="1">
      <alignment horizontal="center" vertical="center" wrapText="1"/>
    </xf>
    <xf numFmtId="0" fontId="4" fillId="2" borderId="28" xfId="0" applyNumberFormat="1" applyFont="1" applyFill="1" applyBorder="1" applyAlignment="1" applyProtection="1">
      <alignment horizontal="left" vertical="center" wrapText="1"/>
    </xf>
    <xf numFmtId="0" fontId="3" fillId="5" borderId="12" xfId="0" applyNumberFormat="1" applyFont="1" applyFill="1" applyBorder="1" applyAlignment="1" applyProtection="1">
      <alignment horizontal="center" vertical="center" wrapText="1"/>
    </xf>
    <xf numFmtId="0" fontId="3" fillId="5" borderId="47" xfId="0" applyNumberFormat="1" applyFont="1" applyFill="1" applyBorder="1" applyAlignment="1" applyProtection="1">
      <alignment horizontal="center" vertical="center" wrapText="1"/>
    </xf>
    <xf numFmtId="0" fontId="3" fillId="5" borderId="16" xfId="0" applyNumberFormat="1" applyFont="1" applyFill="1" applyBorder="1" applyAlignment="1" applyProtection="1">
      <alignment horizontal="center" vertical="center" wrapText="1"/>
    </xf>
    <xf numFmtId="0" fontId="3" fillId="5" borderId="53" xfId="0" applyNumberFormat="1" applyFont="1" applyFill="1" applyBorder="1" applyAlignment="1" applyProtection="1">
      <alignment horizontal="center" vertical="center" wrapText="1"/>
    </xf>
    <xf numFmtId="0" fontId="3" fillId="5" borderId="52" xfId="0" applyNumberFormat="1" applyFont="1" applyFill="1" applyBorder="1" applyAlignment="1" applyProtection="1">
      <alignment horizontal="center" vertical="center" wrapText="1"/>
    </xf>
    <xf numFmtId="0" fontId="3" fillId="5" borderId="15"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horizontal="left" vertical="center" wrapText="1"/>
    </xf>
    <xf numFmtId="0" fontId="4" fillId="2" borderId="23" xfId="0" applyNumberFormat="1" applyFont="1" applyFill="1" applyBorder="1" applyAlignment="1" applyProtection="1">
      <alignment horizontal="left" vertical="center" wrapText="1"/>
    </xf>
    <xf numFmtId="0" fontId="6" fillId="4" borderId="8" xfId="0" applyNumberFormat="1" applyFont="1" applyFill="1" applyBorder="1" applyAlignment="1" applyProtection="1">
      <alignment horizontal="center" wrapText="1"/>
    </xf>
    <xf numFmtId="0" fontId="0" fillId="4" borderId="9" xfId="0" applyNumberFormat="1" applyFont="1" applyFill="1" applyBorder="1" applyAlignment="1" applyProtection="1">
      <alignment wrapText="1"/>
    </xf>
    <xf numFmtId="0" fontId="0" fillId="4" borderId="10" xfId="0" applyNumberFormat="1" applyFont="1" applyFill="1" applyBorder="1" applyAlignment="1" applyProtection="1">
      <alignment wrapText="1"/>
    </xf>
    <xf numFmtId="0" fontId="6" fillId="4" borderId="5" xfId="0" applyNumberFormat="1" applyFont="1" applyFill="1" applyBorder="1" applyAlignment="1" applyProtection="1">
      <alignment horizontal="center" vertical="center" wrapText="1"/>
    </xf>
    <xf numFmtId="0" fontId="0" fillId="4" borderId="6" xfId="0" applyNumberFormat="1" applyFont="1" applyFill="1" applyBorder="1" applyAlignment="1" applyProtection="1">
      <alignment vertical="center" wrapText="1"/>
    </xf>
    <xf numFmtId="0" fontId="0" fillId="4" borderId="7" xfId="0" applyNumberFormat="1" applyFont="1" applyFill="1" applyBorder="1" applyAlignment="1" applyProtection="1">
      <alignment vertical="center" wrapText="1"/>
    </xf>
    <xf numFmtId="0" fontId="6" fillId="4" borderId="5" xfId="0" applyNumberFormat="1" applyFont="1" applyFill="1" applyBorder="1" applyAlignment="1" applyProtection="1">
      <alignment horizontal="center" wrapText="1"/>
    </xf>
    <xf numFmtId="0" fontId="0" fillId="4" borderId="6" xfId="0" applyNumberFormat="1" applyFont="1" applyFill="1" applyBorder="1" applyAlignment="1" applyProtection="1">
      <alignment wrapText="1"/>
    </xf>
    <xf numFmtId="0" fontId="0" fillId="4" borderId="7" xfId="0" applyNumberFormat="1" applyFont="1" applyFill="1" applyBorder="1" applyAlignment="1" applyProtection="1">
      <alignment wrapText="1"/>
    </xf>
    <xf numFmtId="0" fontId="4" fillId="0" borderId="28" xfId="0" applyNumberFormat="1" applyFont="1" applyFill="1" applyBorder="1" applyAlignment="1" applyProtection="1">
      <alignment horizontal="justify" vertical="top" wrapText="1"/>
    </xf>
    <xf numFmtId="0" fontId="4" fillId="0" borderId="29" xfId="0" applyNumberFormat="1" applyFont="1" applyFill="1" applyBorder="1" applyAlignment="1" applyProtection="1">
      <alignment horizontal="justify" vertical="top" wrapText="1"/>
    </xf>
    <xf numFmtId="0" fontId="3" fillId="3" borderId="22" xfId="0" applyNumberFormat="1" applyFont="1" applyFill="1" applyBorder="1" applyAlignment="1" applyProtection="1">
      <alignment horizontal="center" vertical="center" wrapText="1"/>
    </xf>
    <xf numFmtId="0" fontId="3" fillId="3" borderId="34" xfId="0" applyNumberFormat="1" applyFont="1" applyFill="1" applyBorder="1" applyAlignment="1" applyProtection="1">
      <alignment horizontal="center" vertical="center" wrapText="1"/>
    </xf>
    <xf numFmtId="0" fontId="3" fillId="3" borderId="45" xfId="0" applyNumberFormat="1" applyFont="1" applyFill="1" applyBorder="1" applyAlignment="1" applyProtection="1">
      <alignment horizontal="center" vertical="center" wrapText="1"/>
    </xf>
    <xf numFmtId="0" fontId="3" fillId="3" borderId="48" xfId="0" applyNumberFormat="1" applyFont="1" applyFill="1" applyBorder="1" applyAlignment="1" applyProtection="1">
      <alignment horizontal="center" vertical="center" wrapText="1"/>
    </xf>
    <xf numFmtId="0" fontId="3" fillId="3" borderId="37"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center" wrapText="1"/>
    </xf>
    <xf numFmtId="0" fontId="0" fillId="5" borderId="21" xfId="0" applyNumberFormat="1" applyFont="1" applyFill="1" applyBorder="1" applyAlignment="1" applyProtection="1">
      <alignment wrapText="1"/>
    </xf>
    <xf numFmtId="0" fontId="0" fillId="5" borderId="23" xfId="0" applyNumberFormat="1" applyFont="1" applyFill="1" applyBorder="1" applyAlignment="1" applyProtection="1">
      <alignment wrapText="1"/>
    </xf>
    <xf numFmtId="0" fontId="3" fillId="5" borderId="46" xfId="0" applyNumberFormat="1" applyFont="1" applyFill="1" applyBorder="1" applyAlignment="1" applyProtection="1">
      <alignment horizontal="center" vertical="center" wrapText="1"/>
    </xf>
    <xf numFmtId="0" fontId="3" fillId="5" borderId="44"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0" fontId="4" fillId="0" borderId="26" xfId="0" applyNumberFormat="1" applyFont="1" applyFill="1" applyBorder="1" applyAlignment="1" applyProtection="1">
      <alignment horizontal="left" vertical="center" wrapText="1"/>
    </xf>
    <xf numFmtId="14" fontId="4" fillId="0" borderId="20"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0" fillId="0" borderId="6" xfId="0" applyBorder="1" applyAlignment="1" applyProtection="1">
      <alignment horizontal="center" vertical="center"/>
    </xf>
    <xf numFmtId="0" fontId="0" fillId="0" borderId="0" xfId="0" applyBorder="1" applyAlignment="1" applyProtection="1">
      <alignment horizontal="center" vertical="center"/>
    </xf>
    <xf numFmtId="0" fontId="1" fillId="0" borderId="23" xfId="0" applyFont="1" applyFill="1" applyBorder="1" applyAlignment="1" applyProtection="1">
      <alignment horizontal="justify" vertical="top" wrapText="1"/>
    </xf>
    <xf numFmtId="0" fontId="2" fillId="0" borderId="23" xfId="0" applyFont="1" applyFill="1" applyBorder="1" applyAlignment="1" applyProtection="1">
      <alignment horizontal="justify" vertical="top" wrapText="1"/>
    </xf>
    <xf numFmtId="0" fontId="2" fillId="0" borderId="24" xfId="0" applyFont="1" applyFill="1" applyBorder="1" applyAlignment="1" applyProtection="1">
      <alignment horizontal="justify" vertical="top" wrapText="1"/>
    </xf>
    <xf numFmtId="0" fontId="0" fillId="5" borderId="30" xfId="0" applyNumberFormat="1" applyFont="1" applyFill="1" applyBorder="1" applyAlignment="1" applyProtection="1">
      <alignment wrapText="1"/>
    </xf>
    <xf numFmtId="0" fontId="0" fillId="5" borderId="20" xfId="0" applyNumberFormat="1" applyFont="1" applyFill="1" applyBorder="1" applyAlignment="1" applyProtection="1">
      <alignment wrapText="1"/>
    </xf>
    <xf numFmtId="0" fontId="0" fillId="5" borderId="20" xfId="0" applyFill="1" applyBorder="1" applyProtection="1">
      <alignment vertical="center"/>
    </xf>
    <xf numFmtId="0" fontId="4" fillId="5" borderId="20" xfId="0" applyNumberFormat="1" applyFont="1" applyFill="1" applyBorder="1" applyAlignment="1" applyProtection="1">
      <alignment horizontal="center" vertical="center" textRotation="90" wrapText="1"/>
    </xf>
    <xf numFmtId="0" fontId="22" fillId="3" borderId="25" xfId="0" applyFont="1" applyFill="1" applyBorder="1" applyAlignment="1" applyProtection="1">
      <alignment horizontal="left" vertical="top"/>
    </xf>
    <xf numFmtId="0" fontId="22" fillId="3" borderId="3" xfId="0" applyFont="1" applyFill="1" applyBorder="1" applyAlignment="1" applyProtection="1">
      <alignment horizontal="left" vertical="top"/>
    </xf>
    <xf numFmtId="0" fontId="22" fillId="3" borderId="30" xfId="0" applyFont="1" applyFill="1" applyBorder="1" applyAlignment="1" applyProtection="1">
      <alignment horizontal="left" vertical="top"/>
    </xf>
    <xf numFmtId="0" fontId="22" fillId="3" borderId="40" xfId="0" applyFont="1" applyFill="1" applyBorder="1" applyAlignment="1" applyProtection="1">
      <alignment horizontal="left" vertical="top"/>
    </xf>
    <xf numFmtId="0" fontId="21" fillId="4" borderId="22" xfId="0" applyFont="1" applyFill="1" applyBorder="1" applyAlignment="1" applyProtection="1">
      <alignment horizontal="left" vertical="center"/>
    </xf>
    <xf numFmtId="0" fontId="21" fillId="4" borderId="34" xfId="0" applyFont="1" applyFill="1" applyBorder="1" applyAlignment="1" applyProtection="1">
      <alignment horizontal="left" vertical="center"/>
    </xf>
    <xf numFmtId="0" fontId="23" fillId="0" borderId="22" xfId="0" applyNumberFormat="1" applyFont="1" applyFill="1" applyBorder="1" applyAlignment="1" applyProtection="1">
      <alignment horizontal="left" vertical="center" wrapText="1"/>
    </xf>
    <xf numFmtId="0" fontId="23" fillId="0" borderId="23" xfId="0" applyNumberFormat="1" applyFont="1" applyFill="1" applyBorder="1" applyAlignment="1" applyProtection="1">
      <alignment horizontal="left" vertical="center" wrapText="1"/>
    </xf>
    <xf numFmtId="0" fontId="23" fillId="0" borderId="24" xfId="0" applyNumberFormat="1" applyFont="1" applyFill="1" applyBorder="1" applyAlignment="1" applyProtection="1">
      <alignment horizontal="left" vertical="center" wrapText="1"/>
    </xf>
    <xf numFmtId="0" fontId="0" fillId="0" borderId="25" xfId="0" applyNumberFormat="1" applyFont="1" applyFill="1" applyBorder="1" applyAlignment="1" applyProtection="1">
      <alignment horizontal="left" wrapText="1"/>
    </xf>
    <xf numFmtId="0" fontId="0" fillId="0" borderId="2" xfId="0" applyNumberFormat="1" applyFont="1" applyFill="1" applyBorder="1" applyAlignment="1" applyProtection="1">
      <alignment horizontal="left" wrapText="1"/>
    </xf>
    <xf numFmtId="0" fontId="0" fillId="0" borderId="26" xfId="0" applyNumberFormat="1" applyFont="1" applyFill="1" applyBorder="1" applyAlignment="1" applyProtection="1">
      <alignment horizontal="left" wrapText="1"/>
    </xf>
    <xf numFmtId="0" fontId="3" fillId="5" borderId="55" xfId="0" applyNumberFormat="1" applyFont="1" applyFill="1" applyBorder="1" applyAlignment="1">
      <alignment horizontal="center" vertical="center" wrapText="1"/>
    </xf>
    <xf numFmtId="0" fontId="3" fillId="5" borderId="31" xfId="0" applyNumberFormat="1" applyFont="1" applyFill="1" applyBorder="1" applyAlignment="1">
      <alignment horizontal="center" vertical="center" wrapText="1"/>
    </xf>
    <xf numFmtId="0" fontId="24" fillId="0" borderId="57" xfId="0" applyFont="1" applyBorder="1" applyAlignment="1" applyProtection="1">
      <alignment horizontal="center" vertical="center"/>
    </xf>
    <xf numFmtId="0" fontId="24" fillId="0" borderId="45" xfId="0" applyFont="1" applyBorder="1" applyAlignment="1" applyProtection="1">
      <alignment horizontal="center" vertical="center"/>
    </xf>
    <xf numFmtId="0" fontId="24" fillId="0" borderId="37" xfId="0" applyFont="1" applyBorder="1" applyAlignment="1" applyProtection="1">
      <alignment horizontal="center" vertical="center"/>
    </xf>
    <xf numFmtId="0" fontId="24" fillId="0" borderId="58" xfId="0" applyFont="1" applyBorder="1" applyAlignment="1" applyProtection="1">
      <alignment horizontal="center" vertical="center"/>
    </xf>
    <xf numFmtId="0" fontId="24" fillId="0" borderId="4" xfId="0" applyFont="1" applyBorder="1" applyAlignment="1" applyProtection="1">
      <alignment horizontal="center" vertical="center"/>
    </xf>
    <xf numFmtId="0" fontId="24" fillId="0" borderId="38" xfId="0" applyFont="1" applyBorder="1" applyAlignment="1" applyProtection="1">
      <alignment horizontal="center" vertical="center"/>
    </xf>
    <xf numFmtId="0" fontId="24" fillId="0" borderId="59" xfId="0" applyFont="1" applyBorder="1" applyAlignment="1" applyProtection="1">
      <alignment horizontal="center" vertical="center"/>
    </xf>
    <xf numFmtId="0" fontId="24" fillId="0" borderId="50" xfId="0" applyFont="1" applyBorder="1" applyAlignment="1" applyProtection="1">
      <alignment horizontal="center" vertical="center"/>
    </xf>
    <xf numFmtId="0" fontId="24" fillId="0" borderId="43" xfId="0" applyFont="1" applyBorder="1" applyAlignment="1" applyProtection="1">
      <alignment horizontal="center" vertical="center"/>
    </xf>
    <xf numFmtId="14" fontId="0" fillId="0" borderId="27" xfId="0" applyNumberFormat="1" applyFont="1" applyFill="1" applyBorder="1" applyAlignment="1" applyProtection="1">
      <alignment horizontal="left" wrapText="1"/>
    </xf>
    <xf numFmtId="0" fontId="0" fillId="0" borderId="28" xfId="0" applyNumberFormat="1" applyFont="1" applyFill="1" applyBorder="1" applyAlignment="1" applyProtection="1">
      <alignment horizontal="left" wrapText="1"/>
    </xf>
    <xf numFmtId="0" fontId="0" fillId="0" borderId="29" xfId="0" applyNumberFormat="1" applyFont="1" applyFill="1" applyBorder="1" applyAlignment="1" applyProtection="1">
      <alignment horizontal="left" wrapText="1"/>
    </xf>
    <xf numFmtId="0" fontId="3" fillId="5" borderId="56" xfId="0" applyNumberFormat="1" applyFont="1" applyFill="1" applyBorder="1" applyAlignment="1">
      <alignment horizontal="center" vertical="center" wrapText="1"/>
    </xf>
    <xf numFmtId="0" fontId="3" fillId="5" borderId="54" xfId="0" applyNumberFormat="1" applyFont="1" applyFill="1" applyBorder="1" applyAlignment="1">
      <alignment horizontal="center" vertical="center" wrapText="1"/>
    </xf>
    <xf numFmtId="0" fontId="6" fillId="5" borderId="21" xfId="0" applyFont="1" applyFill="1" applyBorder="1" applyAlignment="1">
      <alignment horizontal="center" vertical="center"/>
    </xf>
    <xf numFmtId="0" fontId="8" fillId="5" borderId="44" xfId="0" applyNumberFormat="1" applyFont="1" applyFill="1" applyBorder="1" applyAlignment="1" applyProtection="1">
      <alignment horizontal="center" textRotation="90" wrapText="1"/>
    </xf>
    <xf numFmtId="0" fontId="8" fillId="5" borderId="17" xfId="0" applyNumberFormat="1" applyFont="1" applyFill="1" applyBorder="1" applyAlignment="1" applyProtection="1">
      <alignment horizontal="center" textRotation="90" wrapText="1"/>
    </xf>
    <xf numFmtId="0" fontId="8" fillId="5" borderId="32" xfId="0" applyNumberFormat="1" applyFont="1" applyFill="1" applyBorder="1" applyAlignment="1" applyProtection="1">
      <alignment horizontal="center" vertical="center" wrapText="1"/>
    </xf>
    <xf numFmtId="0" fontId="8" fillId="5" borderId="27" xfId="0" applyNumberFormat="1" applyFont="1" applyFill="1" applyBorder="1" applyAlignment="1" applyProtection="1">
      <alignment horizontal="center" vertical="center" wrapText="1"/>
    </xf>
    <xf numFmtId="0" fontId="8" fillId="5" borderId="21" xfId="0" applyNumberFormat="1" applyFont="1" applyFill="1" applyBorder="1" applyAlignment="1" applyProtection="1">
      <alignment horizontal="center" vertical="center" wrapText="1"/>
    </xf>
    <xf numFmtId="0" fontId="8" fillId="5" borderId="28" xfId="0" applyNumberFormat="1" applyFont="1" applyFill="1" applyBorder="1" applyAlignment="1" applyProtection="1">
      <alignment horizontal="center" vertical="center" wrapText="1"/>
    </xf>
    <xf numFmtId="0" fontId="8" fillId="5" borderId="21" xfId="1" applyFont="1" applyFill="1" applyBorder="1" applyAlignment="1" applyProtection="1">
      <alignment horizontal="center" vertical="center" wrapText="1"/>
    </xf>
    <xf numFmtId="0" fontId="9" fillId="5" borderId="28" xfId="0" applyNumberFormat="1" applyFont="1" applyFill="1" applyBorder="1" applyAlignment="1" applyProtection="1">
      <alignment horizontal="center" vertical="center" textRotation="90" wrapText="1"/>
    </xf>
    <xf numFmtId="0" fontId="8" fillId="5" borderId="23" xfId="0" applyNumberFormat="1" applyFont="1" applyFill="1" applyBorder="1" applyAlignment="1" applyProtection="1">
      <alignment horizontal="center" vertical="center" wrapText="1"/>
    </xf>
    <xf numFmtId="0" fontId="8" fillId="5" borderId="20" xfId="0" applyNumberFormat="1" applyFont="1" applyFill="1" applyBorder="1" applyAlignment="1" applyProtection="1">
      <alignment horizontal="center" vertical="center" wrapText="1"/>
    </xf>
    <xf numFmtId="0" fontId="8" fillId="5" borderId="24" xfId="0" applyNumberFormat="1" applyFont="1" applyFill="1" applyBorder="1" applyAlignment="1" applyProtection="1">
      <alignment horizontal="center" vertical="center" wrapText="1"/>
    </xf>
    <xf numFmtId="0" fontId="8" fillId="5" borderId="31" xfId="0" applyNumberFormat="1" applyFont="1" applyFill="1" applyBorder="1" applyAlignment="1" applyProtection="1">
      <alignment horizontal="center" vertical="center" wrapText="1"/>
    </xf>
    <xf numFmtId="0" fontId="4" fillId="0" borderId="0" xfId="0" applyNumberFormat="1" applyFont="1" applyFill="1" applyBorder="1" applyAlignment="1">
      <alignment horizontal="left" wrapText="1"/>
    </xf>
    <xf numFmtId="0" fontId="9" fillId="5" borderId="20" xfId="0" applyNumberFormat="1" applyFont="1" applyFill="1" applyBorder="1" applyAlignment="1" applyProtection="1">
      <alignment horizontal="center" vertical="center" textRotation="90" wrapText="1"/>
    </xf>
    <xf numFmtId="0" fontId="8" fillId="5" borderId="34" xfId="0" applyNumberFormat="1" applyFont="1" applyFill="1" applyBorder="1" applyAlignment="1" applyProtection="1">
      <alignment horizontal="center" vertical="center" wrapText="1"/>
    </xf>
    <xf numFmtId="0" fontId="8" fillId="5" borderId="48" xfId="0" applyNumberFormat="1" applyFont="1" applyFill="1" applyBorder="1" applyAlignment="1" applyProtection="1">
      <alignment horizontal="center" vertical="center" wrapText="1"/>
    </xf>
    <xf numFmtId="0" fontId="8" fillId="5" borderId="60" xfId="0" applyNumberFormat="1" applyFont="1" applyFill="1" applyBorder="1" applyAlignment="1" applyProtection="1">
      <alignment horizontal="center" vertical="center" wrapText="1"/>
    </xf>
    <xf numFmtId="0" fontId="9" fillId="5" borderId="40" xfId="0" applyNumberFormat="1" applyFont="1" applyFill="1" applyBorder="1" applyAlignment="1" applyProtection="1">
      <alignment horizontal="center" vertical="center" textRotation="90" wrapText="1"/>
    </xf>
    <xf numFmtId="0" fontId="8" fillId="5" borderId="44" xfId="0" applyNumberFormat="1" applyFont="1" applyFill="1" applyBorder="1" applyAlignment="1" applyProtection="1">
      <alignment horizontal="center" vertical="center" wrapText="1"/>
    </xf>
    <xf numFmtId="0" fontId="8" fillId="5" borderId="17" xfId="0" applyNumberFormat="1" applyFont="1" applyFill="1" applyBorder="1" applyAlignment="1" applyProtection="1">
      <alignment horizontal="center" vertical="center" wrapText="1"/>
    </xf>
    <xf numFmtId="0" fontId="8" fillId="5" borderId="54" xfId="0" applyNumberFormat="1" applyFont="1" applyFill="1" applyBorder="1" applyAlignment="1" applyProtection="1">
      <alignment horizontal="center" vertical="center" wrapText="1"/>
    </xf>
    <xf numFmtId="0" fontId="8" fillId="5" borderId="36" xfId="0" applyNumberFormat="1" applyFont="1" applyFill="1" applyBorder="1" applyAlignment="1" applyProtection="1">
      <alignment horizontal="center" vertical="center" wrapText="1"/>
    </xf>
    <xf numFmtId="0" fontId="8" fillId="5" borderId="61" xfId="0" applyNumberFormat="1" applyFont="1" applyFill="1" applyBorder="1" applyAlignment="1" applyProtection="1">
      <alignment horizontal="center" textRotation="90" wrapText="1"/>
    </xf>
    <xf numFmtId="0" fontId="8" fillId="5" borderId="62" xfId="0" applyNumberFormat="1" applyFont="1" applyFill="1" applyBorder="1" applyAlignment="1" applyProtection="1">
      <alignment horizontal="center" textRotation="90" wrapText="1"/>
    </xf>
    <xf numFmtId="0" fontId="8" fillId="5" borderId="22" xfId="0" applyNumberFormat="1" applyFont="1" applyFill="1" applyBorder="1" applyAlignment="1" applyProtection="1">
      <alignment horizontal="center" vertical="center" wrapText="1"/>
    </xf>
    <xf numFmtId="0" fontId="8" fillId="5" borderId="30" xfId="0" applyNumberFormat="1" applyFont="1" applyFill="1" applyBorder="1" applyAlignment="1" applyProtection="1">
      <alignment horizontal="center" vertical="center" wrapText="1"/>
    </xf>
    <xf numFmtId="0" fontId="8" fillId="5" borderId="23" xfId="1" applyFont="1" applyFill="1" applyBorder="1" applyAlignment="1" applyProtection="1">
      <alignment horizontal="center" vertical="center" wrapText="1"/>
    </xf>
    <xf numFmtId="0" fontId="16" fillId="3" borderId="40" xfId="0" applyFont="1" applyFill="1" applyBorder="1" applyAlignment="1" applyProtection="1">
      <alignment horizontal="left" vertical="top"/>
    </xf>
    <xf numFmtId="0" fontId="0" fillId="0" borderId="5" xfId="0" applyBorder="1" applyAlignment="1" applyProtection="1">
      <alignment horizontal="center"/>
    </xf>
    <xf numFmtId="0" fontId="0" fillId="0" borderId="7"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15" xfId="0" applyBorder="1" applyAlignment="1" applyProtection="1">
      <alignment horizontal="center"/>
    </xf>
    <xf numFmtId="0" fontId="16" fillId="3" borderId="3" xfId="0" applyFont="1" applyFill="1" applyBorder="1" applyAlignment="1" applyProtection="1">
      <alignment horizontal="left" vertical="top"/>
    </xf>
    <xf numFmtId="0" fontId="14" fillId="0" borderId="6"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12"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wrapText="1"/>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34" xfId="0" applyFont="1" applyBorder="1" applyAlignment="1" applyProtection="1">
      <alignment horizontal="left" vertical="center" wrapText="1"/>
    </xf>
    <xf numFmtId="0" fontId="9" fillId="0" borderId="24" xfId="0" applyFont="1" applyBorder="1" applyAlignment="1" applyProtection="1">
      <alignment horizontal="left" vertical="center" wrapText="1"/>
    </xf>
    <xf numFmtId="14" fontId="9" fillId="0" borderId="30" xfId="0" applyNumberFormat="1" applyFont="1" applyBorder="1" applyAlignment="1" applyProtection="1">
      <alignment horizontal="left" vertical="center" wrapText="1"/>
    </xf>
    <xf numFmtId="0" fontId="9" fillId="0" borderId="20" xfId="0" applyFont="1" applyBorder="1" applyAlignment="1" applyProtection="1">
      <alignment horizontal="left" vertical="center" wrapText="1"/>
    </xf>
    <xf numFmtId="0" fontId="9" fillId="0" borderId="40" xfId="0" applyFont="1" applyBorder="1" applyAlignment="1" applyProtection="1">
      <alignment horizontal="left" vertical="center" wrapText="1"/>
    </xf>
    <xf numFmtId="0" fontId="9" fillId="0" borderId="31" xfId="0" applyFont="1" applyBorder="1" applyAlignment="1" applyProtection="1">
      <alignment horizontal="left" vertical="center" wrapText="1"/>
    </xf>
  </cellXfs>
  <cellStyles count="2">
    <cellStyle name="Normal" xfId="0" builtinId="0"/>
    <cellStyle name="Normal 2" xfId="1"/>
  </cellStyles>
  <dxfs count="130">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FF0000"/>
        </patternFill>
      </fill>
    </dxf>
    <dxf>
      <fill>
        <patternFill>
          <bgColor rgb="FFFF0000"/>
        </patternFill>
      </fill>
    </dxf>
    <dxf>
      <font>
        <color indexed="16"/>
      </font>
      <fill>
        <patternFill patternType="solid">
          <bgColor indexed="34"/>
        </patternFill>
      </fill>
    </dxf>
    <dxf>
      <font>
        <color indexed="16"/>
      </font>
      <fill>
        <patternFill patternType="solid">
          <bgColor indexed="17"/>
        </patternFill>
      </fill>
    </dxf>
    <dxf>
      <font>
        <color indexed="16"/>
      </font>
      <fill>
        <patternFill patternType="solid">
          <bgColor indexed="52"/>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FF0000"/>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00FF00"/>
        </patternFill>
      </fill>
    </dxf>
    <dxf>
      <fill>
        <patternFill>
          <bgColor rgb="FFFFFF00"/>
        </patternFill>
      </fill>
    </dxf>
    <dxf>
      <fill>
        <patternFill>
          <bgColor rgb="FFFF9900"/>
        </patternFill>
      </fill>
    </dxf>
    <dxf>
      <fill>
        <patternFill>
          <bgColor rgb="FFFF0000"/>
        </patternFill>
      </fill>
    </dxf>
    <dxf>
      <fill>
        <patternFill>
          <bgColor rgb="FF00FF00"/>
        </patternFill>
      </fill>
    </dxf>
    <dxf>
      <fill>
        <patternFill>
          <bgColor rgb="FFFFFF00"/>
        </patternFill>
      </fill>
    </dxf>
    <dxf>
      <fill>
        <patternFill>
          <bgColor rgb="FFFF9900"/>
        </patternFill>
      </fill>
    </dxf>
    <dxf>
      <fill>
        <patternFill>
          <bgColor rgb="FFFF0000"/>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ill>
        <patternFill>
          <bgColor rgb="FFFF0000"/>
        </patternFill>
      </fill>
    </dxf>
    <dxf>
      <font>
        <color indexed="16"/>
      </font>
      <fill>
        <patternFill patternType="solid">
          <bgColor indexed="52"/>
        </patternFill>
      </fill>
    </dxf>
    <dxf>
      <font>
        <color indexed="16"/>
      </font>
      <fill>
        <patternFill patternType="solid">
          <bgColor indexed="17"/>
        </patternFill>
      </fill>
    </dxf>
    <dxf>
      <font>
        <color indexed="16"/>
      </font>
      <fill>
        <patternFill patternType="solid">
          <bgColor indexed="34"/>
        </patternFill>
      </fill>
    </dxf>
    <dxf>
      <fill>
        <patternFill>
          <bgColor rgb="FFFF0000"/>
        </patternFill>
      </fill>
    </dxf>
    <dxf>
      <font>
        <color indexed="16"/>
      </font>
      <fill>
        <patternFill patternType="solid">
          <bgColor indexed="17"/>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FF0000"/>
        </patternFill>
      </fill>
    </dxf>
    <dxf>
      <font>
        <color indexed="16"/>
      </font>
      <fill>
        <patternFill patternType="solid">
          <bgColor indexed="52"/>
        </patternFill>
      </fill>
    </dxf>
    <dxf>
      <font>
        <color indexed="16"/>
      </font>
      <fill>
        <patternFill patternType="solid">
          <bgColor indexed="17"/>
        </patternFill>
      </fill>
    </dxf>
    <dxf>
      <font>
        <color indexed="16"/>
      </font>
      <fill>
        <patternFill patternType="solid">
          <bgColor indexed="34"/>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ill>
        <patternFill>
          <bgColor rgb="FFFF0000"/>
        </patternFill>
      </fill>
    </dxf>
    <dxf>
      <font>
        <color indexed="16"/>
      </font>
      <fill>
        <patternFill patternType="solid">
          <bgColor indexed="52"/>
        </patternFill>
      </fill>
    </dxf>
    <dxf>
      <font>
        <color indexed="16"/>
      </font>
      <fill>
        <patternFill patternType="solid">
          <bgColor indexed="17"/>
        </patternFill>
      </fill>
    </dxf>
    <dxf>
      <font>
        <color indexed="16"/>
      </font>
      <fill>
        <patternFill patternType="solid">
          <bgColor indexed="34"/>
        </patternFill>
      </fill>
    </dxf>
    <dxf>
      <fill>
        <patternFill>
          <bgColor rgb="FFFF0000"/>
        </patternFill>
      </fill>
    </dxf>
    <dxf>
      <font>
        <color indexed="16"/>
      </font>
      <fill>
        <patternFill patternType="solid">
          <bgColor indexed="52"/>
        </patternFill>
      </fill>
    </dxf>
    <dxf>
      <font>
        <color indexed="16"/>
      </font>
      <fill>
        <patternFill patternType="solid">
          <bgColor indexed="17"/>
        </patternFill>
      </fill>
    </dxf>
    <dxf>
      <font>
        <color indexed="16"/>
      </font>
      <fill>
        <patternFill patternType="solid">
          <bgColor indexed="34"/>
        </patternFill>
      </fill>
    </dxf>
    <dxf>
      <fill>
        <patternFill>
          <bgColor rgb="FFFF0000"/>
        </patternFill>
      </fill>
    </dxf>
    <dxf>
      <font>
        <color indexed="16"/>
      </font>
      <fill>
        <patternFill patternType="solid">
          <bgColor indexed="17"/>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ont>
        <color indexed="16"/>
      </font>
      <fill>
        <patternFill patternType="solid">
          <bgColor indexed="17"/>
        </patternFill>
      </fill>
    </dxf>
    <dxf>
      <font>
        <color indexed="16"/>
      </font>
      <fill>
        <patternFill patternType="solid">
          <bgColor indexed="52"/>
        </patternFill>
      </fill>
    </dxf>
    <dxf>
      <font>
        <color indexed="16"/>
      </font>
      <fill>
        <patternFill patternType="solid">
          <bgColor indexed="34"/>
        </patternFill>
      </fill>
    </dxf>
    <dxf>
      <fill>
        <patternFill>
          <bgColor rgb="FFFF0000"/>
        </patternFill>
      </fill>
    </dxf>
    <dxf>
      <fill>
        <patternFill>
          <bgColor rgb="FFFF0000"/>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FF0000"/>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B7B7B7"/>
      <rgbColor rgb="00FF9900"/>
      <rgbColor rgb="00FFF2CC"/>
      <rgbColor rgb="00F3F3F3"/>
      <rgbColor rgb="00FFE599"/>
      <rgbColor rgb="00B6D7A8"/>
      <rgbColor rgb="00FFFF00"/>
      <rgbColor rgb="00FF0000"/>
      <rgbColor rgb="00000000"/>
      <rgbColor rgb="0000FF00"/>
      <rgbColor rgb="00C9DAF8"/>
      <rgbColor rgb="00D5A6BD"/>
      <rgbColor rgb="009FC5E8"/>
      <rgbColor rgb="00D9D9D9"/>
      <rgbColor rgb="00D0E0E3"/>
      <rgbColor rgb="00A4C2F4"/>
      <rgbColor rgb="00EFEFEF"/>
      <rgbColor rgb="00DD7E6B"/>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00"/>
      <color rgb="FF00CC00"/>
      <color rgb="FF00FF00"/>
      <color rgb="FF008000"/>
      <color rgb="FFFFFF00"/>
      <color rgb="FF33CC33"/>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255134</xdr:colOff>
      <xdr:row>0</xdr:row>
      <xdr:rowOff>59533</xdr:rowOff>
    </xdr:from>
    <xdr:to>
      <xdr:col>1</xdr:col>
      <xdr:colOff>737207</xdr:colOff>
      <xdr:row>3</xdr:row>
      <xdr:rowOff>136072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286" y="59533"/>
          <a:ext cx="482073" cy="5953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85044</xdr:colOff>
      <xdr:row>0</xdr:row>
      <xdr:rowOff>85044</xdr:rowOff>
    </xdr:from>
    <xdr:to>
      <xdr:col>1</xdr:col>
      <xdr:colOff>858951</xdr:colOff>
      <xdr:row>3</xdr:row>
      <xdr:rowOff>224312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85044"/>
          <a:ext cx="773907" cy="9556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304801</xdr:colOff>
      <xdr:row>0</xdr:row>
      <xdr:rowOff>66676</xdr:rowOff>
    </xdr:from>
    <xdr:to>
      <xdr:col>1</xdr:col>
      <xdr:colOff>960421</xdr:colOff>
      <xdr:row>3</xdr:row>
      <xdr:rowOff>142875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026" y="66676"/>
          <a:ext cx="655620" cy="809624"/>
        </a:xfrm>
        <a:prstGeom prst="rect">
          <a:avLst/>
        </a:prstGeom>
      </xdr:spPr>
    </xdr:pic>
    <xdr:clientData/>
  </xdr:twoCellAnchor>
  <xdr:twoCellAnchor editAs="oneCell">
    <xdr:from>
      <xdr:col>16</xdr:col>
      <xdr:colOff>2333</xdr:colOff>
      <xdr:row>0</xdr:row>
      <xdr:rowOff>247649</xdr:rowOff>
    </xdr:from>
    <xdr:to>
      <xdr:col>20</xdr:col>
      <xdr:colOff>666750</xdr:colOff>
      <xdr:row>14</xdr:row>
      <xdr:rowOff>96027</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93908" y="247649"/>
          <a:ext cx="4674442" cy="3601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9524</xdr:colOff>
      <xdr:row>1</xdr:row>
      <xdr:rowOff>9525</xdr:rowOff>
    </xdr:from>
    <xdr:to>
      <xdr:col>24</xdr:col>
      <xdr:colOff>133349</xdr:colOff>
      <xdr:row>14</xdr:row>
      <xdr:rowOff>97987</xdr:rowOff>
    </xdr:to>
    <xdr:pic>
      <xdr:nvPicPr>
        <xdr:cNvPr id="7" name="Imagen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954124" y="257175"/>
          <a:ext cx="3552825" cy="3593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510267</xdr:colOff>
      <xdr:row>0</xdr:row>
      <xdr:rowOff>68036</xdr:rowOff>
    </xdr:from>
    <xdr:to>
      <xdr:col>1</xdr:col>
      <xdr:colOff>1290767</xdr:colOff>
      <xdr:row>3</xdr:row>
      <xdr:rowOff>181429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071" y="68036"/>
          <a:ext cx="780500" cy="9638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137122</xdr:colOff>
      <xdr:row>0</xdr:row>
      <xdr:rowOff>154901</xdr:rowOff>
    </xdr:from>
    <xdr:to>
      <xdr:col>1</xdr:col>
      <xdr:colOff>1045393</xdr:colOff>
      <xdr:row>3</xdr:row>
      <xdr:rowOff>171236</xdr:rowOff>
    </xdr:to>
    <xdr:pic>
      <xdr:nvPicPr>
        <xdr:cNvPr id="2" name="Imagen 1" descr="D:\Mis documentos\Downloads\ut2_low.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701" y="154901"/>
          <a:ext cx="908271" cy="82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00B0F0"/>
  </sheetPr>
  <dimension ref="A1:G37"/>
  <sheetViews>
    <sheetView zoomScale="85" zoomScaleNormal="85" workbookViewId="0">
      <selection activeCell="E14" sqref="E14"/>
    </sheetView>
  </sheetViews>
  <sheetFormatPr baseColWidth="10" defaultColWidth="17.140625" defaultRowHeight="12.75" customHeight="1" x14ac:dyDescent="0.2"/>
  <cols>
    <col min="1" max="1" width="4.28515625" style="2" customWidth="1" collapsed="1"/>
    <col min="2" max="2" width="21.140625" style="2" customWidth="1" collapsed="1"/>
    <col min="3" max="3" width="63.5703125" style="2" customWidth="1" collapsed="1"/>
    <col min="4" max="4" width="37.7109375" style="2" customWidth="1" collapsed="1"/>
    <col min="5" max="16384" width="17.140625" style="2" collapsed="1"/>
  </cols>
  <sheetData>
    <row r="1" spans="1:7" s="16" customFormat="1" ht="12.75" customHeight="1" x14ac:dyDescent="0.2">
      <c r="A1" s="170"/>
      <c r="B1" s="171"/>
      <c r="C1" s="174" t="s">
        <v>41</v>
      </c>
      <c r="D1" s="38" t="s">
        <v>42</v>
      </c>
    </row>
    <row r="2" spans="1:7" s="7" customFormat="1" ht="14.25" customHeight="1" x14ac:dyDescent="0.2">
      <c r="A2" s="172"/>
      <c r="B2" s="173"/>
      <c r="C2" s="175"/>
      <c r="D2" s="39" t="s">
        <v>191</v>
      </c>
    </row>
    <row r="3" spans="1:7" s="25" customFormat="1" ht="14.25" customHeight="1" x14ac:dyDescent="0.2">
      <c r="A3" s="172"/>
      <c r="B3" s="173"/>
      <c r="C3" s="176" t="s">
        <v>73</v>
      </c>
      <c r="D3" s="40" t="s">
        <v>131</v>
      </c>
    </row>
    <row r="4" spans="1:7" ht="15" customHeight="1" thickBot="1" x14ac:dyDescent="0.25">
      <c r="A4" s="172"/>
      <c r="B4" s="173"/>
      <c r="C4" s="176"/>
      <c r="D4" s="41" t="s">
        <v>193</v>
      </c>
    </row>
    <row r="5" spans="1:7" s="10" customFormat="1" ht="28.5" customHeight="1" thickBot="1" x14ac:dyDescent="0.25">
      <c r="A5" s="177" t="s">
        <v>90</v>
      </c>
      <c r="B5" s="178"/>
      <c r="C5" s="181" t="s">
        <v>190</v>
      </c>
      <c r="D5" s="182"/>
      <c r="E5" s="9"/>
      <c r="F5" s="9"/>
      <c r="G5" s="9"/>
    </row>
    <row r="6" spans="1:7" s="10" customFormat="1" ht="15.75" thickBot="1" x14ac:dyDescent="0.25">
      <c r="A6" s="185" t="s">
        <v>54</v>
      </c>
      <c r="B6" s="186"/>
      <c r="C6" s="189" t="s">
        <v>151</v>
      </c>
      <c r="D6" s="190"/>
      <c r="E6" s="9"/>
      <c r="F6" s="9"/>
      <c r="G6" s="9"/>
    </row>
    <row r="7" spans="1:7" s="10" customFormat="1" ht="27" customHeight="1" thickBot="1" x14ac:dyDescent="0.25">
      <c r="A7" s="187" t="s">
        <v>55</v>
      </c>
      <c r="B7" s="188"/>
      <c r="C7" s="191" t="s">
        <v>153</v>
      </c>
      <c r="D7" s="192"/>
      <c r="E7" s="9"/>
      <c r="F7" s="9"/>
      <c r="G7" s="9"/>
    </row>
    <row r="8" spans="1:7" s="10" customFormat="1" ht="15.75" thickBot="1" x14ac:dyDescent="0.25">
      <c r="A8" s="179" t="s">
        <v>44</v>
      </c>
      <c r="B8" s="180"/>
      <c r="C8" s="183">
        <v>43622</v>
      </c>
      <c r="D8" s="184"/>
      <c r="E8" s="11"/>
      <c r="F8" s="11"/>
      <c r="G8" s="11"/>
    </row>
    <row r="9" spans="1:7" ht="30.75" customHeight="1" thickBot="1" x14ac:dyDescent="0.25">
      <c r="A9" s="153" t="s">
        <v>5</v>
      </c>
      <c r="B9" s="159" t="s">
        <v>69</v>
      </c>
      <c r="C9" s="199" t="s">
        <v>72</v>
      </c>
      <c r="D9" s="200"/>
    </row>
    <row r="10" spans="1:7" ht="54.75" customHeight="1" x14ac:dyDescent="0.2">
      <c r="A10" s="154">
        <v>1</v>
      </c>
      <c r="B10" s="160" t="s">
        <v>47</v>
      </c>
      <c r="C10" s="201" t="s">
        <v>169</v>
      </c>
      <c r="D10" s="202"/>
    </row>
    <row r="11" spans="1:7" s="35" customFormat="1" ht="100.5" customHeight="1" x14ac:dyDescent="0.2">
      <c r="A11" s="155">
        <v>2</v>
      </c>
      <c r="B11" s="51" t="s">
        <v>48</v>
      </c>
      <c r="C11" s="197" t="s">
        <v>157</v>
      </c>
      <c r="D11" s="198"/>
    </row>
    <row r="12" spans="1:7" s="88" customFormat="1" ht="66" customHeight="1" x14ac:dyDescent="0.2">
      <c r="A12" s="155">
        <v>3</v>
      </c>
      <c r="B12" s="51" t="s">
        <v>49</v>
      </c>
      <c r="C12" s="197" t="s">
        <v>170</v>
      </c>
      <c r="D12" s="198"/>
    </row>
    <row r="13" spans="1:7" s="88" customFormat="1" ht="27.75" customHeight="1" x14ac:dyDescent="0.2">
      <c r="A13" s="155">
        <v>4</v>
      </c>
      <c r="B13" s="51" t="s">
        <v>75</v>
      </c>
      <c r="C13" s="197" t="s">
        <v>152</v>
      </c>
      <c r="D13" s="198"/>
    </row>
    <row r="14" spans="1:7" s="88" customFormat="1" ht="39" customHeight="1" x14ac:dyDescent="0.2">
      <c r="A14" s="155">
        <v>5</v>
      </c>
      <c r="B14" s="51" t="s">
        <v>76</v>
      </c>
      <c r="C14" s="197" t="s">
        <v>158</v>
      </c>
      <c r="D14" s="198"/>
    </row>
    <row r="15" spans="1:7" s="35" customFormat="1" ht="70.5" customHeight="1" thickBot="1" x14ac:dyDescent="0.25">
      <c r="A15" s="155">
        <v>6</v>
      </c>
      <c r="B15" s="51" t="s">
        <v>77</v>
      </c>
      <c r="C15" s="197" t="s">
        <v>159</v>
      </c>
      <c r="D15" s="208"/>
    </row>
    <row r="16" spans="1:7" ht="35.25" customHeight="1" thickBot="1" x14ac:dyDescent="0.25">
      <c r="A16" s="156" t="s">
        <v>5</v>
      </c>
      <c r="B16" s="161" t="s">
        <v>69</v>
      </c>
      <c r="C16" s="199" t="s">
        <v>74</v>
      </c>
      <c r="D16" s="200"/>
    </row>
    <row r="17" spans="1:4" ht="45.75" customHeight="1" x14ac:dyDescent="0.2">
      <c r="A17" s="154">
        <v>1</v>
      </c>
      <c r="B17" s="162" t="s">
        <v>70</v>
      </c>
      <c r="C17" s="209" t="s">
        <v>160</v>
      </c>
      <c r="D17" s="196"/>
    </row>
    <row r="18" spans="1:4" ht="56.25" customHeight="1" x14ac:dyDescent="0.2">
      <c r="A18" s="155">
        <v>2</v>
      </c>
      <c r="B18" s="163" t="s">
        <v>45</v>
      </c>
      <c r="C18" s="203" t="s">
        <v>161</v>
      </c>
      <c r="D18" s="204"/>
    </row>
    <row r="19" spans="1:4" s="35" customFormat="1" ht="145.5" customHeight="1" x14ac:dyDescent="0.2">
      <c r="A19" s="155">
        <v>3</v>
      </c>
      <c r="B19" s="163" t="s">
        <v>46</v>
      </c>
      <c r="C19" s="203" t="s">
        <v>188</v>
      </c>
      <c r="D19" s="204"/>
    </row>
    <row r="20" spans="1:4" s="35" customFormat="1" ht="46.5" customHeight="1" x14ac:dyDescent="0.2">
      <c r="A20" s="155">
        <v>4</v>
      </c>
      <c r="B20" s="51" t="s">
        <v>154</v>
      </c>
      <c r="C20" s="205" t="s">
        <v>155</v>
      </c>
      <c r="D20" s="206"/>
    </row>
    <row r="21" spans="1:4" s="35" customFormat="1" ht="46.5" customHeight="1" x14ac:dyDescent="0.2">
      <c r="A21" s="155">
        <v>5</v>
      </c>
      <c r="B21" s="51" t="s">
        <v>78</v>
      </c>
      <c r="C21" s="205" t="s">
        <v>156</v>
      </c>
      <c r="D21" s="206"/>
    </row>
    <row r="22" spans="1:4" s="26" customFormat="1" ht="53.25" customHeight="1" thickBot="1" x14ac:dyDescent="0.25">
      <c r="A22" s="155">
        <v>6</v>
      </c>
      <c r="B22" s="51" t="s">
        <v>79</v>
      </c>
      <c r="C22" s="205" t="s">
        <v>171</v>
      </c>
      <c r="D22" s="207"/>
    </row>
    <row r="23" spans="1:4" ht="12.75" customHeight="1" thickBot="1" x14ac:dyDescent="0.25">
      <c r="A23" s="166" t="s">
        <v>5</v>
      </c>
      <c r="B23" s="167" t="s">
        <v>69</v>
      </c>
      <c r="C23" s="193" t="s">
        <v>174</v>
      </c>
      <c r="D23" s="194"/>
    </row>
    <row r="24" spans="1:4" ht="43.15" customHeight="1" x14ac:dyDescent="0.2">
      <c r="A24" s="168">
        <v>1</v>
      </c>
      <c r="B24" s="45" t="s">
        <v>175</v>
      </c>
      <c r="C24" s="195" t="s">
        <v>176</v>
      </c>
      <c r="D24" s="196"/>
    </row>
    <row r="25" spans="1:4" ht="65.25" customHeight="1" x14ac:dyDescent="0.2">
      <c r="A25" s="21">
        <v>2</v>
      </c>
      <c r="B25" s="46" t="s">
        <v>177</v>
      </c>
      <c r="C25" s="210" t="s">
        <v>178</v>
      </c>
      <c r="D25" s="211"/>
    </row>
    <row r="26" spans="1:4" ht="33" customHeight="1" x14ac:dyDescent="0.2">
      <c r="A26" s="21">
        <v>3</v>
      </c>
      <c r="B26" s="46" t="s">
        <v>179</v>
      </c>
      <c r="C26" s="210" t="s">
        <v>180</v>
      </c>
      <c r="D26" s="211"/>
    </row>
    <row r="27" spans="1:4" ht="31.15" customHeight="1" x14ac:dyDescent="0.2">
      <c r="A27" s="21">
        <v>4</v>
      </c>
      <c r="B27" s="46" t="s">
        <v>181</v>
      </c>
      <c r="C27" s="210" t="s">
        <v>182</v>
      </c>
      <c r="D27" s="211"/>
    </row>
    <row r="28" spans="1:4" ht="33.6" customHeight="1" x14ac:dyDescent="0.2">
      <c r="A28" s="21">
        <v>5</v>
      </c>
      <c r="B28" s="46" t="s">
        <v>183</v>
      </c>
      <c r="C28" s="210" t="s">
        <v>184</v>
      </c>
      <c r="D28" s="211"/>
    </row>
    <row r="29" spans="1:4" ht="36.6" customHeight="1" thickBot="1" x14ac:dyDescent="0.25">
      <c r="A29" s="169">
        <v>6</v>
      </c>
      <c r="B29" s="47" t="s">
        <v>185</v>
      </c>
      <c r="C29" s="210" t="s">
        <v>186</v>
      </c>
      <c r="D29" s="211"/>
    </row>
    <row r="30" spans="1:4" ht="12.75" customHeight="1" thickBot="1" x14ac:dyDescent="0.25"/>
    <row r="31" spans="1:4" ht="12.75" customHeight="1" thickBot="1" x14ac:dyDescent="0.25">
      <c r="A31" s="157" t="s">
        <v>5</v>
      </c>
      <c r="B31" s="161" t="s">
        <v>69</v>
      </c>
      <c r="C31" s="215" t="s">
        <v>162</v>
      </c>
      <c r="D31" s="194"/>
    </row>
    <row r="32" spans="1:4" ht="69" customHeight="1" x14ac:dyDescent="0.2">
      <c r="A32" s="154">
        <v>1</v>
      </c>
      <c r="B32" s="162" t="s">
        <v>187</v>
      </c>
      <c r="C32" s="209" t="s">
        <v>167</v>
      </c>
      <c r="D32" s="196"/>
    </row>
    <row r="33" spans="1:4" ht="39.6" customHeight="1" x14ac:dyDescent="0.2">
      <c r="A33" s="155">
        <v>2</v>
      </c>
      <c r="B33" s="163" t="s">
        <v>163</v>
      </c>
      <c r="C33" s="214" t="s">
        <v>165</v>
      </c>
      <c r="D33" s="211"/>
    </row>
    <row r="34" spans="1:4" ht="39.6" customHeight="1" x14ac:dyDescent="0.2">
      <c r="A34" s="155">
        <v>3</v>
      </c>
      <c r="B34" s="163" t="s">
        <v>164</v>
      </c>
      <c r="C34" s="214" t="s">
        <v>189</v>
      </c>
      <c r="D34" s="211"/>
    </row>
    <row r="35" spans="1:4" ht="38.450000000000003" customHeight="1" x14ac:dyDescent="0.2">
      <c r="A35" s="155">
        <v>4</v>
      </c>
      <c r="B35" s="165" t="s">
        <v>168</v>
      </c>
      <c r="C35" s="214" t="s">
        <v>172</v>
      </c>
      <c r="D35" s="211"/>
    </row>
    <row r="36" spans="1:4" ht="57.6" customHeight="1" x14ac:dyDescent="0.2">
      <c r="A36" s="155">
        <v>5</v>
      </c>
      <c r="B36" s="163" t="s">
        <v>166</v>
      </c>
      <c r="C36" s="214" t="s">
        <v>173</v>
      </c>
      <c r="D36" s="211"/>
    </row>
    <row r="37" spans="1:4" ht="26.45" customHeight="1" thickBot="1" x14ac:dyDescent="0.25">
      <c r="A37" s="158">
        <v>6</v>
      </c>
      <c r="B37" s="164"/>
      <c r="C37" s="212"/>
      <c r="D37" s="213"/>
    </row>
  </sheetData>
  <mergeCells count="39">
    <mergeCell ref="C25:D25"/>
    <mergeCell ref="C26:D26"/>
    <mergeCell ref="C27:D27"/>
    <mergeCell ref="C37:D37"/>
    <mergeCell ref="C33:D33"/>
    <mergeCell ref="C34:D34"/>
    <mergeCell ref="C35:D35"/>
    <mergeCell ref="C36:D36"/>
    <mergeCell ref="C31:D31"/>
    <mergeCell ref="C32:D32"/>
    <mergeCell ref="C28:D28"/>
    <mergeCell ref="C29:D29"/>
    <mergeCell ref="C23:D23"/>
    <mergeCell ref="C24:D24"/>
    <mergeCell ref="C12:D12"/>
    <mergeCell ref="C9:D9"/>
    <mergeCell ref="C10:D10"/>
    <mergeCell ref="C11:D11"/>
    <mergeCell ref="C18:D18"/>
    <mergeCell ref="C19:D19"/>
    <mergeCell ref="C20:D20"/>
    <mergeCell ref="C21:D21"/>
    <mergeCell ref="C22:D22"/>
    <mergeCell ref="C13:D13"/>
    <mergeCell ref="C14:D14"/>
    <mergeCell ref="C15:D15"/>
    <mergeCell ref="C16:D16"/>
    <mergeCell ref="C17:D17"/>
    <mergeCell ref="A1:B4"/>
    <mergeCell ref="C1:C2"/>
    <mergeCell ref="C3:C4"/>
    <mergeCell ref="A5:B5"/>
    <mergeCell ref="A8:B8"/>
    <mergeCell ref="C5:D5"/>
    <mergeCell ref="C8:D8"/>
    <mergeCell ref="A6:B6"/>
    <mergeCell ref="A7:B7"/>
    <mergeCell ref="C6:D6"/>
    <mergeCell ref="C7:D7"/>
  </mergeCells>
  <pageMargins left="0.74803149606299213" right="0.74803149606299213" top="0.98425196850393704" bottom="0.98425196850393704" header="0.51181102362204722" footer="0.51181102362204722"/>
  <pageSetup scale="96" orientation="landscape" horizontalDpi="300" verticalDpi="300" r:id="rId1"/>
  <headerFooter differentOddEven="1" alignWithMargins="0">
    <oddFooter>Página &amp;P</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N47"/>
  <sheetViews>
    <sheetView topLeftCell="A14" zoomScale="84" zoomScaleNormal="84" workbookViewId="0">
      <selection activeCell="D24" sqref="D24"/>
    </sheetView>
  </sheetViews>
  <sheetFormatPr baseColWidth="10" defaultColWidth="17.140625" defaultRowHeight="12.75" customHeight="1" x14ac:dyDescent="0.2"/>
  <cols>
    <col min="1" max="1" width="3.85546875" customWidth="1" collapsed="1"/>
    <col min="2" max="2" width="20.5703125" customWidth="1" collapsed="1"/>
    <col min="3" max="3" width="28.140625" style="18" customWidth="1" collapsed="1"/>
    <col min="4" max="4" width="44.42578125" customWidth="1" collapsed="1"/>
    <col min="5" max="5" width="14.7109375" customWidth="1" collapsed="1"/>
    <col min="6" max="6" width="35.85546875" customWidth="1" collapsed="1"/>
    <col min="7" max="7" width="6.85546875" customWidth="1" collapsed="1"/>
    <col min="9" max="9" width="0" hidden="1" customWidth="1" collapsed="1"/>
    <col min="11" max="14" width="17.140625" customWidth="1" collapsed="1"/>
  </cols>
  <sheetData>
    <row r="1" spans="1:9" s="18" customFormat="1" ht="22.5" customHeight="1" x14ac:dyDescent="0.2">
      <c r="A1" s="170"/>
      <c r="B1" s="171"/>
      <c r="C1" s="174" t="s">
        <v>41</v>
      </c>
      <c r="D1" s="236"/>
      <c r="E1" s="237"/>
      <c r="F1" s="49" t="s">
        <v>42</v>
      </c>
    </row>
    <row r="2" spans="1:9" s="18" customFormat="1" ht="21" customHeight="1" x14ac:dyDescent="0.2">
      <c r="A2" s="172"/>
      <c r="B2" s="173"/>
      <c r="C2" s="175"/>
      <c r="D2" s="238"/>
      <c r="E2" s="239"/>
      <c r="F2" s="50" t="s">
        <v>192</v>
      </c>
    </row>
    <row r="3" spans="1:9" ht="21" customHeight="1" x14ac:dyDescent="0.2">
      <c r="A3" s="172"/>
      <c r="B3" s="173"/>
      <c r="C3" s="176" t="s">
        <v>50</v>
      </c>
      <c r="D3" s="240"/>
      <c r="E3" s="241"/>
      <c r="F3" s="51" t="s">
        <v>132</v>
      </c>
    </row>
    <row r="4" spans="1:9" ht="23.25" customHeight="1" thickBot="1" x14ac:dyDescent="0.25">
      <c r="A4" s="172"/>
      <c r="B4" s="173"/>
      <c r="C4" s="242"/>
      <c r="D4" s="243"/>
      <c r="E4" s="244"/>
      <c r="F4" s="87" t="s">
        <v>193</v>
      </c>
      <c r="G4" s="12"/>
    </row>
    <row r="5" spans="1:9" s="18" customFormat="1" ht="36" customHeight="1" x14ac:dyDescent="0.2">
      <c r="A5" s="245" t="s">
        <v>90</v>
      </c>
      <c r="B5" s="246"/>
      <c r="C5" s="253"/>
      <c r="D5" s="254"/>
      <c r="E5" s="254"/>
      <c r="F5" s="255"/>
      <c r="G5" s="12"/>
    </row>
    <row r="6" spans="1:9" ht="23.25" customHeight="1" x14ac:dyDescent="0.2">
      <c r="A6" s="234" t="s">
        <v>54</v>
      </c>
      <c r="B6" s="235"/>
      <c r="C6" s="256"/>
      <c r="D6" s="257"/>
      <c r="E6" s="257"/>
      <c r="F6" s="258"/>
      <c r="G6" s="13"/>
    </row>
    <row r="7" spans="1:9" ht="27.75" customHeight="1" x14ac:dyDescent="0.2">
      <c r="A7" s="234" t="s">
        <v>55</v>
      </c>
      <c r="B7" s="235"/>
      <c r="C7" s="256"/>
      <c r="D7" s="257"/>
      <c r="E7" s="257"/>
      <c r="F7" s="258"/>
      <c r="G7" s="6"/>
    </row>
    <row r="8" spans="1:9" s="8" customFormat="1" ht="21.75" customHeight="1" thickBot="1" x14ac:dyDescent="0.25">
      <c r="A8" s="251" t="str">
        <f>+'Contexto Estratégico'!A8:B8</f>
        <v>Fecha de Actualización</v>
      </c>
      <c r="B8" s="252"/>
      <c r="C8" s="259"/>
      <c r="D8" s="260"/>
      <c r="E8" s="260"/>
      <c r="F8" s="261"/>
      <c r="G8" s="6"/>
    </row>
    <row r="9" spans="1:9" ht="39" customHeight="1" x14ac:dyDescent="0.2">
      <c r="A9" s="247" t="s">
        <v>5</v>
      </c>
      <c r="B9" s="265" t="s">
        <v>88</v>
      </c>
      <c r="C9" s="266"/>
      <c r="D9" s="248" t="s">
        <v>38</v>
      </c>
      <c r="E9" s="248" t="s">
        <v>71</v>
      </c>
      <c r="F9" s="262" t="s">
        <v>82</v>
      </c>
      <c r="G9" s="14"/>
    </row>
    <row r="10" spans="1:9" s="8" customFormat="1" ht="13.5" thickBot="1" x14ac:dyDescent="0.25">
      <c r="A10" s="233"/>
      <c r="B10" s="249"/>
      <c r="C10" s="250"/>
      <c r="D10" s="227"/>
      <c r="E10" s="227"/>
      <c r="F10" s="229"/>
      <c r="G10" s="14"/>
    </row>
    <row r="11" spans="1:9" ht="217.5" customHeight="1" x14ac:dyDescent="0.2">
      <c r="A11" s="42">
        <v>1</v>
      </c>
      <c r="B11" s="264"/>
      <c r="C11" s="264"/>
      <c r="D11" s="29"/>
      <c r="E11" s="103"/>
      <c r="F11" s="30"/>
      <c r="G11" s="13"/>
      <c r="I11" t="s">
        <v>33</v>
      </c>
    </row>
    <row r="12" spans="1:9" s="18" customFormat="1" x14ac:dyDescent="0.2">
      <c r="A12" s="43">
        <v>2</v>
      </c>
      <c r="B12" s="267"/>
      <c r="C12" s="267"/>
      <c r="D12" s="3"/>
      <c r="E12" s="101"/>
      <c r="F12" s="22"/>
      <c r="G12" s="13"/>
    </row>
    <row r="13" spans="1:9" s="18" customFormat="1" x14ac:dyDescent="0.2">
      <c r="A13" s="43">
        <v>3</v>
      </c>
      <c r="B13" s="231"/>
      <c r="C13" s="231"/>
      <c r="D13" s="3"/>
      <c r="E13" s="101"/>
      <c r="F13" s="22"/>
      <c r="G13" s="13"/>
    </row>
    <row r="14" spans="1:9" s="18" customFormat="1" x14ac:dyDescent="0.2">
      <c r="A14" s="43">
        <v>4</v>
      </c>
      <c r="B14" s="231"/>
      <c r="C14" s="231"/>
      <c r="D14" s="3"/>
      <c r="E14" s="101"/>
      <c r="F14" s="22"/>
      <c r="G14" s="13"/>
    </row>
    <row r="15" spans="1:9" s="18" customFormat="1" x14ac:dyDescent="0.2">
      <c r="A15" s="43">
        <v>5</v>
      </c>
      <c r="B15" s="231"/>
      <c r="C15" s="231"/>
      <c r="D15" s="3"/>
      <c r="E15" s="101"/>
      <c r="F15" s="22"/>
      <c r="G15" s="13"/>
    </row>
    <row r="16" spans="1:9" s="18" customFormat="1" x14ac:dyDescent="0.2">
      <c r="A16" s="43">
        <v>6</v>
      </c>
      <c r="B16" s="231"/>
      <c r="C16" s="231"/>
      <c r="D16" s="3"/>
      <c r="E16" s="101"/>
      <c r="F16" s="22"/>
      <c r="G16" s="13"/>
    </row>
    <row r="17" spans="1:7" s="8" customFormat="1" ht="39" customHeight="1" x14ac:dyDescent="0.2">
      <c r="A17" s="232" t="s">
        <v>5</v>
      </c>
      <c r="B17" s="249" t="s">
        <v>89</v>
      </c>
      <c r="C17" s="250"/>
      <c r="D17" s="226" t="s">
        <v>39</v>
      </c>
      <c r="E17" s="226" t="s">
        <v>71</v>
      </c>
      <c r="F17" s="228" t="s">
        <v>82</v>
      </c>
      <c r="G17" s="13"/>
    </row>
    <row r="18" spans="1:7" s="8" customFormat="1" ht="13.5" thickBot="1" x14ac:dyDescent="0.25">
      <c r="A18" s="233"/>
      <c r="B18" s="249"/>
      <c r="C18" s="250"/>
      <c r="D18" s="227"/>
      <c r="E18" s="227"/>
      <c r="F18" s="229"/>
      <c r="G18" s="13"/>
    </row>
    <row r="19" spans="1:7" s="8" customFormat="1" x14ac:dyDescent="0.2">
      <c r="A19" s="42">
        <v>1</v>
      </c>
      <c r="B19" s="263"/>
      <c r="C19" s="264"/>
      <c r="D19" s="29"/>
      <c r="E19" s="91"/>
      <c r="F19" s="30"/>
      <c r="G19" s="13"/>
    </row>
    <row r="20" spans="1:7" s="18" customFormat="1" x14ac:dyDescent="0.2">
      <c r="A20" s="43">
        <v>2</v>
      </c>
      <c r="B20" s="231"/>
      <c r="C20" s="231"/>
      <c r="D20" s="3"/>
      <c r="E20" s="89"/>
      <c r="F20" s="22"/>
      <c r="G20" s="13"/>
    </row>
    <row r="21" spans="1:7" s="18" customFormat="1" x14ac:dyDescent="0.2">
      <c r="A21" s="43">
        <v>3</v>
      </c>
      <c r="B21" s="231"/>
      <c r="C21" s="231"/>
      <c r="D21" s="3"/>
      <c r="E21" s="89"/>
      <c r="F21" s="22"/>
      <c r="G21" s="13"/>
    </row>
    <row r="22" spans="1:7" s="18" customFormat="1" x14ac:dyDescent="0.2">
      <c r="A22" s="43">
        <v>4</v>
      </c>
      <c r="B22" s="231"/>
      <c r="C22" s="231"/>
      <c r="D22" s="3"/>
      <c r="E22" s="89"/>
      <c r="F22" s="22"/>
      <c r="G22" s="13"/>
    </row>
    <row r="23" spans="1:7" s="18" customFormat="1" x14ac:dyDescent="0.2">
      <c r="A23" s="43">
        <v>5</v>
      </c>
      <c r="B23" s="231"/>
      <c r="C23" s="231"/>
      <c r="D23" s="3"/>
      <c r="E23" s="89"/>
      <c r="F23" s="22"/>
      <c r="G23" s="13"/>
    </row>
    <row r="24" spans="1:7" s="8" customFormat="1" x14ac:dyDescent="0.2">
      <c r="A24" s="43">
        <v>6</v>
      </c>
      <c r="B24" s="231"/>
      <c r="C24" s="231"/>
      <c r="D24" s="3"/>
      <c r="E24" s="89"/>
      <c r="F24" s="22"/>
      <c r="G24" s="13"/>
    </row>
    <row r="25" spans="1:7" s="18" customFormat="1" x14ac:dyDescent="0.2">
      <c r="A25" s="43">
        <v>7</v>
      </c>
      <c r="B25" s="231"/>
      <c r="C25" s="231"/>
      <c r="D25" s="3"/>
      <c r="E25" s="89"/>
      <c r="F25" s="22"/>
      <c r="G25" s="13"/>
    </row>
    <row r="26" spans="1:7" s="18" customFormat="1" x14ac:dyDescent="0.2">
      <c r="A26" s="43">
        <v>8</v>
      </c>
      <c r="B26" s="231"/>
      <c r="C26" s="231"/>
      <c r="D26" s="3"/>
      <c r="E26" s="89"/>
      <c r="F26" s="22"/>
      <c r="G26" s="13"/>
    </row>
    <row r="27" spans="1:7" s="8" customFormat="1" x14ac:dyDescent="0.2">
      <c r="A27" s="43">
        <v>9</v>
      </c>
      <c r="B27" s="231"/>
      <c r="C27" s="231"/>
      <c r="D27" s="3"/>
      <c r="E27" s="89"/>
      <c r="F27" s="22"/>
      <c r="G27" s="13"/>
    </row>
    <row r="28" spans="1:7" s="8" customFormat="1" ht="15" customHeight="1" thickBot="1" x14ac:dyDescent="0.25">
      <c r="A28" s="44">
        <v>10</v>
      </c>
      <c r="B28" s="230"/>
      <c r="C28" s="230"/>
      <c r="D28" s="23"/>
      <c r="E28" s="90"/>
      <c r="F28" s="24"/>
      <c r="G28" s="13"/>
    </row>
    <row r="29" spans="1:7" x14ac:dyDescent="0.2">
      <c r="A29" s="48"/>
      <c r="B29" s="48"/>
      <c r="C29" s="48"/>
      <c r="D29" s="48"/>
      <c r="E29" s="48"/>
      <c r="F29" s="48"/>
    </row>
    <row r="30" spans="1:7" ht="12.75" customHeight="1" thickBot="1" x14ac:dyDescent="0.25">
      <c r="A30" s="36"/>
      <c r="B30" s="36"/>
      <c r="C30" s="88"/>
      <c r="D30" s="36"/>
      <c r="E30" s="36"/>
      <c r="F30" s="36"/>
    </row>
    <row r="31" spans="1:7" ht="12.75" customHeight="1" x14ac:dyDescent="0.2">
      <c r="A31" s="36"/>
      <c r="B31" s="106" t="s">
        <v>80</v>
      </c>
      <c r="C31" s="223" t="s">
        <v>90</v>
      </c>
      <c r="D31" s="224"/>
      <c r="E31" s="224"/>
      <c r="F31" s="225"/>
    </row>
    <row r="32" spans="1:7" ht="40.5" customHeight="1" x14ac:dyDescent="0.2">
      <c r="A32" s="36"/>
      <c r="B32" s="104" t="s">
        <v>33</v>
      </c>
      <c r="C32" s="216" t="s">
        <v>81</v>
      </c>
      <c r="D32" s="216"/>
      <c r="E32" s="216"/>
      <c r="F32" s="217"/>
    </row>
    <row r="33" spans="1:6" ht="42.75" customHeight="1" x14ac:dyDescent="0.2">
      <c r="A33" s="36"/>
      <c r="B33" s="104" t="s">
        <v>51</v>
      </c>
      <c r="C33" s="216" t="s">
        <v>145</v>
      </c>
      <c r="D33" s="216"/>
      <c r="E33" s="216"/>
      <c r="F33" s="217"/>
    </row>
    <row r="34" spans="1:6" ht="41.25" customHeight="1" x14ac:dyDescent="0.2">
      <c r="A34" s="36"/>
      <c r="B34" s="104" t="s">
        <v>32</v>
      </c>
      <c r="C34" s="216" t="s">
        <v>83</v>
      </c>
      <c r="D34" s="216"/>
      <c r="E34" s="216"/>
      <c r="F34" s="217"/>
    </row>
    <row r="35" spans="1:6" ht="33" customHeight="1" x14ac:dyDescent="0.2">
      <c r="A35" s="36"/>
      <c r="B35" s="104" t="s">
        <v>135</v>
      </c>
      <c r="C35" s="216" t="s">
        <v>53</v>
      </c>
      <c r="D35" s="216"/>
      <c r="E35" s="216"/>
      <c r="F35" s="217"/>
    </row>
    <row r="36" spans="1:6" ht="28.5" customHeight="1" x14ac:dyDescent="0.2">
      <c r="A36" s="36"/>
      <c r="B36" s="104" t="s">
        <v>52</v>
      </c>
      <c r="C36" s="216" t="s">
        <v>146</v>
      </c>
      <c r="D36" s="216"/>
      <c r="E36" s="216"/>
      <c r="F36" s="217"/>
    </row>
    <row r="37" spans="1:6" ht="18" customHeight="1" x14ac:dyDescent="0.2">
      <c r="B37" s="104" t="s">
        <v>136</v>
      </c>
      <c r="C37" s="216" t="s">
        <v>84</v>
      </c>
      <c r="D37" s="216"/>
      <c r="E37" s="216"/>
      <c r="F37" s="217"/>
    </row>
    <row r="38" spans="1:6" s="18" customFormat="1" ht="18" customHeight="1" x14ac:dyDescent="0.2">
      <c r="B38" s="117" t="s">
        <v>134</v>
      </c>
      <c r="C38" s="216" t="s">
        <v>138</v>
      </c>
      <c r="D38" s="216"/>
      <c r="E38" s="216"/>
      <c r="F38" s="217"/>
    </row>
    <row r="39" spans="1:6" s="18" customFormat="1" ht="19.5" customHeight="1" x14ac:dyDescent="0.2">
      <c r="B39" s="117" t="s">
        <v>142</v>
      </c>
      <c r="C39" s="216" t="s">
        <v>139</v>
      </c>
      <c r="D39" s="216"/>
      <c r="E39" s="216"/>
      <c r="F39" s="217"/>
    </row>
    <row r="40" spans="1:6" s="18" customFormat="1" ht="32.25" customHeight="1" x14ac:dyDescent="0.2">
      <c r="B40" s="117" t="s">
        <v>154</v>
      </c>
      <c r="C40" s="218" t="s">
        <v>155</v>
      </c>
      <c r="D40" s="219"/>
      <c r="E40" s="219"/>
      <c r="F40" s="220"/>
    </row>
    <row r="41" spans="1:6" s="18" customFormat="1" ht="19.5" customHeight="1" x14ac:dyDescent="0.2">
      <c r="B41" s="117" t="s">
        <v>143</v>
      </c>
      <c r="C41" s="216" t="s">
        <v>140</v>
      </c>
      <c r="D41" s="216"/>
      <c r="E41" s="216"/>
      <c r="F41" s="217"/>
    </row>
    <row r="42" spans="1:6" s="18" customFormat="1" ht="27" customHeight="1" x14ac:dyDescent="0.2">
      <c r="B42" s="117" t="s">
        <v>144</v>
      </c>
      <c r="C42" s="216" t="s">
        <v>141</v>
      </c>
      <c r="D42" s="216"/>
      <c r="E42" s="216"/>
      <c r="F42" s="217"/>
    </row>
    <row r="43" spans="1:6" ht="27" customHeight="1" thickBot="1" x14ac:dyDescent="0.25">
      <c r="B43" s="105" t="s">
        <v>137</v>
      </c>
      <c r="C43" s="221" t="s">
        <v>85</v>
      </c>
      <c r="D43" s="221"/>
      <c r="E43" s="221"/>
      <c r="F43" s="222"/>
    </row>
    <row r="46" spans="1:6" ht="12.75" customHeight="1" x14ac:dyDescent="0.2">
      <c r="B46" s="18"/>
    </row>
    <row r="47" spans="1:6" ht="12.75" customHeight="1" x14ac:dyDescent="0.2">
      <c r="B47" s="18"/>
    </row>
  </sheetData>
  <mergeCells count="50">
    <mergeCell ref="B21:C21"/>
    <mergeCell ref="B22:C22"/>
    <mergeCell ref="F9:F10"/>
    <mergeCell ref="B14:C14"/>
    <mergeCell ref="B15:C15"/>
    <mergeCell ref="B16:C16"/>
    <mergeCell ref="B19:C19"/>
    <mergeCell ref="B9:C10"/>
    <mergeCell ref="B11:C11"/>
    <mergeCell ref="B12:C12"/>
    <mergeCell ref="B13:C13"/>
    <mergeCell ref="B20:C20"/>
    <mergeCell ref="A17:A18"/>
    <mergeCell ref="A1:B4"/>
    <mergeCell ref="A6:B6"/>
    <mergeCell ref="A7:B7"/>
    <mergeCell ref="C1:E2"/>
    <mergeCell ref="C3:E4"/>
    <mergeCell ref="A5:B5"/>
    <mergeCell ref="A9:A10"/>
    <mergeCell ref="D9:D10"/>
    <mergeCell ref="E9:E10"/>
    <mergeCell ref="B17:C18"/>
    <mergeCell ref="A8:B8"/>
    <mergeCell ref="C5:F5"/>
    <mergeCell ref="C6:F6"/>
    <mergeCell ref="C7:F7"/>
    <mergeCell ref="C8:F8"/>
    <mergeCell ref="C43:F43"/>
    <mergeCell ref="C31:F31"/>
    <mergeCell ref="E17:E18"/>
    <mergeCell ref="F17:F18"/>
    <mergeCell ref="D17:D18"/>
    <mergeCell ref="C32:F32"/>
    <mergeCell ref="C33:F33"/>
    <mergeCell ref="C34:F34"/>
    <mergeCell ref="C35:F35"/>
    <mergeCell ref="C36:F36"/>
    <mergeCell ref="B28:C28"/>
    <mergeCell ref="B23:C23"/>
    <mergeCell ref="B24:C24"/>
    <mergeCell ref="B25:C25"/>
    <mergeCell ref="B26:C26"/>
    <mergeCell ref="B27:C27"/>
    <mergeCell ref="C38:F38"/>
    <mergeCell ref="C39:F39"/>
    <mergeCell ref="C41:F41"/>
    <mergeCell ref="C42:F42"/>
    <mergeCell ref="C37:F37"/>
    <mergeCell ref="C40:F40"/>
  </mergeCells>
  <dataValidations count="2">
    <dataValidation type="list" allowBlank="1" showInputMessage="1" showErrorMessage="1" sqref="E19:E28">
      <formula1>$B$43</formula1>
    </dataValidation>
    <dataValidation type="list" allowBlank="1" showInputMessage="1" showErrorMessage="1" sqref="E11:E16">
      <formula1>$B$32:$B$43</formula1>
    </dataValidation>
  </dataValidations>
  <pageMargins left="0.74803149606299213" right="0.74803149606299213" top="0.98425196850393704" bottom="0.98425196850393704" header="0.51181102362204722" footer="0.51181102362204722"/>
  <pageSetup scale="87" orientation="landscape" horizontalDpi="300" verticalDpi="300" r:id="rId1"/>
  <headerFooter differentOddEven="1" alignWithMargins="0">
    <oddFooter>Página &amp;P</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R69"/>
  <sheetViews>
    <sheetView topLeftCell="A13" zoomScaleNormal="100" workbookViewId="0">
      <selection activeCell="B19" sqref="B19:N19"/>
    </sheetView>
  </sheetViews>
  <sheetFormatPr baseColWidth="10" defaultColWidth="17.140625" defaultRowHeight="12.75" customHeight="1" x14ac:dyDescent="0.2"/>
  <cols>
    <col min="1" max="1" width="4.140625" customWidth="1" collapsed="1"/>
    <col min="2" max="2" width="17.85546875" customWidth="1" collapsed="1"/>
    <col min="3" max="3" width="18.5703125" style="18" customWidth="1" collapsed="1"/>
    <col min="4" max="4" width="5.7109375" customWidth="1" collapsed="1"/>
    <col min="5" max="5" width="13.7109375" customWidth="1" collapsed="1"/>
    <col min="6" max="6" width="6.140625" customWidth="1" collapsed="1"/>
    <col min="7" max="7" width="13.42578125" customWidth="1" collapsed="1"/>
    <col min="8" max="8" width="9.5703125" hidden="1" customWidth="1" collapsed="1"/>
    <col min="9" max="9" width="4.85546875" hidden="1" customWidth="1" collapsed="1"/>
    <col min="10" max="10" width="5" hidden="1" customWidth="1" collapsed="1"/>
    <col min="11" max="11" width="4.85546875" hidden="1" customWidth="1" collapsed="1"/>
    <col min="12" max="12" width="5.28515625" hidden="1" customWidth="1" collapsed="1"/>
    <col min="13" max="13" width="2.5703125" hidden="1" customWidth="1" collapsed="1"/>
    <col min="14" max="14" width="30.85546875" customWidth="1" collapsed="1"/>
    <col min="15" max="15" width="7.5703125" customWidth="1" collapsed="1"/>
    <col min="16" max="16" width="17.140625" customWidth="1" collapsed="1"/>
    <col min="18" max="18" width="8.7109375" style="1" customWidth="1" collapsed="1"/>
  </cols>
  <sheetData>
    <row r="1" spans="1:18" s="18" customFormat="1" ht="19.5" customHeight="1" x14ac:dyDescent="0.2">
      <c r="A1" s="170"/>
      <c r="B1" s="314"/>
      <c r="C1" s="238" t="s">
        <v>41</v>
      </c>
      <c r="D1" s="238"/>
      <c r="E1" s="238"/>
      <c r="F1" s="238"/>
      <c r="G1" s="238"/>
      <c r="H1" s="238"/>
      <c r="I1" s="238"/>
      <c r="J1" s="238"/>
      <c r="K1" s="238"/>
      <c r="L1" s="238"/>
      <c r="M1" s="239"/>
      <c r="N1" s="49" t="s">
        <v>42</v>
      </c>
      <c r="R1" s="1"/>
    </row>
    <row r="2" spans="1:18" ht="21" customHeight="1" x14ac:dyDescent="0.2">
      <c r="A2" s="172"/>
      <c r="B2" s="315"/>
      <c r="C2" s="238"/>
      <c r="D2" s="238"/>
      <c r="E2" s="238"/>
      <c r="F2" s="238"/>
      <c r="G2" s="238"/>
      <c r="H2" s="238"/>
      <c r="I2" s="238"/>
      <c r="J2" s="238"/>
      <c r="K2" s="238"/>
      <c r="L2" s="238"/>
      <c r="M2" s="239"/>
      <c r="N2" s="50" t="s">
        <v>194</v>
      </c>
    </row>
    <row r="3" spans="1:18" s="18" customFormat="1" ht="17.25" customHeight="1" x14ac:dyDescent="0.2">
      <c r="A3" s="172"/>
      <c r="B3" s="315"/>
      <c r="C3" s="240" t="s">
        <v>21</v>
      </c>
      <c r="D3" s="240"/>
      <c r="E3" s="240"/>
      <c r="F3" s="240"/>
      <c r="G3" s="240"/>
      <c r="H3" s="240"/>
      <c r="I3" s="240"/>
      <c r="J3" s="240"/>
      <c r="K3" s="240"/>
      <c r="L3" s="240"/>
      <c r="M3" s="241"/>
      <c r="N3" s="51" t="s">
        <v>131</v>
      </c>
      <c r="R3" s="27"/>
    </row>
    <row r="4" spans="1:18" ht="16.5" customHeight="1" thickBot="1" x14ac:dyDescent="0.25">
      <c r="A4" s="172"/>
      <c r="B4" s="315"/>
      <c r="C4" s="240"/>
      <c r="D4" s="240"/>
      <c r="E4" s="240"/>
      <c r="F4" s="240"/>
      <c r="G4" s="240"/>
      <c r="H4" s="240"/>
      <c r="I4" s="240"/>
      <c r="J4" s="240"/>
      <c r="K4" s="240"/>
      <c r="L4" s="240"/>
      <c r="M4" s="241"/>
      <c r="N4" s="87" t="s">
        <v>193</v>
      </c>
    </row>
    <row r="5" spans="1:18" s="18" customFormat="1" ht="30.75" customHeight="1" x14ac:dyDescent="0.2">
      <c r="A5" s="245" t="s">
        <v>90</v>
      </c>
      <c r="B5" s="246"/>
      <c r="C5" s="316"/>
      <c r="D5" s="317"/>
      <c r="E5" s="317"/>
      <c r="F5" s="317"/>
      <c r="G5" s="317"/>
      <c r="H5" s="317"/>
      <c r="I5" s="317"/>
      <c r="J5" s="317"/>
      <c r="K5" s="317"/>
      <c r="L5" s="317"/>
      <c r="M5" s="317"/>
      <c r="N5" s="318"/>
      <c r="R5" s="32"/>
    </row>
    <row r="6" spans="1:18" ht="15" x14ac:dyDescent="0.2">
      <c r="A6" s="234" t="str">
        <f>+'Identificación del Riesgo'!A6:B6</f>
        <v>NOMBRE DEL PROCESO</v>
      </c>
      <c r="B6" s="235"/>
      <c r="C6" s="309"/>
      <c r="D6" s="309"/>
      <c r="E6" s="309"/>
      <c r="F6" s="309"/>
      <c r="G6" s="309"/>
      <c r="H6" s="309"/>
      <c r="I6" s="309"/>
      <c r="J6" s="309"/>
      <c r="K6" s="309"/>
      <c r="L6" s="309"/>
      <c r="M6" s="309"/>
      <c r="N6" s="310"/>
      <c r="O6" s="13"/>
    </row>
    <row r="7" spans="1:18" ht="36.75" customHeight="1" x14ac:dyDescent="0.2">
      <c r="A7" s="234" t="str">
        <f>+'Identificación del Riesgo'!A7:B7</f>
        <v>OBJETIVO DEL PROCESO</v>
      </c>
      <c r="B7" s="235"/>
      <c r="C7" s="309"/>
      <c r="D7" s="309"/>
      <c r="E7" s="309"/>
      <c r="F7" s="309"/>
      <c r="G7" s="309"/>
      <c r="H7" s="309"/>
      <c r="I7" s="309"/>
      <c r="J7" s="309"/>
      <c r="K7" s="309"/>
      <c r="L7" s="309"/>
      <c r="M7" s="309"/>
      <c r="N7" s="310"/>
      <c r="O7" s="6"/>
    </row>
    <row r="8" spans="1:18" s="8" customFormat="1" ht="15.75" thickBot="1" x14ac:dyDescent="0.25">
      <c r="A8" s="251" t="str">
        <f>+'Identificación del Riesgo'!A8:B8</f>
        <v>Fecha de Actualización</v>
      </c>
      <c r="B8" s="252"/>
      <c r="C8" s="311"/>
      <c r="D8" s="312"/>
      <c r="E8" s="312"/>
      <c r="F8" s="312"/>
      <c r="G8" s="312"/>
      <c r="H8" s="312"/>
      <c r="I8" s="312"/>
      <c r="J8" s="312"/>
      <c r="K8" s="312"/>
      <c r="L8" s="312"/>
      <c r="M8" s="312"/>
      <c r="N8" s="313"/>
      <c r="O8" s="6"/>
      <c r="R8" s="1"/>
    </row>
    <row r="9" spans="1:18" ht="14.25" customHeight="1" x14ac:dyDescent="0.2">
      <c r="A9" s="307" t="s">
        <v>5</v>
      </c>
      <c r="B9" s="265" t="s">
        <v>86</v>
      </c>
      <c r="C9" s="266"/>
      <c r="D9" s="248" t="s">
        <v>18</v>
      </c>
      <c r="E9" s="306"/>
      <c r="F9" s="248" t="s">
        <v>30</v>
      </c>
      <c r="G9" s="306"/>
      <c r="H9" s="248" t="s">
        <v>26</v>
      </c>
      <c r="I9" s="92" t="s">
        <v>9</v>
      </c>
      <c r="J9" s="92" t="s">
        <v>12</v>
      </c>
      <c r="K9" s="92" t="s">
        <v>8</v>
      </c>
      <c r="L9" s="92" t="s">
        <v>7</v>
      </c>
      <c r="M9" s="265" t="s">
        <v>119</v>
      </c>
      <c r="N9" s="200"/>
      <c r="O9" s="13"/>
    </row>
    <row r="10" spans="1:18" s="18" customFormat="1" ht="13.5" thickBot="1" x14ac:dyDescent="0.25">
      <c r="A10" s="281"/>
      <c r="B10" s="249"/>
      <c r="C10" s="250"/>
      <c r="D10" s="55" t="s">
        <v>20</v>
      </c>
      <c r="E10" s="56" t="s">
        <v>28</v>
      </c>
      <c r="F10" s="55" t="s">
        <v>20</v>
      </c>
      <c r="G10" s="56" t="s">
        <v>28</v>
      </c>
      <c r="H10" s="227"/>
      <c r="I10" s="93"/>
      <c r="J10" s="93"/>
      <c r="K10" s="93"/>
      <c r="L10" s="93"/>
      <c r="M10" s="249"/>
      <c r="N10" s="280"/>
      <c r="O10" s="13"/>
      <c r="R10" s="28"/>
    </row>
    <row r="11" spans="1:18" ht="39" customHeight="1" x14ac:dyDescent="0.2">
      <c r="A11" s="52">
        <f>+'Identificación del Riesgo'!A11</f>
        <v>1</v>
      </c>
      <c r="B11" s="287"/>
      <c r="C11" s="287"/>
      <c r="D11" s="96"/>
      <c r="E11" s="53"/>
      <c r="F11" s="96"/>
      <c r="G11" s="53"/>
      <c r="H11" s="53"/>
      <c r="I11" s="53"/>
      <c r="J11" s="53"/>
      <c r="K11" s="53"/>
      <c r="L11" s="53"/>
      <c r="M11" s="53"/>
      <c r="N11" s="54"/>
      <c r="O11" s="13"/>
    </row>
    <row r="12" spans="1:18" s="18" customFormat="1" ht="30.75" customHeight="1" x14ac:dyDescent="0.2">
      <c r="A12" s="58">
        <f>+'Identificación del Riesgo'!A12</f>
        <v>2</v>
      </c>
      <c r="B12" s="286"/>
      <c r="C12" s="286"/>
      <c r="D12" s="95"/>
      <c r="E12" s="59"/>
      <c r="F12" s="95"/>
      <c r="G12" s="59"/>
      <c r="H12" s="59"/>
      <c r="I12" s="59"/>
      <c r="J12" s="59"/>
      <c r="K12" s="59"/>
      <c r="L12" s="59"/>
      <c r="M12" s="59"/>
      <c r="N12" s="61"/>
      <c r="O12" s="13"/>
      <c r="R12" s="32"/>
    </row>
    <row r="13" spans="1:18" s="18" customFormat="1" x14ac:dyDescent="0.2">
      <c r="A13" s="58">
        <f>+'Identificación del Riesgo'!A13</f>
        <v>3</v>
      </c>
      <c r="B13" s="286">
        <f>+'Identificación del Riesgo'!D13</f>
        <v>0</v>
      </c>
      <c r="C13" s="286"/>
      <c r="D13" s="95"/>
      <c r="E13" s="59" t="str">
        <f t="shared" ref="E12:E16" si="0">IF((D13=1),"Rara vez",IF((D13=2),"Improbable",IF((D13=3),"Posible",IF((D13=4),"Probable",IF((D13=5),"Casi Seguro"," ")))))</f>
        <v xml:space="preserve"> </v>
      </c>
      <c r="F13" s="95"/>
      <c r="G13" s="59" t="str">
        <f t="shared" ref="G11:G15" si="1">IF((F13=1),"Insignificante",IF((F13=2),"Menor",IF((F13=3),"Moderado",IF((F13=4),"Mayor",IF((F13=5),"Catatrófico"," ")))))</f>
        <v xml:space="preserve"> </v>
      </c>
      <c r="H13" s="59" t="str">
        <f t="shared" ref="H12:H15" si="2">CONCATENATE(D13,F13)</f>
        <v/>
      </c>
      <c r="I13" s="59" t="str">
        <f t="shared" ref="I12:I15" si="3">IF((H13="11"),"B",IF((H13="12"),"B",IF((H13="21"),"B",IF((H13="22"),"B",IF((H13="31"),"B"," ")))))</f>
        <v xml:space="preserve"> </v>
      </c>
      <c r="J13" s="59" t="str">
        <f t="shared" ref="J12:J15" si="4">IF((H13="41"),"M",IF((H13="32"),"M",IF((H13="13"),"M",IF((H13="23"),"M"," "))))</f>
        <v xml:space="preserve"> </v>
      </c>
      <c r="K13" s="59" t="str">
        <f t="shared" ref="K12:K15" si="5">IF((H13="51"),"A",IF((H13="42"),"A",IF((H13="52"),"A",IF((H13="33"),"A",IF((H13="43"),"A",IF((H13="14"),"A",IF((H13="24"),"A",IF((H13="15"),"A"," "))))))))</f>
        <v xml:space="preserve"> </v>
      </c>
      <c r="L13" s="59" t="str">
        <f t="shared" ref="L12:L15" si="6">IF((H13="53"),"E",IF((H13="34"),"E",IF((H13="44"),"E",IF((H13="54"),"E",IF((H13="25"),"E",IF((H13="35"),"E",IF((H13="45"),"E",IF((H13="55"),"E"," "))))))))</f>
        <v xml:space="preserve"> </v>
      </c>
      <c r="M13" s="59" t="str">
        <f t="shared" ref="M12:M15" si="7">IF((I13="B"),"B",IF((J13="M"),"M",IF((K13="A"),"A",IF((L13="E"),"E"," "))))</f>
        <v xml:space="preserve"> </v>
      </c>
      <c r="N13" s="61" t="str">
        <f t="shared" ref="N11:N16" si="8">IF((M13="B"),"Zona de Riesgo Baja",IF((M13="M"),"Zona de Riesgo Moderada",IF((M13="A"),"Zona de Riesgo Alta",IF((M13="E"),"Zona de Riesgo Extrema"," "))))</f>
        <v xml:space="preserve"> </v>
      </c>
      <c r="O13" s="13"/>
      <c r="R13" s="32"/>
    </row>
    <row r="14" spans="1:18" s="18" customFormat="1" x14ac:dyDescent="0.2">
      <c r="A14" s="58">
        <f>+'Identificación del Riesgo'!A14</f>
        <v>4</v>
      </c>
      <c r="B14" s="286">
        <f>+'Identificación del Riesgo'!D14</f>
        <v>0</v>
      </c>
      <c r="C14" s="286"/>
      <c r="D14" s="95"/>
      <c r="E14" s="59" t="str">
        <f t="shared" si="0"/>
        <v xml:space="preserve"> </v>
      </c>
      <c r="F14" s="95"/>
      <c r="G14" s="59" t="str">
        <f t="shared" si="1"/>
        <v xml:space="preserve"> </v>
      </c>
      <c r="H14" s="59" t="str">
        <f t="shared" si="2"/>
        <v/>
      </c>
      <c r="I14" s="59" t="str">
        <f t="shared" si="3"/>
        <v xml:space="preserve"> </v>
      </c>
      <c r="J14" s="59" t="str">
        <f t="shared" si="4"/>
        <v xml:space="preserve"> </v>
      </c>
      <c r="K14" s="59" t="str">
        <f t="shared" si="5"/>
        <v xml:space="preserve"> </v>
      </c>
      <c r="L14" s="59" t="str">
        <f t="shared" si="6"/>
        <v xml:space="preserve"> </v>
      </c>
      <c r="M14" s="59" t="str">
        <f t="shared" si="7"/>
        <v xml:space="preserve"> </v>
      </c>
      <c r="N14" s="61" t="str">
        <f t="shared" si="8"/>
        <v xml:space="preserve"> </v>
      </c>
      <c r="O14" s="13"/>
      <c r="R14" s="32"/>
    </row>
    <row r="15" spans="1:18" s="18" customFormat="1" x14ac:dyDescent="0.2">
      <c r="A15" s="58">
        <f>+'Identificación del Riesgo'!A15</f>
        <v>5</v>
      </c>
      <c r="B15" s="286">
        <f>+'Identificación del Riesgo'!D15</f>
        <v>0</v>
      </c>
      <c r="C15" s="286"/>
      <c r="D15" s="95"/>
      <c r="E15" s="59" t="str">
        <f t="shared" si="0"/>
        <v xml:space="preserve"> </v>
      </c>
      <c r="F15" s="95"/>
      <c r="G15" s="59" t="str">
        <f t="shared" si="1"/>
        <v xml:space="preserve"> </v>
      </c>
      <c r="H15" s="59" t="str">
        <f t="shared" si="2"/>
        <v/>
      </c>
      <c r="I15" s="59" t="str">
        <f t="shared" si="3"/>
        <v xml:space="preserve"> </v>
      </c>
      <c r="J15" s="59" t="str">
        <f t="shared" si="4"/>
        <v xml:space="preserve"> </v>
      </c>
      <c r="K15" s="59" t="str">
        <f t="shared" si="5"/>
        <v xml:space="preserve"> </v>
      </c>
      <c r="L15" s="59" t="str">
        <f t="shared" si="6"/>
        <v xml:space="preserve"> </v>
      </c>
      <c r="M15" s="59" t="str">
        <f t="shared" si="7"/>
        <v xml:space="preserve"> </v>
      </c>
      <c r="N15" s="61" t="str">
        <f t="shared" si="8"/>
        <v xml:space="preserve"> </v>
      </c>
      <c r="O15" s="13"/>
      <c r="R15" s="32"/>
    </row>
    <row r="16" spans="1:18" s="18" customFormat="1" ht="16.5" customHeight="1" x14ac:dyDescent="0.2">
      <c r="A16" s="58">
        <f>+'Identificación del Riesgo'!A16</f>
        <v>6</v>
      </c>
      <c r="B16" s="286">
        <f>+'Identificación del Riesgo'!D16</f>
        <v>0</v>
      </c>
      <c r="C16" s="286"/>
      <c r="D16" s="95"/>
      <c r="E16" s="59" t="str">
        <f t="shared" si="0"/>
        <v xml:space="preserve"> </v>
      </c>
      <c r="F16" s="95"/>
      <c r="G16" s="59" t="str">
        <f t="shared" ref="G16" si="9">IF((F16=1),"Insignificante",IF((F16=2),"Menor",IF((F16=3),"Moderado",IF((F16=4),"Mayor",IF((F16=5),"Catatrófico"," ")))))</f>
        <v xml:space="preserve"> </v>
      </c>
      <c r="H16" s="59" t="str">
        <f>CONCATENATE(D16,F16)</f>
        <v/>
      </c>
      <c r="I16" s="59" t="str">
        <f t="shared" ref="I16" si="10">IF((H16="11"),"B",IF((H16="12"),"B",IF((H16="21"),"B",IF((H16="22"),"B",IF((H16="31"),"B"," ")))))</f>
        <v xml:space="preserve"> </v>
      </c>
      <c r="J16" s="59" t="str">
        <f t="shared" ref="J16" si="11">IF((H16="41"),"M",IF((H16="32"),"M",IF((H16="13"),"M",IF((H16="23"),"M"," "))))</f>
        <v xml:space="preserve"> </v>
      </c>
      <c r="K16" s="59" t="str">
        <f t="shared" ref="K16" si="12">IF((H16="51"),"A",IF((H16="42"),"A",IF((H16="52"),"A",IF((H16="33"),"A",IF((H16="43"),"A",IF((H16="14"),"A",IF((H16="24"),"A",IF((H16="15"),"A"," "))))))))</f>
        <v xml:space="preserve"> </v>
      </c>
      <c r="L16" s="59" t="str">
        <f t="shared" ref="L16" si="13">IF((H16="53"),"E",IF((H16="34"),"E",IF((H16="44"),"E",IF((H16="54"),"E",IF((H16="25"),"E",IF((H16="35"),"E",IF((H16="45"),"E",IF((H16="55"),"E"," "))))))))</f>
        <v xml:space="preserve"> </v>
      </c>
      <c r="M16" s="59" t="str">
        <f t="shared" ref="M16" si="14">IF((I16="B"),"B",IF((J16="M"),"M",IF((K16="A"),"A",IF((L16="E"),"E"," "))))</f>
        <v xml:space="preserve"> </v>
      </c>
      <c r="N16" s="61" t="str">
        <f t="shared" si="8"/>
        <v xml:space="preserve"> </v>
      </c>
      <c r="O16" s="13"/>
      <c r="R16" s="27"/>
    </row>
    <row r="17" spans="1:18" s="18" customFormat="1" ht="13.5" customHeight="1" x14ac:dyDescent="0.2">
      <c r="A17" s="281" t="s">
        <v>5</v>
      </c>
      <c r="B17" s="249" t="s">
        <v>87</v>
      </c>
      <c r="C17" s="250"/>
      <c r="D17" s="226" t="s">
        <v>18</v>
      </c>
      <c r="E17" s="305"/>
      <c r="F17" s="226" t="s">
        <v>30</v>
      </c>
      <c r="G17" s="305"/>
      <c r="H17" s="308" t="s">
        <v>26</v>
      </c>
      <c r="I17" s="108" t="s">
        <v>9</v>
      </c>
      <c r="J17" s="108" t="s">
        <v>12</v>
      </c>
      <c r="K17" s="108" t="s">
        <v>8</v>
      </c>
      <c r="L17" s="108" t="s">
        <v>7</v>
      </c>
      <c r="M17" s="249" t="s">
        <v>119</v>
      </c>
      <c r="N17" s="280"/>
      <c r="O17" s="13"/>
      <c r="R17" s="31"/>
    </row>
    <row r="18" spans="1:18" s="18" customFormat="1" ht="13.5" thickBot="1" x14ac:dyDescent="0.25">
      <c r="A18" s="282"/>
      <c r="B18" s="283"/>
      <c r="C18" s="284"/>
      <c r="D18" s="55" t="s">
        <v>20</v>
      </c>
      <c r="E18" s="56" t="s">
        <v>28</v>
      </c>
      <c r="F18" s="55" t="s">
        <v>20</v>
      </c>
      <c r="G18" s="56" t="s">
        <v>28</v>
      </c>
      <c r="H18" s="308"/>
      <c r="I18" s="37"/>
      <c r="J18" s="37"/>
      <c r="K18" s="37"/>
      <c r="L18" s="37"/>
      <c r="M18" s="283"/>
      <c r="N18" s="285"/>
      <c r="O18" s="13"/>
      <c r="R18" s="31"/>
    </row>
    <row r="19" spans="1:18" x14ac:dyDescent="0.2">
      <c r="A19" s="52">
        <f>+'Identificación del Riesgo'!A19</f>
        <v>1</v>
      </c>
      <c r="B19" s="287"/>
      <c r="C19" s="287"/>
      <c r="D19" s="96"/>
      <c r="E19" s="53"/>
      <c r="F19" s="96"/>
      <c r="G19" s="53"/>
      <c r="H19" s="53"/>
      <c r="I19" s="57"/>
      <c r="J19" s="57"/>
      <c r="K19" s="57"/>
      <c r="L19" s="57"/>
      <c r="M19" s="53"/>
      <c r="N19" s="54"/>
      <c r="O19" s="13"/>
    </row>
    <row r="20" spans="1:18" s="18" customFormat="1" x14ac:dyDescent="0.2">
      <c r="A20" s="58">
        <f>+'Identificación del Riesgo'!A20</f>
        <v>2</v>
      </c>
      <c r="B20" s="286">
        <f>+'Identificación del Riesgo'!D20</f>
        <v>0</v>
      </c>
      <c r="C20" s="286"/>
      <c r="D20" s="95"/>
      <c r="E20" s="59" t="str">
        <f t="shared" ref="E20:E28" si="15">IF((D20=1),"Raro",IF((D20=2),"Improbable",IF((D20=3),"Posible",IF((D20=4),"Probable",IF((D20=5),"Casi Seguro"," ")))))</f>
        <v xml:space="preserve"> </v>
      </c>
      <c r="F20" s="95"/>
      <c r="G20" s="59" t="str">
        <f t="shared" ref="G20:G28" si="16">IF((F20=3),"Moderado",IF((F20=4),"Mayor",IF((F20=5),"Catastrofico"," ")))</f>
        <v xml:space="preserve"> </v>
      </c>
      <c r="H20" s="59" t="str">
        <f t="shared" ref="H20:H28" si="17">CONCATENATE(D20,F20)</f>
        <v/>
      </c>
      <c r="I20" s="60" t="str">
        <f t="shared" ref="I20:I28" si="18">IF((H20="13"),"B",IF((H20="14"),"B",IF((H20="23"),"B"," ")))</f>
        <v xml:space="preserve"> </v>
      </c>
      <c r="J20" s="60" t="str">
        <f t="shared" ref="J20:J28" si="19">IF((H20="15"),"M",IF((H20="24"),"M",IF((H20="33"),"M",IF((H20="43"),"M",IF((H20="53"),"M"," ")))))</f>
        <v xml:space="preserve"> </v>
      </c>
      <c r="K20" s="60" t="str">
        <f t="shared" ref="K20:K28" si="20">IF((H20="25"),"A",IF((H20="34"),"A",IF((H20="44"),"A",IF((H20="54"),"A"," "))))</f>
        <v xml:space="preserve"> </v>
      </c>
      <c r="L20" s="60" t="str">
        <f t="shared" ref="L20:L28" si="21">IF((H20="35"),"E",IF((H20="45"),"E",IF((H20="55"),"E"," ")))</f>
        <v xml:space="preserve"> </v>
      </c>
      <c r="M20" s="59" t="str">
        <f t="shared" ref="M20:M28" si="22">IF((I20="B"),"B",IF((J20="M"),"M",IF((K20="A"),"A",IF((L20="E"),"E"," "))))</f>
        <v xml:space="preserve"> </v>
      </c>
      <c r="N20" s="61" t="str">
        <f t="shared" ref="N19:N28" si="23">IF((M20="B"),"Zona de Riesgo Baja",IF((M20="M"),"Zona de Riesgo Moderada",IF((M20="A"),"Zona de Riesgo Alta",IF((M20="E"),"Zona de Riesgo Extrema"," "))))</f>
        <v xml:space="preserve"> </v>
      </c>
      <c r="O20" s="13"/>
      <c r="R20" s="32"/>
    </row>
    <row r="21" spans="1:18" s="18" customFormat="1" x14ac:dyDescent="0.2">
      <c r="A21" s="58">
        <f>+'Identificación del Riesgo'!A21</f>
        <v>3</v>
      </c>
      <c r="B21" s="286">
        <f>+'Identificación del Riesgo'!D21</f>
        <v>0</v>
      </c>
      <c r="C21" s="286"/>
      <c r="D21" s="95"/>
      <c r="E21" s="59" t="str">
        <f t="shared" si="15"/>
        <v xml:space="preserve"> </v>
      </c>
      <c r="F21" s="95"/>
      <c r="G21" s="59" t="str">
        <f t="shared" si="16"/>
        <v xml:space="preserve"> </v>
      </c>
      <c r="H21" s="59" t="str">
        <f t="shared" si="17"/>
        <v/>
      </c>
      <c r="I21" s="60" t="str">
        <f t="shared" si="18"/>
        <v xml:space="preserve"> </v>
      </c>
      <c r="J21" s="60" t="str">
        <f t="shared" si="19"/>
        <v xml:space="preserve"> </v>
      </c>
      <c r="K21" s="60" t="str">
        <f t="shared" si="20"/>
        <v xml:space="preserve"> </v>
      </c>
      <c r="L21" s="60" t="str">
        <f t="shared" si="21"/>
        <v xml:space="preserve"> </v>
      </c>
      <c r="M21" s="59" t="str">
        <f t="shared" si="22"/>
        <v xml:space="preserve"> </v>
      </c>
      <c r="N21" s="61" t="str">
        <f t="shared" si="23"/>
        <v xml:space="preserve"> </v>
      </c>
      <c r="O21" s="13"/>
      <c r="R21" s="32"/>
    </row>
    <row r="22" spans="1:18" s="18" customFormat="1" x14ac:dyDescent="0.2">
      <c r="A22" s="58">
        <f>+'Identificación del Riesgo'!A22</f>
        <v>4</v>
      </c>
      <c r="B22" s="286">
        <f>+'Identificación del Riesgo'!D22</f>
        <v>0</v>
      </c>
      <c r="C22" s="286"/>
      <c r="D22" s="95"/>
      <c r="E22" s="59" t="str">
        <f t="shared" si="15"/>
        <v xml:space="preserve"> </v>
      </c>
      <c r="F22" s="95"/>
      <c r="G22" s="59" t="str">
        <f t="shared" si="16"/>
        <v xml:space="preserve"> </v>
      </c>
      <c r="H22" s="59" t="str">
        <f t="shared" si="17"/>
        <v/>
      </c>
      <c r="I22" s="60" t="str">
        <f t="shared" si="18"/>
        <v xml:space="preserve"> </v>
      </c>
      <c r="J22" s="60" t="str">
        <f t="shared" si="19"/>
        <v xml:space="preserve"> </v>
      </c>
      <c r="K22" s="60" t="str">
        <f t="shared" si="20"/>
        <v xml:space="preserve"> </v>
      </c>
      <c r="L22" s="60" t="str">
        <f t="shared" si="21"/>
        <v xml:space="preserve"> </v>
      </c>
      <c r="M22" s="59" t="str">
        <f t="shared" si="22"/>
        <v xml:space="preserve"> </v>
      </c>
      <c r="N22" s="61" t="str">
        <f t="shared" si="23"/>
        <v xml:space="preserve"> </v>
      </c>
      <c r="O22" s="13"/>
      <c r="R22" s="32"/>
    </row>
    <row r="23" spans="1:18" s="18" customFormat="1" x14ac:dyDescent="0.2">
      <c r="A23" s="58">
        <f>+'Identificación del Riesgo'!A23</f>
        <v>5</v>
      </c>
      <c r="B23" s="286">
        <f>+'Identificación del Riesgo'!D23</f>
        <v>0</v>
      </c>
      <c r="C23" s="286"/>
      <c r="D23" s="95"/>
      <c r="E23" s="59" t="str">
        <f t="shared" si="15"/>
        <v xml:space="preserve"> </v>
      </c>
      <c r="F23" s="95"/>
      <c r="G23" s="59" t="str">
        <f t="shared" si="16"/>
        <v xml:space="preserve"> </v>
      </c>
      <c r="H23" s="59" t="str">
        <f t="shared" si="17"/>
        <v/>
      </c>
      <c r="I23" s="60" t="str">
        <f t="shared" si="18"/>
        <v xml:space="preserve"> </v>
      </c>
      <c r="J23" s="60" t="str">
        <f t="shared" si="19"/>
        <v xml:space="preserve"> </v>
      </c>
      <c r="K23" s="60" t="str">
        <f t="shared" si="20"/>
        <v xml:space="preserve"> </v>
      </c>
      <c r="L23" s="60" t="str">
        <f t="shared" si="21"/>
        <v xml:space="preserve"> </v>
      </c>
      <c r="M23" s="59" t="str">
        <f t="shared" si="22"/>
        <v xml:space="preserve"> </v>
      </c>
      <c r="N23" s="61" t="str">
        <f t="shared" si="23"/>
        <v xml:space="preserve"> </v>
      </c>
      <c r="O23" s="13"/>
      <c r="R23" s="32"/>
    </row>
    <row r="24" spans="1:18" x14ac:dyDescent="0.2">
      <c r="A24" s="58">
        <f>+'Identificación del Riesgo'!A24</f>
        <v>6</v>
      </c>
      <c r="B24" s="286">
        <f>+'Identificación del Riesgo'!D24</f>
        <v>0</v>
      </c>
      <c r="C24" s="286"/>
      <c r="D24" s="95"/>
      <c r="E24" s="59" t="str">
        <f t="shared" si="15"/>
        <v xml:space="preserve"> </v>
      </c>
      <c r="F24" s="95"/>
      <c r="G24" s="59" t="str">
        <f t="shared" si="16"/>
        <v xml:space="preserve"> </v>
      </c>
      <c r="H24" s="59" t="str">
        <f t="shared" si="17"/>
        <v/>
      </c>
      <c r="I24" s="60" t="str">
        <f t="shared" si="18"/>
        <v xml:space="preserve"> </v>
      </c>
      <c r="J24" s="60" t="str">
        <f t="shared" si="19"/>
        <v xml:space="preserve"> </v>
      </c>
      <c r="K24" s="60" t="str">
        <f t="shared" si="20"/>
        <v xml:space="preserve"> </v>
      </c>
      <c r="L24" s="60" t="str">
        <f t="shared" si="21"/>
        <v xml:space="preserve"> </v>
      </c>
      <c r="M24" s="59" t="str">
        <f t="shared" si="22"/>
        <v xml:space="preserve"> </v>
      </c>
      <c r="N24" s="61" t="str">
        <f t="shared" si="23"/>
        <v xml:space="preserve"> </v>
      </c>
      <c r="O24" s="13"/>
    </row>
    <row r="25" spans="1:18" s="18" customFormat="1" x14ac:dyDescent="0.2">
      <c r="A25" s="58">
        <f>+'Identificación del Riesgo'!A25</f>
        <v>7</v>
      </c>
      <c r="B25" s="286">
        <f>+'Identificación del Riesgo'!D25</f>
        <v>0</v>
      </c>
      <c r="C25" s="286"/>
      <c r="D25" s="95"/>
      <c r="E25" s="59" t="str">
        <f t="shared" si="15"/>
        <v xml:space="preserve"> </v>
      </c>
      <c r="F25" s="95"/>
      <c r="G25" s="59" t="str">
        <f t="shared" si="16"/>
        <v xml:space="preserve"> </v>
      </c>
      <c r="H25" s="59" t="str">
        <f t="shared" si="17"/>
        <v/>
      </c>
      <c r="I25" s="60" t="str">
        <f t="shared" si="18"/>
        <v xml:space="preserve"> </v>
      </c>
      <c r="J25" s="60" t="str">
        <f t="shared" si="19"/>
        <v xml:space="preserve"> </v>
      </c>
      <c r="K25" s="60" t="str">
        <f t="shared" si="20"/>
        <v xml:space="preserve"> </v>
      </c>
      <c r="L25" s="60" t="str">
        <f t="shared" si="21"/>
        <v xml:space="preserve"> </v>
      </c>
      <c r="M25" s="59" t="str">
        <f t="shared" si="22"/>
        <v xml:space="preserve"> </v>
      </c>
      <c r="N25" s="61" t="str">
        <f t="shared" si="23"/>
        <v xml:space="preserve"> </v>
      </c>
      <c r="O25" s="13"/>
      <c r="R25" s="28"/>
    </row>
    <row r="26" spans="1:18" s="18" customFormat="1" x14ac:dyDescent="0.2">
      <c r="A26" s="58">
        <f>+'Identificación del Riesgo'!A26</f>
        <v>8</v>
      </c>
      <c r="B26" s="286">
        <f>+'Identificación del Riesgo'!D26</f>
        <v>0</v>
      </c>
      <c r="C26" s="286"/>
      <c r="D26" s="95"/>
      <c r="E26" s="59" t="str">
        <f t="shared" si="15"/>
        <v xml:space="preserve"> </v>
      </c>
      <c r="F26" s="95"/>
      <c r="G26" s="59" t="str">
        <f t="shared" si="16"/>
        <v xml:space="preserve"> </v>
      </c>
      <c r="H26" s="59" t="str">
        <f t="shared" si="17"/>
        <v/>
      </c>
      <c r="I26" s="60" t="str">
        <f t="shared" si="18"/>
        <v xml:space="preserve"> </v>
      </c>
      <c r="J26" s="60" t="str">
        <f t="shared" si="19"/>
        <v xml:space="preserve"> </v>
      </c>
      <c r="K26" s="60" t="str">
        <f t="shared" si="20"/>
        <v xml:space="preserve"> </v>
      </c>
      <c r="L26" s="60" t="str">
        <f t="shared" si="21"/>
        <v xml:space="preserve"> </v>
      </c>
      <c r="M26" s="59" t="str">
        <f t="shared" si="22"/>
        <v xml:space="preserve"> </v>
      </c>
      <c r="N26" s="61" t="str">
        <f t="shared" si="23"/>
        <v xml:space="preserve"> </v>
      </c>
      <c r="O26" s="13"/>
      <c r="R26" s="28"/>
    </row>
    <row r="27" spans="1:18" ht="14.25" customHeight="1" x14ac:dyDescent="0.2">
      <c r="A27" s="58">
        <f>+'Identificación del Riesgo'!A27</f>
        <v>9</v>
      </c>
      <c r="B27" s="286">
        <f>+'Identificación del Riesgo'!D27</f>
        <v>0</v>
      </c>
      <c r="C27" s="286"/>
      <c r="D27" s="95"/>
      <c r="E27" s="59" t="str">
        <f t="shared" si="15"/>
        <v xml:space="preserve"> </v>
      </c>
      <c r="F27" s="95"/>
      <c r="G27" s="59" t="str">
        <f t="shared" si="16"/>
        <v xml:space="preserve"> </v>
      </c>
      <c r="H27" s="59" t="str">
        <f t="shared" si="17"/>
        <v/>
      </c>
      <c r="I27" s="60" t="str">
        <f t="shared" si="18"/>
        <v xml:space="preserve"> </v>
      </c>
      <c r="J27" s="60" t="str">
        <f t="shared" si="19"/>
        <v xml:space="preserve"> </v>
      </c>
      <c r="K27" s="60" t="str">
        <f t="shared" si="20"/>
        <v xml:space="preserve"> </v>
      </c>
      <c r="L27" s="60" t="str">
        <f t="shared" si="21"/>
        <v xml:space="preserve"> </v>
      </c>
      <c r="M27" s="59" t="str">
        <f t="shared" si="22"/>
        <v xml:space="preserve"> </v>
      </c>
      <c r="N27" s="61" t="str">
        <f t="shared" si="23"/>
        <v xml:space="preserve"> </v>
      </c>
      <c r="O27" s="13"/>
    </row>
    <row r="28" spans="1:18" ht="13.5" thickBot="1" x14ac:dyDescent="0.25">
      <c r="A28" s="62">
        <f>+'Identificación del Riesgo'!A28</f>
        <v>10</v>
      </c>
      <c r="B28" s="279">
        <f>+'Identificación del Riesgo'!D28</f>
        <v>0</v>
      </c>
      <c r="C28" s="279"/>
      <c r="D28" s="97"/>
      <c r="E28" s="63" t="str">
        <f t="shared" si="15"/>
        <v xml:space="preserve"> </v>
      </c>
      <c r="F28" s="97"/>
      <c r="G28" s="63" t="str">
        <f t="shared" si="16"/>
        <v xml:space="preserve"> </v>
      </c>
      <c r="H28" s="63" t="str">
        <f t="shared" si="17"/>
        <v/>
      </c>
      <c r="I28" s="64" t="str">
        <f t="shared" si="18"/>
        <v xml:space="preserve"> </v>
      </c>
      <c r="J28" s="64" t="str">
        <f t="shared" si="19"/>
        <v xml:space="preserve"> </v>
      </c>
      <c r="K28" s="64" t="str">
        <f t="shared" si="20"/>
        <v xml:space="preserve"> </v>
      </c>
      <c r="L28" s="64" t="str">
        <f t="shared" si="21"/>
        <v xml:space="preserve"> </v>
      </c>
      <c r="M28" s="63" t="str">
        <f t="shared" si="22"/>
        <v xml:space="preserve"> </v>
      </c>
      <c r="N28" s="66" t="str">
        <f t="shared" si="23"/>
        <v xml:space="preserve"> </v>
      </c>
      <c r="O28" s="13"/>
    </row>
    <row r="29" spans="1:18" s="18" customFormat="1" x14ac:dyDescent="0.2">
      <c r="A29" s="48"/>
      <c r="B29" s="48"/>
      <c r="C29" s="48"/>
      <c r="D29" s="48"/>
      <c r="E29" s="48"/>
      <c r="F29" s="48"/>
      <c r="G29" s="48"/>
      <c r="H29" s="65"/>
      <c r="I29" s="48"/>
      <c r="J29" s="48"/>
      <c r="K29" s="48"/>
      <c r="L29" s="48"/>
      <c r="M29" s="48"/>
      <c r="N29" s="48"/>
      <c r="Q29" s="18" t="s">
        <v>65</v>
      </c>
      <c r="R29" s="1"/>
    </row>
    <row r="30" spans="1:18" s="18" customFormat="1" x14ac:dyDescent="0.2">
      <c r="A30" s="304"/>
      <c r="B30" s="304"/>
      <c r="C30" s="304"/>
      <c r="D30" s="304"/>
      <c r="E30" s="304"/>
      <c r="F30" s="304"/>
      <c r="G30" s="304"/>
      <c r="H30" s="304"/>
      <c r="I30" s="304"/>
      <c r="J30" s="304"/>
      <c r="K30" s="304"/>
      <c r="L30" s="304"/>
      <c r="M30" s="304"/>
      <c r="N30" s="304"/>
      <c r="R30" s="1"/>
    </row>
    <row r="31" spans="1:18" ht="12.75" customHeight="1" thickBot="1" x14ac:dyDescent="0.25">
      <c r="A31" s="36"/>
      <c r="B31" s="36"/>
      <c r="C31" s="88"/>
      <c r="D31" s="36"/>
      <c r="E31" s="36"/>
      <c r="F31" s="36"/>
      <c r="G31" s="36"/>
      <c r="H31" s="36"/>
      <c r="I31" s="36"/>
      <c r="J31" s="36"/>
      <c r="K31" s="36"/>
      <c r="L31" s="36"/>
      <c r="M31" s="36"/>
      <c r="N31" s="36"/>
    </row>
    <row r="32" spans="1:18" ht="19.5" customHeight="1" thickBot="1" x14ac:dyDescent="0.25">
      <c r="A32" s="291" t="s">
        <v>57</v>
      </c>
      <c r="B32" s="292"/>
      <c r="C32" s="292"/>
      <c r="D32" s="292"/>
      <c r="E32" s="292"/>
      <c r="F32" s="292"/>
      <c r="G32" s="292"/>
      <c r="H32" s="292"/>
      <c r="I32" s="292"/>
      <c r="J32" s="292"/>
      <c r="K32" s="292"/>
      <c r="L32" s="292"/>
      <c r="M32" s="292"/>
      <c r="N32" s="293"/>
      <c r="O32" s="6"/>
      <c r="P32" s="19"/>
    </row>
    <row r="33" spans="1:18" ht="14.25" customHeight="1" x14ac:dyDescent="0.2">
      <c r="A33" s="299" t="s">
        <v>20</v>
      </c>
      <c r="B33" s="268"/>
      <c r="C33" s="300" t="s">
        <v>93</v>
      </c>
      <c r="D33" s="301"/>
      <c r="E33" s="301"/>
      <c r="F33" s="302"/>
      <c r="G33" s="300" t="s">
        <v>94</v>
      </c>
      <c r="H33" s="301"/>
      <c r="I33" s="301"/>
      <c r="J33" s="301"/>
      <c r="K33" s="301"/>
      <c r="L33" s="301"/>
      <c r="M33" s="301"/>
      <c r="N33" s="303"/>
      <c r="O33" s="6"/>
      <c r="P33" s="19"/>
    </row>
    <row r="34" spans="1:18" ht="28.5" customHeight="1" x14ac:dyDescent="0.2">
      <c r="A34" s="21">
        <v>1</v>
      </c>
      <c r="B34" s="94" t="s">
        <v>92</v>
      </c>
      <c r="C34" s="270" t="s">
        <v>99</v>
      </c>
      <c r="D34" s="270"/>
      <c r="E34" s="270"/>
      <c r="F34" s="270"/>
      <c r="G34" s="270" t="s">
        <v>95</v>
      </c>
      <c r="H34" s="270"/>
      <c r="I34" s="270"/>
      <c r="J34" s="270"/>
      <c r="K34" s="270"/>
      <c r="L34" s="270"/>
      <c r="M34" s="270"/>
      <c r="N34" s="271"/>
      <c r="O34" s="6"/>
    </row>
    <row r="35" spans="1:18" ht="27.75" customHeight="1" x14ac:dyDescent="0.2">
      <c r="A35" s="21">
        <v>2</v>
      </c>
      <c r="B35" s="94" t="s">
        <v>27</v>
      </c>
      <c r="C35" s="270" t="s">
        <v>98</v>
      </c>
      <c r="D35" s="270"/>
      <c r="E35" s="270"/>
      <c r="F35" s="270"/>
      <c r="G35" s="270" t="s">
        <v>96</v>
      </c>
      <c r="H35" s="270"/>
      <c r="I35" s="270"/>
      <c r="J35" s="270"/>
      <c r="K35" s="270"/>
      <c r="L35" s="270"/>
      <c r="M35" s="270"/>
      <c r="N35" s="271"/>
      <c r="O35" s="6"/>
    </row>
    <row r="36" spans="1:18" ht="28.5" customHeight="1" x14ac:dyDescent="0.2">
      <c r="A36" s="21">
        <v>3</v>
      </c>
      <c r="B36" s="94" t="s">
        <v>6</v>
      </c>
      <c r="C36" s="270" t="s">
        <v>101</v>
      </c>
      <c r="D36" s="270"/>
      <c r="E36" s="270"/>
      <c r="F36" s="270"/>
      <c r="G36" s="270" t="s">
        <v>97</v>
      </c>
      <c r="H36" s="270"/>
      <c r="I36" s="270"/>
      <c r="J36" s="270"/>
      <c r="K36" s="270"/>
      <c r="L36" s="270"/>
      <c r="M36" s="270"/>
      <c r="N36" s="271"/>
      <c r="O36" s="6"/>
    </row>
    <row r="37" spans="1:18" ht="26.25" customHeight="1" x14ac:dyDescent="0.2">
      <c r="A37" s="21">
        <v>4</v>
      </c>
      <c r="B37" s="94" t="s">
        <v>22</v>
      </c>
      <c r="C37" s="270" t="s">
        <v>102</v>
      </c>
      <c r="D37" s="270"/>
      <c r="E37" s="270"/>
      <c r="F37" s="270"/>
      <c r="G37" s="270" t="s">
        <v>100</v>
      </c>
      <c r="H37" s="270"/>
      <c r="I37" s="270"/>
      <c r="J37" s="270"/>
      <c r="K37" s="270"/>
      <c r="L37" s="270"/>
      <c r="M37" s="270"/>
      <c r="N37" s="271"/>
      <c r="O37" s="6"/>
    </row>
    <row r="38" spans="1:18" ht="37.5" customHeight="1" thickBot="1" x14ac:dyDescent="0.25">
      <c r="A38" s="107">
        <v>5</v>
      </c>
      <c r="B38" s="109" t="s">
        <v>40</v>
      </c>
      <c r="C38" s="272" t="s">
        <v>103</v>
      </c>
      <c r="D38" s="272"/>
      <c r="E38" s="272"/>
      <c r="F38" s="272"/>
      <c r="G38" s="272" t="s">
        <v>104</v>
      </c>
      <c r="H38" s="272"/>
      <c r="I38" s="272"/>
      <c r="J38" s="272"/>
      <c r="K38" s="272"/>
      <c r="L38" s="272"/>
      <c r="M38" s="272"/>
      <c r="N38" s="273"/>
      <c r="O38" s="6"/>
    </row>
    <row r="39" spans="1:18" x14ac:dyDescent="0.2">
      <c r="A39" s="48"/>
      <c r="B39" s="48"/>
      <c r="C39" s="48"/>
      <c r="D39" s="48"/>
      <c r="E39" s="48"/>
      <c r="F39" s="48"/>
      <c r="G39" s="48"/>
      <c r="H39" s="65"/>
      <c r="I39" s="48"/>
      <c r="J39" s="48"/>
      <c r="K39" s="48"/>
      <c r="L39" s="48"/>
      <c r="M39" s="48"/>
      <c r="N39" s="48"/>
    </row>
    <row r="40" spans="1:18" ht="12.75" customHeight="1" thickBot="1" x14ac:dyDescent="0.25">
      <c r="A40" s="88"/>
      <c r="B40" s="88"/>
      <c r="C40" s="88"/>
      <c r="D40" s="88"/>
      <c r="E40" s="88"/>
      <c r="F40" s="88"/>
      <c r="G40" s="88"/>
      <c r="H40" s="88"/>
      <c r="I40" s="88"/>
      <c r="J40" s="88"/>
      <c r="K40" s="88"/>
      <c r="L40" s="88"/>
      <c r="M40" s="88"/>
      <c r="N40" s="88"/>
    </row>
    <row r="41" spans="1:18" ht="13.5" customHeight="1" thickBot="1" x14ac:dyDescent="0.25">
      <c r="A41" s="294" t="s">
        <v>56</v>
      </c>
      <c r="B41" s="295"/>
      <c r="C41" s="295"/>
      <c r="D41" s="295"/>
      <c r="E41" s="295"/>
      <c r="F41" s="295"/>
      <c r="G41" s="295"/>
      <c r="H41" s="295"/>
      <c r="I41" s="295"/>
      <c r="J41" s="295"/>
      <c r="K41" s="295"/>
      <c r="L41" s="295"/>
      <c r="M41" s="295"/>
      <c r="N41" s="296"/>
    </row>
    <row r="42" spans="1:18" ht="15.75" customHeight="1" x14ac:dyDescent="0.2">
      <c r="A42" s="299" t="s">
        <v>20</v>
      </c>
      <c r="B42" s="268"/>
      <c r="C42" s="268" t="s">
        <v>105</v>
      </c>
      <c r="D42" s="268"/>
      <c r="E42" s="268"/>
      <c r="F42" s="268"/>
      <c r="G42" s="268" t="s">
        <v>106</v>
      </c>
      <c r="H42" s="268"/>
      <c r="I42" s="268"/>
      <c r="J42" s="268"/>
      <c r="K42" s="268"/>
      <c r="L42" s="268"/>
      <c r="M42" s="268"/>
      <c r="N42" s="269"/>
      <c r="O42" s="6"/>
    </row>
    <row r="43" spans="1:18" s="33" customFormat="1" ht="147" customHeight="1" x14ac:dyDescent="0.2">
      <c r="A43" s="21">
        <v>1</v>
      </c>
      <c r="B43" s="94" t="s">
        <v>2</v>
      </c>
      <c r="C43" s="274" t="s">
        <v>115</v>
      </c>
      <c r="D43" s="274"/>
      <c r="E43" s="274"/>
      <c r="F43" s="274"/>
      <c r="G43" s="274" t="s">
        <v>116</v>
      </c>
      <c r="H43" s="274"/>
      <c r="I43" s="274"/>
      <c r="J43" s="274"/>
      <c r="K43" s="274"/>
      <c r="L43" s="274"/>
      <c r="M43" s="274"/>
      <c r="N43" s="275"/>
      <c r="O43" s="13"/>
      <c r="R43" s="31"/>
    </row>
    <row r="44" spans="1:18" s="33" customFormat="1" ht="144" customHeight="1" x14ac:dyDescent="0.2">
      <c r="A44" s="21">
        <v>2</v>
      </c>
      <c r="B44" s="94" t="s">
        <v>19</v>
      </c>
      <c r="C44" s="274" t="s">
        <v>113</v>
      </c>
      <c r="D44" s="274"/>
      <c r="E44" s="274"/>
      <c r="F44" s="274"/>
      <c r="G44" s="274" t="s">
        <v>114</v>
      </c>
      <c r="H44" s="274"/>
      <c r="I44" s="274"/>
      <c r="J44" s="274"/>
      <c r="K44" s="274"/>
      <c r="L44" s="274"/>
      <c r="M44" s="274"/>
      <c r="N44" s="275"/>
      <c r="O44" s="13"/>
      <c r="R44" s="31"/>
    </row>
    <row r="45" spans="1:18" s="33" customFormat="1" ht="192" customHeight="1" x14ac:dyDescent="0.2">
      <c r="A45" s="21">
        <v>3</v>
      </c>
      <c r="B45" s="94" t="s">
        <v>1</v>
      </c>
      <c r="C45" s="274" t="s">
        <v>111</v>
      </c>
      <c r="D45" s="274"/>
      <c r="E45" s="274"/>
      <c r="F45" s="274"/>
      <c r="G45" s="274" t="s">
        <v>112</v>
      </c>
      <c r="H45" s="274"/>
      <c r="I45" s="274"/>
      <c r="J45" s="274"/>
      <c r="K45" s="274"/>
      <c r="L45" s="274"/>
      <c r="M45" s="274"/>
      <c r="N45" s="275"/>
      <c r="O45" s="13"/>
      <c r="R45" s="31"/>
    </row>
    <row r="46" spans="1:18" s="33" customFormat="1" ht="169.5" customHeight="1" x14ac:dyDescent="0.2">
      <c r="A46" s="21">
        <v>4</v>
      </c>
      <c r="B46" s="94" t="s">
        <v>29</v>
      </c>
      <c r="C46" s="274" t="s">
        <v>109</v>
      </c>
      <c r="D46" s="274"/>
      <c r="E46" s="274"/>
      <c r="F46" s="274"/>
      <c r="G46" s="274" t="s">
        <v>110</v>
      </c>
      <c r="H46" s="274"/>
      <c r="I46" s="274"/>
      <c r="J46" s="274"/>
      <c r="K46" s="274"/>
      <c r="L46" s="274"/>
      <c r="M46" s="274"/>
      <c r="N46" s="275"/>
      <c r="O46" s="13"/>
      <c r="R46" s="31"/>
    </row>
    <row r="47" spans="1:18" s="33" customFormat="1" ht="156.75" customHeight="1" thickBot="1" x14ac:dyDescent="0.25">
      <c r="A47" s="107">
        <v>5</v>
      </c>
      <c r="B47" s="109" t="s">
        <v>4</v>
      </c>
      <c r="C47" s="297" t="s">
        <v>108</v>
      </c>
      <c r="D47" s="297"/>
      <c r="E47" s="297"/>
      <c r="F47" s="297"/>
      <c r="G47" s="297" t="s">
        <v>107</v>
      </c>
      <c r="H47" s="297"/>
      <c r="I47" s="297"/>
      <c r="J47" s="297"/>
      <c r="K47" s="297"/>
      <c r="L47" s="297"/>
      <c r="M47" s="297"/>
      <c r="N47" s="298"/>
      <c r="O47" s="13"/>
      <c r="R47" s="31"/>
    </row>
    <row r="48" spans="1:18" ht="12.75" hidden="1" customHeight="1" x14ac:dyDescent="0.2">
      <c r="A48" s="48"/>
      <c r="B48" s="48"/>
      <c r="C48" s="48"/>
      <c r="D48" s="48"/>
      <c r="E48" s="48"/>
      <c r="F48" s="48"/>
      <c r="G48" s="48"/>
      <c r="H48" s="65"/>
      <c r="I48" s="48"/>
      <c r="J48" s="48"/>
      <c r="K48" s="48"/>
      <c r="L48" s="48"/>
      <c r="M48" s="48"/>
      <c r="N48" s="48"/>
    </row>
    <row r="49" spans="1:18" ht="12.75" customHeight="1" x14ac:dyDescent="0.2">
      <c r="A49" s="88"/>
      <c r="B49" s="88"/>
      <c r="C49" s="88"/>
      <c r="D49" s="88"/>
      <c r="E49" s="88"/>
      <c r="F49" s="88"/>
      <c r="G49" s="88"/>
      <c r="H49" s="88"/>
      <c r="I49" s="88"/>
      <c r="J49" s="88"/>
      <c r="K49" s="88"/>
      <c r="L49" s="88"/>
      <c r="M49" s="88"/>
      <c r="N49" s="88"/>
    </row>
    <row r="50" spans="1:18" ht="12.75" customHeight="1" thickBot="1" x14ac:dyDescent="0.25">
      <c r="A50" s="88"/>
      <c r="B50" s="88"/>
      <c r="C50" s="88"/>
      <c r="D50" s="88"/>
      <c r="E50" s="88"/>
      <c r="F50" s="88"/>
      <c r="G50" s="88"/>
      <c r="H50" s="88"/>
      <c r="I50" s="88"/>
      <c r="J50" s="88"/>
      <c r="K50" s="88"/>
      <c r="L50" s="88"/>
      <c r="M50" s="88"/>
      <c r="N50" s="88"/>
    </row>
    <row r="51" spans="1:18" s="18" customFormat="1" ht="12.75" customHeight="1" thickBot="1" x14ac:dyDescent="0.25">
      <c r="A51" s="288" t="s">
        <v>58</v>
      </c>
      <c r="B51" s="289"/>
      <c r="C51" s="289"/>
      <c r="D51" s="289"/>
      <c r="E51" s="289"/>
      <c r="F51" s="289"/>
      <c r="G51" s="289"/>
      <c r="H51" s="289"/>
      <c r="I51" s="289"/>
      <c r="J51" s="289"/>
      <c r="K51" s="289"/>
      <c r="L51" s="289"/>
      <c r="M51" s="289"/>
      <c r="N51" s="290"/>
      <c r="R51" s="31"/>
    </row>
    <row r="52" spans="1:18" s="18" customFormat="1" ht="15.75" customHeight="1" x14ac:dyDescent="0.2">
      <c r="A52" s="276" t="s">
        <v>20</v>
      </c>
      <c r="B52" s="277"/>
      <c r="C52" s="277" t="s">
        <v>28</v>
      </c>
      <c r="D52" s="277"/>
      <c r="E52" s="277"/>
      <c r="F52" s="277"/>
      <c r="G52" s="277"/>
      <c r="H52" s="277"/>
      <c r="I52" s="277"/>
      <c r="J52" s="277"/>
      <c r="K52" s="277"/>
      <c r="L52" s="277"/>
      <c r="M52" s="277"/>
      <c r="N52" s="278"/>
      <c r="O52" s="6"/>
      <c r="R52" s="31"/>
    </row>
    <row r="53" spans="1:18" s="33" customFormat="1" x14ac:dyDescent="0.2">
      <c r="A53" s="21">
        <v>3</v>
      </c>
      <c r="B53" s="94" t="s">
        <v>1</v>
      </c>
      <c r="C53" s="270" t="s">
        <v>59</v>
      </c>
      <c r="D53" s="270"/>
      <c r="E53" s="270"/>
      <c r="F53" s="270"/>
      <c r="G53" s="270"/>
      <c r="H53" s="270"/>
      <c r="I53" s="270"/>
      <c r="J53" s="270"/>
      <c r="K53" s="270"/>
      <c r="L53" s="270"/>
      <c r="M53" s="270"/>
      <c r="N53" s="271"/>
      <c r="O53" s="13"/>
      <c r="R53" s="31"/>
    </row>
    <row r="54" spans="1:18" s="33" customFormat="1" x14ac:dyDescent="0.2">
      <c r="A54" s="21">
        <v>4</v>
      </c>
      <c r="B54" s="94" t="s">
        <v>29</v>
      </c>
      <c r="C54" s="270" t="s">
        <v>61</v>
      </c>
      <c r="D54" s="270"/>
      <c r="E54" s="270"/>
      <c r="F54" s="270"/>
      <c r="G54" s="270"/>
      <c r="H54" s="270"/>
      <c r="I54" s="270"/>
      <c r="J54" s="270"/>
      <c r="K54" s="270"/>
      <c r="L54" s="270"/>
      <c r="M54" s="270"/>
      <c r="N54" s="271"/>
      <c r="O54" s="13"/>
      <c r="R54" s="31"/>
    </row>
    <row r="55" spans="1:18" s="33" customFormat="1" ht="13.5" thickBot="1" x14ac:dyDescent="0.25">
      <c r="A55" s="107">
        <v>5</v>
      </c>
      <c r="B55" s="109" t="s">
        <v>4</v>
      </c>
      <c r="C55" s="272" t="s">
        <v>60</v>
      </c>
      <c r="D55" s="272"/>
      <c r="E55" s="272"/>
      <c r="F55" s="272"/>
      <c r="G55" s="272"/>
      <c r="H55" s="272"/>
      <c r="I55" s="272"/>
      <c r="J55" s="272"/>
      <c r="K55" s="272"/>
      <c r="L55" s="272"/>
      <c r="M55" s="272"/>
      <c r="N55" s="273"/>
      <c r="O55" s="13"/>
      <c r="R55" s="31"/>
    </row>
    <row r="59" spans="1:18" ht="12.75" customHeight="1" x14ac:dyDescent="0.2">
      <c r="E59" s="1"/>
      <c r="R59"/>
    </row>
    <row r="60" spans="1:18" ht="12.75" customHeight="1" x14ac:dyDescent="0.2">
      <c r="E60" s="1"/>
      <c r="R60"/>
    </row>
    <row r="61" spans="1:18" ht="12.75" customHeight="1" x14ac:dyDescent="0.2">
      <c r="E61" s="1"/>
      <c r="R61"/>
    </row>
    <row r="62" spans="1:18" ht="12.75" customHeight="1" x14ac:dyDescent="0.2">
      <c r="E62" s="1"/>
      <c r="R62"/>
    </row>
    <row r="63" spans="1:18" ht="12.75" customHeight="1" x14ac:dyDescent="0.2">
      <c r="E63" s="1"/>
      <c r="R63"/>
    </row>
    <row r="64" spans="1:18" ht="12.75" customHeight="1" x14ac:dyDescent="0.2">
      <c r="E64" s="1"/>
      <c r="R64"/>
    </row>
    <row r="65" spans="2:18" ht="12.75" customHeight="1" x14ac:dyDescent="0.2">
      <c r="B65" s="15"/>
      <c r="C65" s="15"/>
      <c r="E65" s="1"/>
      <c r="R65"/>
    </row>
    <row r="66" spans="2:18" ht="12.75" customHeight="1" x14ac:dyDescent="0.2">
      <c r="B66" s="15"/>
      <c r="C66" s="15"/>
      <c r="E66" s="1"/>
      <c r="R66"/>
    </row>
    <row r="67" spans="2:18" ht="12.75" customHeight="1" x14ac:dyDescent="0.2">
      <c r="B67" s="15"/>
      <c r="C67" s="15"/>
      <c r="E67" s="1"/>
      <c r="R67"/>
    </row>
    <row r="68" spans="2:18" ht="12.75" customHeight="1" x14ac:dyDescent="0.2">
      <c r="B68" s="15"/>
      <c r="C68" s="15"/>
      <c r="E68" s="1"/>
      <c r="R68"/>
    </row>
    <row r="69" spans="2:18" ht="12.75" customHeight="1" x14ac:dyDescent="0.2">
      <c r="B69" s="15"/>
      <c r="C69" s="15"/>
      <c r="E69" s="1"/>
      <c r="R69"/>
    </row>
  </sheetData>
  <dataConsolidate/>
  <mergeCells count="74">
    <mergeCell ref="B22:C22"/>
    <mergeCell ref="A1:B4"/>
    <mergeCell ref="A6:B6"/>
    <mergeCell ref="A5:B5"/>
    <mergeCell ref="C5:N5"/>
    <mergeCell ref="C6:N6"/>
    <mergeCell ref="C1:M2"/>
    <mergeCell ref="C3:M4"/>
    <mergeCell ref="G33:N33"/>
    <mergeCell ref="A30:N30"/>
    <mergeCell ref="D17:E17"/>
    <mergeCell ref="F17:G17"/>
    <mergeCell ref="A7:B7"/>
    <mergeCell ref="A8:B8"/>
    <mergeCell ref="D9:E9"/>
    <mergeCell ref="F9:G9"/>
    <mergeCell ref="A9:A10"/>
    <mergeCell ref="H9:H10"/>
    <mergeCell ref="H17:H18"/>
    <mergeCell ref="C7:N7"/>
    <mergeCell ref="C8:N8"/>
    <mergeCell ref="B19:C19"/>
    <mergeCell ref="B20:C20"/>
    <mergeCell ref="B21:C21"/>
    <mergeCell ref="B27:C27"/>
    <mergeCell ref="A51:N51"/>
    <mergeCell ref="A32:N32"/>
    <mergeCell ref="A41:N41"/>
    <mergeCell ref="C46:F46"/>
    <mergeCell ref="C47:F47"/>
    <mergeCell ref="G46:N46"/>
    <mergeCell ref="G47:N47"/>
    <mergeCell ref="A33:B33"/>
    <mergeCell ref="A42:B42"/>
    <mergeCell ref="C34:F34"/>
    <mergeCell ref="C35:F35"/>
    <mergeCell ref="C36:F36"/>
    <mergeCell ref="C37:F37"/>
    <mergeCell ref="C38:F38"/>
    <mergeCell ref="C33:F33"/>
    <mergeCell ref="B28:C28"/>
    <mergeCell ref="B9:C10"/>
    <mergeCell ref="M9:N10"/>
    <mergeCell ref="A17:A18"/>
    <mergeCell ref="B17:C18"/>
    <mergeCell ref="M17:N18"/>
    <mergeCell ref="B16:C16"/>
    <mergeCell ref="B11:C11"/>
    <mergeCell ref="B12:C12"/>
    <mergeCell ref="B13:C13"/>
    <mergeCell ref="B14:C14"/>
    <mergeCell ref="B15:C15"/>
    <mergeCell ref="B23:C23"/>
    <mergeCell ref="B24:C24"/>
    <mergeCell ref="B25:C25"/>
    <mergeCell ref="B26:C26"/>
    <mergeCell ref="A52:B52"/>
    <mergeCell ref="C52:N52"/>
    <mergeCell ref="C53:N53"/>
    <mergeCell ref="C54:N54"/>
    <mergeCell ref="C55:N55"/>
    <mergeCell ref="C43:F43"/>
    <mergeCell ref="C44:F44"/>
    <mergeCell ref="C45:F45"/>
    <mergeCell ref="G43:N43"/>
    <mergeCell ref="G44:N44"/>
    <mergeCell ref="G45:N45"/>
    <mergeCell ref="C42:F42"/>
    <mergeCell ref="G42:N42"/>
    <mergeCell ref="G34:N34"/>
    <mergeCell ref="G35:N35"/>
    <mergeCell ref="G36:N36"/>
    <mergeCell ref="G37:N37"/>
    <mergeCell ref="G38:N38"/>
  </mergeCells>
  <conditionalFormatting sqref="M11:M16">
    <cfRule type="containsText" dxfId="129" priority="146" operator="containsText" text="B">
      <formula>NOT(ISERROR(SEARCH("B",M11)))</formula>
    </cfRule>
    <cfRule type="containsText" dxfId="128" priority="147" operator="containsText" text="M">
      <formula>NOT(ISERROR(SEARCH("M",M11)))</formula>
    </cfRule>
    <cfRule type="containsText" dxfId="127" priority="148" operator="containsText" text="A">
      <formula>NOT(ISERROR(SEARCH("A",M11)))</formula>
    </cfRule>
  </conditionalFormatting>
  <conditionalFormatting sqref="N11:N16">
    <cfRule type="containsText" dxfId="126" priority="149" operator="containsText" text="Zona de Riesgo Baja">
      <formula>NOT(ISERROR(SEARCH("Zona de Riesgo Baja",N11)))</formula>
    </cfRule>
    <cfRule type="containsText" dxfId="125" priority="149" operator="containsText" text="Zona de Riesgo Moderada">
      <formula>NOT(ISERROR(SEARCH("Zona de Riesgo Moderada",N11)))</formula>
    </cfRule>
    <cfRule type="containsText" dxfId="124" priority="149" operator="containsText" text="Zona de Riesgo Alta">
      <formula>NOT(ISERROR(SEARCH("Zona de Riesgo Alta",N11)))</formula>
    </cfRule>
  </conditionalFormatting>
  <conditionalFormatting sqref="M11:M16">
    <cfRule type="containsText" dxfId="123" priority="137" operator="containsText" text="E">
      <formula>NOT(ISERROR(SEARCH("E",M11)))</formula>
    </cfRule>
  </conditionalFormatting>
  <conditionalFormatting sqref="N11:N16">
    <cfRule type="containsText" dxfId="122" priority="136" operator="containsText" text="ZONA DE RIESGO EXTREMA">
      <formula>NOT(ISERROR(SEARCH("ZONA DE RIESGO EXTREMA",N11)))</formula>
    </cfRule>
  </conditionalFormatting>
  <conditionalFormatting sqref="M20:M28">
    <cfRule type="containsText" dxfId="121" priority="53" operator="containsText" text="B">
      <formula>NOT(ISERROR(SEARCH("B",M20)))</formula>
    </cfRule>
    <cfRule type="containsText" dxfId="120" priority="54" operator="containsText" text="M">
      <formula>NOT(ISERROR(SEARCH("M",M20)))</formula>
    </cfRule>
    <cfRule type="containsText" dxfId="119" priority="55" operator="containsText" text="A">
      <formula>NOT(ISERROR(SEARCH("A",M20)))</formula>
    </cfRule>
  </conditionalFormatting>
  <conditionalFormatting sqref="M20:M28">
    <cfRule type="containsText" dxfId="118" priority="52" operator="containsText" text="E">
      <formula>NOT(ISERROR(SEARCH("E",M20)))</formula>
    </cfRule>
  </conditionalFormatting>
  <conditionalFormatting sqref="M19">
    <cfRule type="containsText" dxfId="117" priority="45" operator="containsText" text="B">
      <formula>NOT(ISERROR(SEARCH("B",M19)))</formula>
    </cfRule>
    <cfRule type="containsText" dxfId="116" priority="46" operator="containsText" text="M">
      <formula>NOT(ISERROR(SEARCH("M",M19)))</formula>
    </cfRule>
    <cfRule type="containsText" dxfId="115" priority="47" operator="containsText" text="A">
      <formula>NOT(ISERROR(SEARCH("A",M19)))</formula>
    </cfRule>
  </conditionalFormatting>
  <conditionalFormatting sqref="M19">
    <cfRule type="containsText" dxfId="114" priority="44" operator="containsText" text="E">
      <formula>NOT(ISERROR(SEARCH("E",M19)))</formula>
    </cfRule>
  </conditionalFormatting>
  <conditionalFormatting sqref="N25:N26">
    <cfRule type="containsText" dxfId="113" priority="9" operator="containsText" text="ZONA DE RIESGO EXTREMA">
      <formula>NOT(ISERROR(SEARCH("ZONA DE RIESGO EXTREMA",N25)))</formula>
    </cfRule>
  </conditionalFormatting>
  <conditionalFormatting sqref="N19:N24">
    <cfRule type="containsText" dxfId="112" priority="5" operator="containsText" text="ZONA DE RIESGO EXTREMA">
      <formula>NOT(ISERROR(SEARCH("ZONA DE RIESGO EXTREMA",N19)))</formula>
    </cfRule>
  </conditionalFormatting>
  <conditionalFormatting sqref="N25:N26">
    <cfRule type="containsText" dxfId="111" priority="10" operator="containsText" text="Zona de Riesgo Moderada">
      <formula>NOT(ISERROR(SEARCH("Zona de Riesgo Moderada",N25)))</formula>
    </cfRule>
    <cfRule type="containsText" dxfId="110" priority="11" operator="containsText" text="Zona de Riesgo Alta">
      <formula>NOT(ISERROR(SEARCH("Zona de Riesgo Alta",N25)))</formula>
    </cfRule>
  </conditionalFormatting>
  <conditionalFormatting sqref="N19:N24">
    <cfRule type="containsText" dxfId="109" priority="6" operator="containsText" text="Zona de Riesgo Baja">
      <formula>NOT(ISERROR(SEARCH("Zona de Riesgo Baja",N19)))</formula>
    </cfRule>
  </conditionalFormatting>
  <conditionalFormatting sqref="N27:N28">
    <cfRule type="containsText" dxfId="108" priority="2" operator="containsText" text="Zona de Riesgo Baja">
      <formula>NOT(ISERROR(SEARCH("Zona de Riesgo Baja",N27)))</formula>
    </cfRule>
    <cfRule type="containsText" dxfId="107" priority="2" operator="containsText" text="Zona de Riesgo Moderada">
      <formula>NOT(ISERROR(SEARCH("Zona de Riesgo Moderada",N27)))</formula>
    </cfRule>
    <cfRule type="containsText" dxfId="106" priority="3" operator="containsText" text="Zona de Riesgo Alta">
      <formula>NOT(ISERROR(SEARCH("Zona de Riesgo Alta",N27)))</formula>
    </cfRule>
  </conditionalFormatting>
  <conditionalFormatting sqref="N27:N28">
    <cfRule type="containsText" dxfId="105" priority="1" operator="containsText" text="ZONA DE RIESGO EXTREMA">
      <formula>NOT(ISERROR(SEARCH("ZONA DE RIESGO EXTREMA",N27)))</formula>
    </cfRule>
  </conditionalFormatting>
  <dataValidations xWindow="370" yWindow="654" count="3">
    <dataValidation type="list" allowBlank="1" showInputMessage="1" showErrorMessage="1" promptTitle="Seleccione el Impacto" prompt="1=Insignificante_x000a_2=Menor_x000a_3=Moderado_x000a_4=Mayor_x000a_5=Catastrófico" sqref="F11:F16">
      <formula1>$A$43:$A$47</formula1>
    </dataValidation>
    <dataValidation type="list" allowBlank="1" showInputMessage="1" showErrorMessage="1" promptTitle="Seleccione el Impacto" prompt="3= Moderado_x000a_4= Mayor_x000a_5= Catastrófico_x000a_" sqref="F19:F29">
      <formula1>$A$53:$A$55</formula1>
    </dataValidation>
    <dataValidation type="list" allowBlank="1" showInputMessage="1" showErrorMessage="1" promptTitle="Seleccione la Probabilidad" prompt="1=Raro_x000a_2=Improbable_x000a_3=Posible_x000a_4=Probable_x000a_5=Casi Seguro_x000a__x000a__x000a__x000a_" sqref="D19:D28 D11:D16">
      <formula1>$A$34:$A$38</formula1>
    </dataValidation>
  </dataValidations>
  <pageMargins left="0.74803149606299213" right="0.74803149606299213" top="0.98425196850393704" bottom="0.98425196850393704" header="0.51181102362204722" footer="0.51181102362204722"/>
  <pageSetup orientation="landscape" horizontalDpi="300" verticalDpi="300" r:id="rId1"/>
  <headerFooter differentOddEven="1" alignWithMargins="0">
    <oddFooter>Página &amp;P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AL72"/>
  <sheetViews>
    <sheetView topLeftCell="A16" zoomScale="84" zoomScaleNormal="84" workbookViewId="0">
      <selection activeCell="B20" sqref="B20:F28"/>
    </sheetView>
  </sheetViews>
  <sheetFormatPr baseColWidth="10" defaultColWidth="17.140625" defaultRowHeight="12.75" customHeight="1" x14ac:dyDescent="0.2"/>
  <cols>
    <col min="1" max="1" width="3.85546875" customWidth="1" collapsed="1"/>
    <col min="2" max="2" width="32.140625" customWidth="1" collapsed="1"/>
    <col min="3" max="3" width="4" customWidth="1" collapsed="1"/>
    <col min="4" max="4" width="4.42578125" style="18" customWidth="1" collapsed="1"/>
    <col min="5" max="5" width="2.85546875" hidden="1" customWidth="1" collapsed="1"/>
    <col min="6" max="6" width="10.140625" customWidth="1" collapsed="1"/>
    <col min="7" max="7" width="25.85546875" customWidth="1" collapsed="1"/>
    <col min="8" max="8" width="5.7109375" customWidth="1" collapsed="1"/>
    <col min="9" max="9" width="14.7109375" customWidth="1" collapsed="1"/>
    <col min="10" max="10" width="14.7109375" style="18" customWidth="1" collapsed="1"/>
    <col min="11" max="12" width="14.7109375" customWidth="1" collapsed="1"/>
    <col min="13" max="15" width="14.7109375" style="18" customWidth="1" collapsed="1"/>
    <col min="16" max="16" width="13.42578125" style="18" hidden="1" customWidth="1" collapsed="1"/>
    <col min="17" max="20" width="17.140625" hidden="1" customWidth="1" collapsed="1"/>
    <col min="21" max="22" width="17.140625" style="18" hidden="1" customWidth="1" collapsed="1"/>
    <col min="23" max="23" width="17.140625" hidden="1" customWidth="1" collapsed="1"/>
    <col min="24" max="24" width="17.140625" style="18" hidden="1" customWidth="1" collapsed="1"/>
    <col min="25" max="25" width="25" customWidth="1" collapsed="1"/>
    <col min="26" max="26" width="6.42578125" style="18" customWidth="1" collapsed="1"/>
    <col min="27" max="27" width="6.5703125" style="18" customWidth="1" collapsed="1"/>
    <col min="28" max="32" width="18.140625" style="18" hidden="1" customWidth="1" collapsed="1"/>
    <col min="33" max="33" width="4.140625" customWidth="1" collapsed="1"/>
    <col min="34" max="34" width="10.140625" customWidth="1" collapsed="1"/>
    <col min="35" max="35" width="21.28515625" customWidth="1" collapsed="1"/>
    <col min="36" max="36" width="17.140625" customWidth="1" collapsed="1"/>
    <col min="38" max="38" width="17.140625" style="1" customWidth="1" collapsed="1"/>
  </cols>
  <sheetData>
    <row r="1" spans="1:38" s="18" customFormat="1" ht="18.75" customHeight="1" x14ac:dyDescent="0.2">
      <c r="A1" s="170"/>
      <c r="B1" s="171"/>
      <c r="C1" s="175" t="s">
        <v>41</v>
      </c>
      <c r="D1" s="238"/>
      <c r="E1" s="238"/>
      <c r="F1" s="238"/>
      <c r="G1" s="238"/>
      <c r="H1" s="238"/>
      <c r="I1" s="238"/>
      <c r="J1" s="238"/>
      <c r="K1" s="238"/>
      <c r="L1" s="238"/>
      <c r="M1" s="238"/>
      <c r="N1" s="238"/>
      <c r="O1" s="238"/>
      <c r="P1" s="238"/>
      <c r="Q1" s="238"/>
      <c r="R1" s="238"/>
      <c r="S1" s="238"/>
      <c r="T1" s="238"/>
      <c r="U1" s="238"/>
      <c r="V1" s="238"/>
      <c r="W1" s="238"/>
      <c r="X1" s="238"/>
      <c r="Y1" s="239"/>
      <c r="Z1" s="337" t="s">
        <v>42</v>
      </c>
      <c r="AA1" s="338"/>
      <c r="AB1" s="338"/>
      <c r="AC1" s="338"/>
      <c r="AD1" s="338"/>
      <c r="AE1" s="338"/>
      <c r="AF1" s="338"/>
      <c r="AG1" s="338"/>
      <c r="AH1" s="338"/>
      <c r="AI1" s="339"/>
      <c r="AL1" s="1"/>
    </row>
    <row r="2" spans="1:38" ht="24" customHeight="1" x14ac:dyDescent="0.2">
      <c r="A2" s="172"/>
      <c r="B2" s="173"/>
      <c r="C2" s="175"/>
      <c r="D2" s="238"/>
      <c r="E2" s="238"/>
      <c r="F2" s="238"/>
      <c r="G2" s="238"/>
      <c r="H2" s="238"/>
      <c r="I2" s="238"/>
      <c r="J2" s="238"/>
      <c r="K2" s="238"/>
      <c r="L2" s="238"/>
      <c r="M2" s="238"/>
      <c r="N2" s="238"/>
      <c r="O2" s="238"/>
      <c r="P2" s="238"/>
      <c r="Q2" s="238"/>
      <c r="R2" s="238"/>
      <c r="S2" s="238"/>
      <c r="T2" s="238"/>
      <c r="U2" s="238"/>
      <c r="V2" s="238"/>
      <c r="W2" s="238"/>
      <c r="X2" s="238"/>
      <c r="Y2" s="239"/>
      <c r="Z2" s="340" t="s">
        <v>195</v>
      </c>
      <c r="AA2" s="341"/>
      <c r="AB2" s="341"/>
      <c r="AC2" s="341"/>
      <c r="AD2" s="341"/>
      <c r="AE2" s="341"/>
      <c r="AF2" s="341"/>
      <c r="AG2" s="341"/>
      <c r="AH2" s="341"/>
      <c r="AI2" s="342"/>
    </row>
    <row r="3" spans="1:38" s="18" customFormat="1" ht="24" customHeight="1" x14ac:dyDescent="0.2">
      <c r="A3" s="172"/>
      <c r="B3" s="173"/>
      <c r="C3" s="176" t="s">
        <v>62</v>
      </c>
      <c r="D3" s="240"/>
      <c r="E3" s="240"/>
      <c r="F3" s="240"/>
      <c r="G3" s="240"/>
      <c r="H3" s="240"/>
      <c r="I3" s="240"/>
      <c r="J3" s="240"/>
      <c r="K3" s="240"/>
      <c r="L3" s="240"/>
      <c r="M3" s="240"/>
      <c r="N3" s="240"/>
      <c r="O3" s="240"/>
      <c r="P3" s="240"/>
      <c r="Q3" s="240"/>
      <c r="R3" s="240"/>
      <c r="S3" s="240"/>
      <c r="T3" s="240"/>
      <c r="U3" s="240"/>
      <c r="V3" s="240"/>
      <c r="W3" s="240"/>
      <c r="X3" s="240"/>
      <c r="Y3" s="241"/>
      <c r="Z3" s="340" t="s">
        <v>131</v>
      </c>
      <c r="AA3" s="341"/>
      <c r="AB3" s="341"/>
      <c r="AC3" s="341"/>
      <c r="AD3" s="341"/>
      <c r="AE3" s="341"/>
      <c r="AF3" s="341"/>
      <c r="AG3" s="341"/>
      <c r="AH3" s="341"/>
      <c r="AI3" s="342"/>
      <c r="AL3" s="32"/>
    </row>
    <row r="4" spans="1:38" ht="20.25" customHeight="1" thickBot="1" x14ac:dyDescent="0.25">
      <c r="A4" s="172"/>
      <c r="B4" s="173"/>
      <c r="C4" s="242"/>
      <c r="D4" s="243"/>
      <c r="E4" s="243"/>
      <c r="F4" s="243"/>
      <c r="G4" s="243"/>
      <c r="H4" s="243"/>
      <c r="I4" s="243"/>
      <c r="J4" s="243"/>
      <c r="K4" s="243"/>
      <c r="L4" s="243"/>
      <c r="M4" s="243"/>
      <c r="N4" s="243"/>
      <c r="O4" s="243"/>
      <c r="P4" s="243"/>
      <c r="Q4" s="243"/>
      <c r="R4" s="243"/>
      <c r="S4" s="243"/>
      <c r="T4" s="243"/>
      <c r="U4" s="243"/>
      <c r="V4" s="243"/>
      <c r="W4" s="243"/>
      <c r="X4" s="243"/>
      <c r="Y4" s="244"/>
      <c r="Z4" s="343" t="s">
        <v>193</v>
      </c>
      <c r="AA4" s="344"/>
      <c r="AB4" s="344"/>
      <c r="AC4" s="344"/>
      <c r="AD4" s="344"/>
      <c r="AE4" s="344"/>
      <c r="AF4" s="344"/>
      <c r="AG4" s="344"/>
      <c r="AH4" s="344"/>
      <c r="AI4" s="345"/>
      <c r="AJ4" s="19"/>
    </row>
    <row r="5" spans="1:38" s="18" customFormat="1" ht="20.25" customHeight="1" x14ac:dyDescent="0.2">
      <c r="A5" s="327" t="s">
        <v>90</v>
      </c>
      <c r="B5" s="328"/>
      <c r="C5" s="329" t="s">
        <v>117</v>
      </c>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1"/>
      <c r="AJ5" s="19"/>
      <c r="AL5" s="32"/>
    </row>
    <row r="6" spans="1:38" ht="13.5" customHeight="1" x14ac:dyDescent="0.2">
      <c r="A6" s="323" t="str">
        <f>+'Análisis del Riesgo'!A6:B6</f>
        <v>NOMBRE DEL PROCESO</v>
      </c>
      <c r="B6" s="324"/>
      <c r="C6" s="332">
        <f>+'Análisis del Riesgo'!C6:N6</f>
        <v>0</v>
      </c>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4"/>
      <c r="AJ6" s="19"/>
    </row>
    <row r="7" spans="1:38" ht="15" x14ac:dyDescent="0.2">
      <c r="A7" s="323" t="str">
        <f>+'Análisis del Riesgo'!A7:B7</f>
        <v>OBJETIVO DEL PROCESO</v>
      </c>
      <c r="B7" s="324"/>
      <c r="C7" s="332">
        <f>+'Análisis del Riesgo'!C7:N7</f>
        <v>0</v>
      </c>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4"/>
      <c r="AJ7" s="20"/>
    </row>
    <row r="8" spans="1:38" ht="15.75" thickBot="1" x14ac:dyDescent="0.25">
      <c r="A8" s="325" t="str">
        <f>+'Análisis del Riesgo'!A8:B8</f>
        <v>Fecha de Actualización</v>
      </c>
      <c r="B8" s="326"/>
      <c r="C8" s="346">
        <v>43622</v>
      </c>
      <c r="D8" s="347"/>
      <c r="E8" s="347"/>
      <c r="F8" s="347"/>
      <c r="G8" s="347"/>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8"/>
      <c r="AJ8" s="19"/>
    </row>
    <row r="9" spans="1:38" ht="32.25" customHeight="1" x14ac:dyDescent="0.2">
      <c r="A9" s="247" t="s">
        <v>5</v>
      </c>
      <c r="B9" s="248" t="s">
        <v>86</v>
      </c>
      <c r="C9" s="226" t="s">
        <v>91</v>
      </c>
      <c r="D9" s="226"/>
      <c r="E9" s="226"/>
      <c r="F9" s="226"/>
      <c r="G9" s="226" t="s">
        <v>126</v>
      </c>
      <c r="H9" s="226"/>
      <c r="I9" s="226" t="s">
        <v>25</v>
      </c>
      <c r="J9" s="226"/>
      <c r="K9" s="305"/>
      <c r="L9" s="305"/>
      <c r="M9" s="305"/>
      <c r="N9" s="305"/>
      <c r="O9" s="305"/>
      <c r="P9" s="305"/>
      <c r="Q9" s="305"/>
      <c r="R9" s="305"/>
      <c r="S9" s="305"/>
      <c r="T9" s="305"/>
      <c r="U9" s="305"/>
      <c r="V9" s="305"/>
      <c r="W9" s="305"/>
      <c r="X9" s="305"/>
      <c r="Y9" s="226" t="s">
        <v>31</v>
      </c>
      <c r="Z9" s="351" t="s">
        <v>125</v>
      </c>
      <c r="AA9" s="351"/>
      <c r="AB9" s="351"/>
      <c r="AC9" s="351"/>
      <c r="AD9" s="351"/>
      <c r="AE9" s="351"/>
      <c r="AF9" s="351"/>
      <c r="AG9" s="351"/>
      <c r="AH9" s="351"/>
      <c r="AI9" s="349" t="s">
        <v>147</v>
      </c>
      <c r="AJ9" s="17"/>
    </row>
    <row r="10" spans="1:38" ht="97.5" customHeight="1" thickBot="1" x14ac:dyDescent="0.25">
      <c r="A10" s="319"/>
      <c r="B10" s="320"/>
      <c r="C10" s="125" t="s">
        <v>23</v>
      </c>
      <c r="D10" s="125" t="s">
        <v>3</v>
      </c>
      <c r="E10" s="322" t="s">
        <v>118</v>
      </c>
      <c r="F10" s="322"/>
      <c r="G10" s="116" t="s">
        <v>127</v>
      </c>
      <c r="H10" s="116" t="s">
        <v>35</v>
      </c>
      <c r="I10" s="55" t="s">
        <v>120</v>
      </c>
      <c r="J10" s="55" t="s">
        <v>63</v>
      </c>
      <c r="K10" s="55" t="s">
        <v>121</v>
      </c>
      <c r="L10" s="55" t="s">
        <v>122</v>
      </c>
      <c r="M10" s="55" t="s">
        <v>123</v>
      </c>
      <c r="N10" s="55" t="s">
        <v>66</v>
      </c>
      <c r="O10" s="55" t="s">
        <v>124</v>
      </c>
      <c r="P10" s="116" t="s">
        <v>16</v>
      </c>
      <c r="Q10" s="116" t="s">
        <v>15</v>
      </c>
      <c r="R10" s="116" t="s">
        <v>14</v>
      </c>
      <c r="S10" s="116" t="s">
        <v>13</v>
      </c>
      <c r="T10" s="116" t="s">
        <v>11</v>
      </c>
      <c r="U10" s="116" t="s">
        <v>67</v>
      </c>
      <c r="V10" s="116" t="s">
        <v>68</v>
      </c>
      <c r="W10" s="116" t="s">
        <v>0</v>
      </c>
      <c r="X10" s="116"/>
      <c r="Y10" s="321"/>
      <c r="Z10" s="125" t="s">
        <v>23</v>
      </c>
      <c r="AA10" s="125" t="s">
        <v>3</v>
      </c>
      <c r="AB10" s="125" t="s">
        <v>64</v>
      </c>
      <c r="AC10" s="125" t="s">
        <v>9</v>
      </c>
      <c r="AD10" s="125" t="s">
        <v>12</v>
      </c>
      <c r="AE10" s="125" t="s">
        <v>8</v>
      </c>
      <c r="AF10" s="125" t="s">
        <v>7</v>
      </c>
      <c r="AG10" s="322" t="s">
        <v>118</v>
      </c>
      <c r="AH10" s="322"/>
      <c r="AI10" s="350"/>
    </row>
    <row r="11" spans="1:38" x14ac:dyDescent="0.2">
      <c r="A11" s="52">
        <f>+'Análisis del Riesgo'!A11</f>
        <v>1</v>
      </c>
      <c r="B11" s="121"/>
      <c r="C11" s="53"/>
      <c r="D11" s="53"/>
      <c r="E11" s="53"/>
      <c r="F11" s="53"/>
      <c r="G11" s="29"/>
      <c r="H11" s="103"/>
      <c r="I11" s="103"/>
      <c r="J11" s="103"/>
      <c r="K11" s="103"/>
      <c r="L11" s="103"/>
      <c r="M11" s="103"/>
      <c r="N11" s="103"/>
      <c r="O11" s="103"/>
      <c r="P11" s="119"/>
      <c r="Q11" s="119"/>
      <c r="R11" s="119"/>
      <c r="S11" s="119"/>
      <c r="T11" s="119"/>
      <c r="U11" s="119"/>
      <c r="V11" s="119"/>
      <c r="W11" s="119"/>
      <c r="X11" s="119"/>
      <c r="Y11" s="53"/>
      <c r="Z11" s="103"/>
      <c r="AA11" s="103"/>
      <c r="AB11" s="53"/>
      <c r="AC11" s="53"/>
      <c r="AD11" s="53"/>
      <c r="AE11" s="53"/>
      <c r="AF11" s="53"/>
      <c r="AG11" s="45"/>
      <c r="AH11" s="53"/>
      <c r="AI11" s="133"/>
    </row>
    <row r="12" spans="1:38" s="18" customFormat="1" x14ac:dyDescent="0.2">
      <c r="A12" s="58">
        <f>+'Análisis del Riesgo'!A12</f>
        <v>2</v>
      </c>
      <c r="B12" s="120"/>
      <c r="C12" s="59"/>
      <c r="D12" s="59"/>
      <c r="E12" s="59"/>
      <c r="F12" s="59"/>
      <c r="G12" s="3"/>
      <c r="H12" s="101"/>
      <c r="I12" s="101"/>
      <c r="J12" s="101"/>
      <c r="K12" s="101"/>
      <c r="L12" s="101"/>
      <c r="M12" s="101"/>
      <c r="N12" s="101"/>
      <c r="O12" s="101"/>
      <c r="P12" s="118"/>
      <c r="Q12" s="118"/>
      <c r="R12" s="118"/>
      <c r="S12" s="118"/>
      <c r="T12" s="118"/>
      <c r="U12" s="118"/>
      <c r="V12" s="118"/>
      <c r="W12" s="118"/>
      <c r="X12" s="118"/>
      <c r="Y12" s="59"/>
      <c r="Z12" s="101"/>
      <c r="AA12" s="101"/>
      <c r="AB12" s="59"/>
      <c r="AC12" s="59"/>
      <c r="AD12" s="59"/>
      <c r="AE12" s="59"/>
      <c r="AF12" s="59"/>
      <c r="AG12" s="46"/>
      <c r="AH12" s="59"/>
      <c r="AI12" s="134"/>
      <c r="AL12" s="32"/>
    </row>
    <row r="13" spans="1:38" s="18" customFormat="1" x14ac:dyDescent="0.2">
      <c r="A13" s="58">
        <f>+'Análisis del Riesgo'!A13</f>
        <v>3</v>
      </c>
      <c r="B13" s="120"/>
      <c r="C13" s="59"/>
      <c r="D13" s="59"/>
      <c r="E13" s="59"/>
      <c r="F13" s="59"/>
      <c r="G13" s="3"/>
      <c r="H13" s="101"/>
      <c r="I13" s="101"/>
      <c r="J13" s="101"/>
      <c r="K13" s="101"/>
      <c r="L13" s="101"/>
      <c r="M13" s="101"/>
      <c r="N13" s="101"/>
      <c r="O13" s="101"/>
      <c r="P13" s="118" t="str">
        <f t="shared" ref="P12:P16" si="0">IF((I13="SI"),"15",IF((I13="NO"),"0",IF((I13=""),"0"," ")))</f>
        <v>0</v>
      </c>
      <c r="Q13" s="118" t="str">
        <f t="shared" ref="Q12:Q16" si="1">IF((J13="SI"),"5",IF((J13="NO"),"0",IF((J13=""),"0"," ")))</f>
        <v>0</v>
      </c>
      <c r="R13" s="118" t="str">
        <f t="shared" ref="R12:R16" si="2">IF((K13="SI"),"15",IF((K13="NO"),"0",IF((K13=""),"0"," ")))</f>
        <v>0</v>
      </c>
      <c r="S13" s="118" t="str">
        <f t="shared" ref="S12:S16" si="3">IF((L13="SI"),"10",IF((L13="NO"),"0",IF((L13=""),"0"," ")))</f>
        <v>0</v>
      </c>
      <c r="T13" s="118" t="str">
        <f t="shared" ref="T12:T16" si="4">IF((M13="SI"),"15",IF((M13="NO"),"0",IF((M13=""),"0"," ")))</f>
        <v>0</v>
      </c>
      <c r="U13" s="118" t="str">
        <f t="shared" ref="U12:U16" si="5">IF((N13="SI"),"10",IF((N13="NO"),"0",IF((N13=""),"0"," ")))</f>
        <v>0</v>
      </c>
      <c r="V13" s="118" t="str">
        <f t="shared" ref="V12:V16" si="6">IF((O13="SI"),"30",IF((O13="NO"),"0",IF((O13=""),"0"," ")))</f>
        <v>0</v>
      </c>
      <c r="W13" s="118">
        <f t="shared" ref="W12:W16" si="7">+P13+Q13+R13+S13+T13+U13+V13</f>
        <v>0</v>
      </c>
      <c r="X13" s="118">
        <f t="shared" ref="X12:X16" si="8">IF(W13&lt;=50,0,IF(W13&lt;=75,1,IF(W13&lt;=100,2)))</f>
        <v>0</v>
      </c>
      <c r="Y13" s="59"/>
      <c r="Z13" s="101"/>
      <c r="AA13" s="101"/>
      <c r="AB13" s="59" t="str">
        <f t="shared" ref="AB12:AB16" si="9">CONCATENATE(Z13,AA13)</f>
        <v/>
      </c>
      <c r="AC13" s="59" t="str">
        <f t="shared" ref="AC12:AC16" si="10">IF((AB13="11"),"B",IF((AB13="12"),"B",IF((AB13="21"),"B",IF((AB13="22"),"B",IF((AB13="31"),"B"," ")))))</f>
        <v xml:space="preserve"> </v>
      </c>
      <c r="AD13" s="59" t="str">
        <f t="shared" ref="AD12:AD16" si="11">IF((AB13="41"),"M",IF((AB13="32"),"M",IF((AB13="13"),"M",IF((AB13="23"),"M"," "))))</f>
        <v xml:space="preserve"> </v>
      </c>
      <c r="AE13" s="59" t="str">
        <f t="shared" ref="AE12:AE16" si="12">IF((AB13="51"),"A",IF((AB13="42"),"A",IF((AB13="52"),"A",IF((AB13="33"),"A",IF((AB13="43"),"A",IF((AB13="14"),"A",IF((AB13="24"),"A",IF((AB13="15"),"A"," "))))))))</f>
        <v xml:space="preserve"> </v>
      </c>
      <c r="AF13" s="59" t="str">
        <f t="shared" ref="AF12:AF16" si="13">IF((AB13="53"),"E",IF((AB13="34"),"E",IF((AB13="44"),"E",IF((AB13="54"),"E",IF((AB13="25"),"E",IF((AB13="35"),"E",IF((AB13="45"),"E",IF((AB13="55"),"E"," "))))))))</f>
        <v xml:space="preserve"> </v>
      </c>
      <c r="AG13" s="46" t="str">
        <f t="shared" ref="AG12:AG16" si="14">IF((AC13="B"),"B",IF((AD13="M"),"M",IF((AE13="A"),"A",IF((AF13="E"),"E"," "))))</f>
        <v xml:space="preserve"> </v>
      </c>
      <c r="AH13" s="59" t="str">
        <f t="shared" ref="AH12:AH16" si="15">IF((AG13="B"),"Zona de Riesgo Baja",IF((AG13="M"),"Zona de Riesgo Moderada",IF((AG13="A"),"Zona de Riesgo Alta",IF((AG13="E"),"Zona de Riesgo Extrema"," "))))</f>
        <v xml:space="preserve"> </v>
      </c>
      <c r="AI13" s="134" t="str">
        <f t="shared" ref="AI12:AI16" si="16">IF((AG13="B"),"Asumir el Riesgo",IF((AG13="M"),"Reducir el Riesgo",IF((AG13="A"),"Evitar el Riesgo",IF((AG13="E"),"Evitar"," "))))</f>
        <v xml:space="preserve"> </v>
      </c>
      <c r="AL13" s="32"/>
    </row>
    <row r="14" spans="1:38" s="18" customFormat="1" ht="38.25" customHeight="1" x14ac:dyDescent="0.2">
      <c r="A14" s="58">
        <f>+'Análisis del Riesgo'!A14</f>
        <v>4</v>
      </c>
      <c r="B14" s="120"/>
      <c r="C14" s="59"/>
      <c r="D14" s="59"/>
      <c r="E14" s="59"/>
      <c r="F14" s="59"/>
      <c r="G14" s="3"/>
      <c r="H14" s="101"/>
      <c r="I14" s="101"/>
      <c r="J14" s="101"/>
      <c r="K14" s="101"/>
      <c r="L14" s="101"/>
      <c r="M14" s="101"/>
      <c r="N14" s="101"/>
      <c r="O14" s="101"/>
      <c r="P14" s="118" t="str">
        <f t="shared" si="0"/>
        <v>0</v>
      </c>
      <c r="Q14" s="118" t="str">
        <f t="shared" si="1"/>
        <v>0</v>
      </c>
      <c r="R14" s="118" t="str">
        <f t="shared" si="2"/>
        <v>0</v>
      </c>
      <c r="S14" s="118" t="str">
        <f t="shared" si="3"/>
        <v>0</v>
      </c>
      <c r="T14" s="118" t="str">
        <f t="shared" si="4"/>
        <v>0</v>
      </c>
      <c r="U14" s="118" t="str">
        <f t="shared" si="5"/>
        <v>0</v>
      </c>
      <c r="V14" s="118" t="str">
        <f t="shared" si="6"/>
        <v>0</v>
      </c>
      <c r="W14" s="118">
        <f t="shared" si="7"/>
        <v>0</v>
      </c>
      <c r="X14" s="118">
        <f t="shared" si="8"/>
        <v>0</v>
      </c>
      <c r="Y14" s="59"/>
      <c r="Z14" s="101"/>
      <c r="AA14" s="101"/>
      <c r="AB14" s="59" t="str">
        <f t="shared" si="9"/>
        <v/>
      </c>
      <c r="AC14" s="59" t="str">
        <f t="shared" si="10"/>
        <v xml:space="preserve"> </v>
      </c>
      <c r="AD14" s="59" t="str">
        <f t="shared" si="11"/>
        <v xml:space="preserve"> </v>
      </c>
      <c r="AE14" s="59" t="str">
        <f t="shared" si="12"/>
        <v xml:space="preserve"> </v>
      </c>
      <c r="AF14" s="59" t="str">
        <f t="shared" si="13"/>
        <v xml:space="preserve"> </v>
      </c>
      <c r="AG14" s="46" t="str">
        <f t="shared" si="14"/>
        <v xml:space="preserve"> </v>
      </c>
      <c r="AH14" s="59" t="str">
        <f t="shared" si="15"/>
        <v xml:space="preserve"> </v>
      </c>
      <c r="AI14" s="134" t="str">
        <f t="shared" si="16"/>
        <v xml:space="preserve"> </v>
      </c>
      <c r="AL14" s="32"/>
    </row>
    <row r="15" spans="1:38" s="18" customFormat="1" x14ac:dyDescent="0.2">
      <c r="A15" s="58">
        <f>+'Análisis del Riesgo'!A15</f>
        <v>5</v>
      </c>
      <c r="B15" s="120"/>
      <c r="C15" s="59"/>
      <c r="D15" s="59"/>
      <c r="E15" s="59"/>
      <c r="F15" s="59"/>
      <c r="G15" s="3"/>
      <c r="H15" s="101"/>
      <c r="I15" s="101"/>
      <c r="J15" s="101"/>
      <c r="K15" s="101"/>
      <c r="L15" s="101"/>
      <c r="M15" s="101"/>
      <c r="N15" s="101"/>
      <c r="O15" s="101"/>
      <c r="P15" s="118" t="str">
        <f t="shared" si="0"/>
        <v>0</v>
      </c>
      <c r="Q15" s="118" t="str">
        <f t="shared" si="1"/>
        <v>0</v>
      </c>
      <c r="R15" s="118" t="str">
        <f t="shared" si="2"/>
        <v>0</v>
      </c>
      <c r="S15" s="118" t="str">
        <f t="shared" si="3"/>
        <v>0</v>
      </c>
      <c r="T15" s="118" t="str">
        <f t="shared" si="4"/>
        <v>0</v>
      </c>
      <c r="U15" s="118" t="str">
        <f t="shared" si="5"/>
        <v>0</v>
      </c>
      <c r="V15" s="118" t="str">
        <f t="shared" si="6"/>
        <v>0</v>
      </c>
      <c r="W15" s="118">
        <f t="shared" si="7"/>
        <v>0</v>
      </c>
      <c r="X15" s="118">
        <f t="shared" si="8"/>
        <v>0</v>
      </c>
      <c r="Y15" s="59"/>
      <c r="Z15" s="101"/>
      <c r="AA15" s="101"/>
      <c r="AB15" s="59" t="str">
        <f t="shared" si="9"/>
        <v/>
      </c>
      <c r="AC15" s="59" t="str">
        <f t="shared" si="10"/>
        <v xml:space="preserve"> </v>
      </c>
      <c r="AD15" s="59" t="str">
        <f t="shared" si="11"/>
        <v xml:space="preserve"> </v>
      </c>
      <c r="AE15" s="59" t="str">
        <f t="shared" si="12"/>
        <v xml:space="preserve"> </v>
      </c>
      <c r="AF15" s="59" t="str">
        <f t="shared" si="13"/>
        <v xml:space="preserve"> </v>
      </c>
      <c r="AG15" s="46" t="str">
        <f t="shared" si="14"/>
        <v xml:space="preserve"> </v>
      </c>
      <c r="AH15" s="59" t="str">
        <f t="shared" si="15"/>
        <v xml:space="preserve"> </v>
      </c>
      <c r="AI15" s="134" t="str">
        <f t="shared" si="16"/>
        <v xml:space="preserve"> </v>
      </c>
      <c r="AL15" s="32"/>
    </row>
    <row r="16" spans="1:38" x14ac:dyDescent="0.2">
      <c r="A16" s="58">
        <f>+'Análisis del Riesgo'!A16</f>
        <v>6</v>
      </c>
      <c r="B16" s="120"/>
      <c r="C16" s="59"/>
      <c r="D16" s="59"/>
      <c r="E16" s="59"/>
      <c r="F16" s="59"/>
      <c r="G16" s="3"/>
      <c r="H16" s="101"/>
      <c r="I16" s="101"/>
      <c r="J16" s="101"/>
      <c r="K16" s="101"/>
      <c r="L16" s="101"/>
      <c r="M16" s="101"/>
      <c r="N16" s="101"/>
      <c r="O16" s="101"/>
      <c r="P16" s="118" t="str">
        <f t="shared" si="0"/>
        <v>0</v>
      </c>
      <c r="Q16" s="118" t="str">
        <f t="shared" si="1"/>
        <v>0</v>
      </c>
      <c r="R16" s="118" t="str">
        <f t="shared" si="2"/>
        <v>0</v>
      </c>
      <c r="S16" s="118" t="str">
        <f t="shared" si="3"/>
        <v>0</v>
      </c>
      <c r="T16" s="118" t="str">
        <f t="shared" si="4"/>
        <v>0</v>
      </c>
      <c r="U16" s="118" t="str">
        <f t="shared" si="5"/>
        <v>0</v>
      </c>
      <c r="V16" s="118" t="str">
        <f t="shared" si="6"/>
        <v>0</v>
      </c>
      <c r="W16" s="118">
        <f t="shared" si="7"/>
        <v>0</v>
      </c>
      <c r="X16" s="118">
        <f t="shared" si="8"/>
        <v>0</v>
      </c>
      <c r="Y16" s="59"/>
      <c r="Z16" s="101"/>
      <c r="AA16" s="101"/>
      <c r="AB16" s="59" t="str">
        <f t="shared" si="9"/>
        <v/>
      </c>
      <c r="AC16" s="59" t="str">
        <f t="shared" si="10"/>
        <v xml:space="preserve"> </v>
      </c>
      <c r="AD16" s="59" t="str">
        <f t="shared" si="11"/>
        <v xml:space="preserve"> </v>
      </c>
      <c r="AE16" s="59" t="str">
        <f t="shared" si="12"/>
        <v xml:space="preserve"> </v>
      </c>
      <c r="AF16" s="59" t="str">
        <f t="shared" si="13"/>
        <v xml:space="preserve"> </v>
      </c>
      <c r="AG16" s="46" t="str">
        <f t="shared" si="14"/>
        <v xml:space="preserve"> </v>
      </c>
      <c r="AH16" s="59" t="str">
        <f t="shared" si="15"/>
        <v xml:space="preserve"> </v>
      </c>
      <c r="AI16" s="134" t="str">
        <f t="shared" si="16"/>
        <v xml:space="preserve"> </v>
      </c>
    </row>
    <row r="17" spans="1:38" ht="34.5" customHeight="1" x14ac:dyDescent="0.2">
      <c r="A17" s="232" t="s">
        <v>5</v>
      </c>
      <c r="B17" s="226" t="s">
        <v>87</v>
      </c>
      <c r="C17" s="226" t="s">
        <v>91</v>
      </c>
      <c r="D17" s="226"/>
      <c r="E17" s="226"/>
      <c r="F17" s="226"/>
      <c r="G17" s="226" t="s">
        <v>126</v>
      </c>
      <c r="H17" s="226"/>
      <c r="I17" s="226" t="s">
        <v>25</v>
      </c>
      <c r="J17" s="226"/>
      <c r="K17" s="305"/>
      <c r="L17" s="305"/>
      <c r="M17" s="305"/>
      <c r="N17" s="305"/>
      <c r="O17" s="305"/>
      <c r="P17" s="305"/>
      <c r="Q17" s="305"/>
      <c r="R17" s="305"/>
      <c r="S17" s="305"/>
      <c r="T17" s="305"/>
      <c r="U17" s="305"/>
      <c r="V17" s="305"/>
      <c r="W17" s="305"/>
      <c r="X17" s="305"/>
      <c r="Y17" s="226" t="s">
        <v>31</v>
      </c>
      <c r="Z17" s="351" t="s">
        <v>125</v>
      </c>
      <c r="AA17" s="351"/>
      <c r="AB17" s="351"/>
      <c r="AC17" s="351"/>
      <c r="AD17" s="351"/>
      <c r="AE17" s="351"/>
      <c r="AF17" s="351"/>
      <c r="AG17" s="351"/>
      <c r="AH17" s="351"/>
      <c r="AI17" s="335" t="s">
        <v>147</v>
      </c>
    </row>
    <row r="18" spans="1:38" ht="97.5" customHeight="1" thickBot="1" x14ac:dyDescent="0.25">
      <c r="A18" s="319"/>
      <c r="B18" s="320"/>
      <c r="C18" s="125" t="s">
        <v>23</v>
      </c>
      <c r="D18" s="125" t="s">
        <v>3</v>
      </c>
      <c r="E18" s="322" t="s">
        <v>118</v>
      </c>
      <c r="F18" s="322"/>
      <c r="G18" s="116" t="s">
        <v>127</v>
      </c>
      <c r="H18" s="116" t="s">
        <v>35</v>
      </c>
      <c r="I18" s="55" t="s">
        <v>120</v>
      </c>
      <c r="J18" s="55" t="s">
        <v>63</v>
      </c>
      <c r="K18" s="55" t="s">
        <v>121</v>
      </c>
      <c r="L18" s="55" t="s">
        <v>122</v>
      </c>
      <c r="M18" s="55" t="s">
        <v>123</v>
      </c>
      <c r="N18" s="55" t="s">
        <v>66</v>
      </c>
      <c r="O18" s="55" t="s">
        <v>124</v>
      </c>
      <c r="P18" s="116" t="s">
        <v>16</v>
      </c>
      <c r="Q18" s="116" t="s">
        <v>15</v>
      </c>
      <c r="R18" s="116" t="s">
        <v>14</v>
      </c>
      <c r="S18" s="116" t="s">
        <v>13</v>
      </c>
      <c r="T18" s="116" t="s">
        <v>11</v>
      </c>
      <c r="U18" s="116" t="s">
        <v>67</v>
      </c>
      <c r="V18" s="116" t="s">
        <v>68</v>
      </c>
      <c r="W18" s="116" t="s">
        <v>0</v>
      </c>
      <c r="X18" s="116"/>
      <c r="Y18" s="321"/>
      <c r="Z18" s="125" t="s">
        <v>23</v>
      </c>
      <c r="AA18" s="125" t="s">
        <v>3</v>
      </c>
      <c r="AB18" s="125" t="s">
        <v>64</v>
      </c>
      <c r="AC18" s="125" t="s">
        <v>9</v>
      </c>
      <c r="AD18" s="125" t="s">
        <v>12</v>
      </c>
      <c r="AE18" s="125" t="s">
        <v>8</v>
      </c>
      <c r="AF18" s="125" t="s">
        <v>7</v>
      </c>
      <c r="AG18" s="322" t="s">
        <v>118</v>
      </c>
      <c r="AH18" s="322"/>
      <c r="AI18" s="336"/>
    </row>
    <row r="19" spans="1:38" x14ac:dyDescent="0.2">
      <c r="A19" s="52">
        <f>+'Análisis del Riesgo'!A19</f>
        <v>1</v>
      </c>
      <c r="B19" s="130"/>
      <c r="C19" s="53"/>
      <c r="D19" s="53"/>
      <c r="E19" s="53"/>
      <c r="F19" s="53"/>
      <c r="G19" s="126"/>
      <c r="H19" s="103"/>
      <c r="I19" s="103"/>
      <c r="J19" s="103"/>
      <c r="K19" s="103"/>
      <c r="L19" s="103"/>
      <c r="M19" s="103"/>
      <c r="N19" s="103"/>
      <c r="O19" s="103"/>
      <c r="P19" s="127"/>
      <c r="Q19" s="127"/>
      <c r="R19" s="127"/>
      <c r="S19" s="127"/>
      <c r="T19" s="127"/>
      <c r="U19" s="127"/>
      <c r="V19" s="127"/>
      <c r="W19" s="127"/>
      <c r="X19" s="127"/>
      <c r="Y19" s="53"/>
      <c r="Z19" s="103"/>
      <c r="AA19" s="103"/>
      <c r="AB19" s="53"/>
      <c r="AC19" s="53"/>
      <c r="AD19" s="53"/>
      <c r="AE19" s="53"/>
      <c r="AF19" s="53"/>
      <c r="AG19" s="45"/>
      <c r="AH19" s="53"/>
      <c r="AI19" s="133"/>
    </row>
    <row r="20" spans="1:38" s="18" customFormat="1" x14ac:dyDescent="0.2">
      <c r="A20" s="58">
        <f>+'Análisis del Riesgo'!A20</f>
        <v>2</v>
      </c>
      <c r="B20" s="131"/>
      <c r="C20" s="59"/>
      <c r="D20" s="59"/>
      <c r="E20" s="59"/>
      <c r="F20" s="59"/>
      <c r="G20" s="4"/>
      <c r="H20" s="101"/>
      <c r="I20" s="101"/>
      <c r="J20" s="101"/>
      <c r="K20" s="101"/>
      <c r="L20" s="101"/>
      <c r="M20" s="101"/>
      <c r="N20" s="101"/>
      <c r="O20" s="101"/>
      <c r="P20" s="128" t="str">
        <f t="shared" ref="P20:P28" si="17">IF((I20="SI"),"15",IF((I20="NO"),"0",IF((I20=""),"0"," ")))</f>
        <v>0</v>
      </c>
      <c r="Q20" s="128" t="str">
        <f t="shared" ref="Q20:Q28" si="18">IF((J20="SI"),"5",IF((J20="NO"),"0",IF((J20=""),"0"," ")))</f>
        <v>0</v>
      </c>
      <c r="R20" s="128" t="str">
        <f t="shared" ref="R20:R28" si="19">IF((K20="SI"),"15",IF((K20="NO"),"0",IF((K20=""),"0"," ")))</f>
        <v>0</v>
      </c>
      <c r="S20" s="128" t="str">
        <f t="shared" ref="S20:S28" si="20">IF((L20="SI"),"10",IF((L20="NO"),"0",IF((L20=""),"0"," ")))</f>
        <v>0</v>
      </c>
      <c r="T20" s="128" t="str">
        <f t="shared" ref="T20:T28" si="21">IF((M20="SI"),"15",IF((M20="NO"),"0",IF((M20=""),"0"," ")))</f>
        <v>0</v>
      </c>
      <c r="U20" s="128" t="str">
        <f t="shared" ref="U20:U28" si="22">IF((N20="SI"),"10",IF((N20="NO"),"0",IF((N20=""),"0"," ")))</f>
        <v>0</v>
      </c>
      <c r="V20" s="128" t="str">
        <f t="shared" ref="V20:V28" si="23">IF((O20="SI"),"30",IF((O20="NO"),"0",IF((O20=""),"0"," ")))</f>
        <v>0</v>
      </c>
      <c r="W20" s="128">
        <f t="shared" ref="W20:W28" si="24">+P20+Q20+R20+S20+T20+U20+V20</f>
        <v>0</v>
      </c>
      <c r="X20" s="128">
        <f t="shared" ref="X20:X28" si="25">IF(W20&lt;=50,0,IF(W20&lt;=75,1,IF(W20&lt;=100,2)))</f>
        <v>0</v>
      </c>
      <c r="Y20" s="59"/>
      <c r="Z20" s="101"/>
      <c r="AA20" s="101"/>
      <c r="AB20" s="59" t="str">
        <f t="shared" ref="AB20:AB28" si="26">CONCATENATE(Z20,AA20)</f>
        <v/>
      </c>
      <c r="AC20" s="59" t="str">
        <f t="shared" ref="AC20:AC28" si="27">IF((AB20="13"),"B",IF((AB20="14"),"B",IF((AB20="23"),"B"," ")))</f>
        <v xml:space="preserve"> </v>
      </c>
      <c r="AD20" s="59" t="str">
        <f t="shared" ref="AD20:AD28" si="28">IF((AB20="15"),"M",IF((AB20="24"),"M",IF((AB20="33"),"M",IF((AB20="43"),"M",IF((AB20="53"),"M"," ")))))</f>
        <v xml:space="preserve"> </v>
      </c>
      <c r="AE20" s="59" t="str">
        <f t="shared" ref="AE20:AE28" si="29">IF((AB20="25"),"A",IF((AB20="34"),"A",IF((AB20="44"),"A",IF((AB20="54"),"A"," "))))</f>
        <v xml:space="preserve"> </v>
      </c>
      <c r="AF20" s="59" t="str">
        <f t="shared" ref="AF20:AF28" si="30">IF((AB20="35"),"E",IF((AB20="45"),"E",IF((AB20="55"),"E"," ")))</f>
        <v xml:space="preserve"> </v>
      </c>
      <c r="AG20" s="46" t="str">
        <f t="shared" ref="AG20:AG28" si="31">IF((AC20="B"),"B",IF((AD20="M"),"M",IF((AE20="A"),"A",IF((AF20="E"),"E"," "))))</f>
        <v xml:space="preserve"> </v>
      </c>
      <c r="AH20" s="59" t="str">
        <f t="shared" ref="AH20:AH28" si="32">IF((AG20="B"),"Zona de Riesgo Baja",IF((AG20="M"),"Zona de Riesgo Moderada",IF((AG20="A"),"Zona de Riesgo Alta",IF((AG20="E"),"Zona de Riesgo Extrema"," "))))</f>
        <v xml:space="preserve"> </v>
      </c>
      <c r="AI20" s="134" t="str">
        <f t="shared" ref="AI20:AI28" si="33">IF((AG20="B"),"Reducir o Evitar el Riesgo",IF((AG20="M"),"Reducir o Evitar el Riesgo",IF((AG20="A"),"Reducir o Evitar el Riesgo",IF((AG20="E"),"Reducir o Evitar el Riesgo"," "))))</f>
        <v xml:space="preserve"> </v>
      </c>
      <c r="AL20" s="32"/>
    </row>
    <row r="21" spans="1:38" s="18" customFormat="1" x14ac:dyDescent="0.2">
      <c r="A21" s="58">
        <f>+'Análisis del Riesgo'!A21</f>
        <v>3</v>
      </c>
      <c r="B21" s="131"/>
      <c r="C21" s="59"/>
      <c r="D21" s="59"/>
      <c r="E21" s="59"/>
      <c r="F21" s="59"/>
      <c r="G21" s="4"/>
      <c r="H21" s="101"/>
      <c r="I21" s="101"/>
      <c r="J21" s="101"/>
      <c r="K21" s="101"/>
      <c r="L21" s="101"/>
      <c r="M21" s="101"/>
      <c r="N21" s="101"/>
      <c r="O21" s="101"/>
      <c r="P21" s="128" t="str">
        <f t="shared" si="17"/>
        <v>0</v>
      </c>
      <c r="Q21" s="128" t="str">
        <f t="shared" si="18"/>
        <v>0</v>
      </c>
      <c r="R21" s="128" t="str">
        <f t="shared" si="19"/>
        <v>0</v>
      </c>
      <c r="S21" s="128" t="str">
        <f t="shared" si="20"/>
        <v>0</v>
      </c>
      <c r="T21" s="128" t="str">
        <f t="shared" si="21"/>
        <v>0</v>
      </c>
      <c r="U21" s="128" t="str">
        <f t="shared" si="22"/>
        <v>0</v>
      </c>
      <c r="V21" s="128" t="str">
        <f t="shared" si="23"/>
        <v>0</v>
      </c>
      <c r="W21" s="128">
        <f t="shared" si="24"/>
        <v>0</v>
      </c>
      <c r="X21" s="128">
        <f t="shared" si="25"/>
        <v>0</v>
      </c>
      <c r="Y21" s="59"/>
      <c r="Z21" s="101"/>
      <c r="AA21" s="101"/>
      <c r="AB21" s="59" t="str">
        <f t="shared" si="26"/>
        <v/>
      </c>
      <c r="AC21" s="59" t="str">
        <f t="shared" si="27"/>
        <v xml:space="preserve"> </v>
      </c>
      <c r="AD21" s="59" t="str">
        <f t="shared" si="28"/>
        <v xml:space="preserve"> </v>
      </c>
      <c r="AE21" s="59" t="str">
        <f t="shared" si="29"/>
        <v xml:space="preserve"> </v>
      </c>
      <c r="AF21" s="59" t="str">
        <f t="shared" si="30"/>
        <v xml:space="preserve"> </v>
      </c>
      <c r="AG21" s="46" t="str">
        <f t="shared" si="31"/>
        <v xml:space="preserve"> </v>
      </c>
      <c r="AH21" s="59" t="str">
        <f t="shared" si="32"/>
        <v xml:space="preserve"> </v>
      </c>
      <c r="AI21" s="134" t="str">
        <f t="shared" si="33"/>
        <v xml:space="preserve"> </v>
      </c>
      <c r="AL21" s="32"/>
    </row>
    <row r="22" spans="1:38" s="18" customFormat="1" x14ac:dyDescent="0.2">
      <c r="A22" s="58">
        <f>+'Análisis del Riesgo'!A22</f>
        <v>4</v>
      </c>
      <c r="B22" s="131"/>
      <c r="C22" s="59"/>
      <c r="D22" s="59"/>
      <c r="E22" s="59"/>
      <c r="F22" s="59"/>
      <c r="G22" s="4"/>
      <c r="H22" s="101"/>
      <c r="I22" s="101"/>
      <c r="J22" s="101"/>
      <c r="K22" s="101"/>
      <c r="L22" s="101"/>
      <c r="M22" s="101"/>
      <c r="N22" s="101"/>
      <c r="O22" s="101"/>
      <c r="P22" s="128" t="str">
        <f t="shared" si="17"/>
        <v>0</v>
      </c>
      <c r="Q22" s="128" t="str">
        <f t="shared" si="18"/>
        <v>0</v>
      </c>
      <c r="R22" s="128" t="str">
        <f t="shared" si="19"/>
        <v>0</v>
      </c>
      <c r="S22" s="128" t="str">
        <f t="shared" si="20"/>
        <v>0</v>
      </c>
      <c r="T22" s="128" t="str">
        <f t="shared" si="21"/>
        <v>0</v>
      </c>
      <c r="U22" s="128" t="str">
        <f t="shared" si="22"/>
        <v>0</v>
      </c>
      <c r="V22" s="128" t="str">
        <f t="shared" si="23"/>
        <v>0</v>
      </c>
      <c r="W22" s="128">
        <f t="shared" si="24"/>
        <v>0</v>
      </c>
      <c r="X22" s="128">
        <f t="shared" si="25"/>
        <v>0</v>
      </c>
      <c r="Y22" s="59"/>
      <c r="Z22" s="101"/>
      <c r="AA22" s="101"/>
      <c r="AB22" s="59" t="str">
        <f t="shared" si="26"/>
        <v/>
      </c>
      <c r="AC22" s="59" t="str">
        <f t="shared" si="27"/>
        <v xml:space="preserve"> </v>
      </c>
      <c r="AD22" s="59" t="str">
        <f t="shared" si="28"/>
        <v xml:space="preserve"> </v>
      </c>
      <c r="AE22" s="59" t="str">
        <f t="shared" si="29"/>
        <v xml:space="preserve"> </v>
      </c>
      <c r="AF22" s="59" t="str">
        <f t="shared" si="30"/>
        <v xml:space="preserve"> </v>
      </c>
      <c r="AG22" s="46" t="str">
        <f t="shared" si="31"/>
        <v xml:space="preserve"> </v>
      </c>
      <c r="AH22" s="59" t="str">
        <f t="shared" si="32"/>
        <v xml:space="preserve"> </v>
      </c>
      <c r="AI22" s="134" t="str">
        <f t="shared" si="33"/>
        <v xml:space="preserve"> </v>
      </c>
      <c r="AL22" s="32"/>
    </row>
    <row r="23" spans="1:38" s="18" customFormat="1" x14ac:dyDescent="0.2">
      <c r="A23" s="58">
        <f>+'Análisis del Riesgo'!A23</f>
        <v>5</v>
      </c>
      <c r="B23" s="131"/>
      <c r="C23" s="59"/>
      <c r="D23" s="59"/>
      <c r="E23" s="59"/>
      <c r="F23" s="59"/>
      <c r="G23" s="4"/>
      <c r="H23" s="101"/>
      <c r="I23" s="101"/>
      <c r="J23" s="101"/>
      <c r="K23" s="101"/>
      <c r="L23" s="101"/>
      <c r="M23" s="101"/>
      <c r="N23" s="101"/>
      <c r="O23" s="101"/>
      <c r="P23" s="128" t="str">
        <f t="shared" si="17"/>
        <v>0</v>
      </c>
      <c r="Q23" s="128" t="str">
        <f t="shared" si="18"/>
        <v>0</v>
      </c>
      <c r="R23" s="128" t="str">
        <f t="shared" si="19"/>
        <v>0</v>
      </c>
      <c r="S23" s="128" t="str">
        <f t="shared" si="20"/>
        <v>0</v>
      </c>
      <c r="T23" s="128" t="str">
        <f t="shared" si="21"/>
        <v>0</v>
      </c>
      <c r="U23" s="128" t="str">
        <f t="shared" si="22"/>
        <v>0</v>
      </c>
      <c r="V23" s="128" t="str">
        <f t="shared" si="23"/>
        <v>0</v>
      </c>
      <c r="W23" s="128">
        <f t="shared" si="24"/>
        <v>0</v>
      </c>
      <c r="X23" s="128">
        <f t="shared" si="25"/>
        <v>0</v>
      </c>
      <c r="Y23" s="59"/>
      <c r="Z23" s="101"/>
      <c r="AA23" s="101"/>
      <c r="AB23" s="59" t="str">
        <f t="shared" si="26"/>
        <v/>
      </c>
      <c r="AC23" s="59" t="str">
        <f t="shared" si="27"/>
        <v xml:space="preserve"> </v>
      </c>
      <c r="AD23" s="59" t="str">
        <f t="shared" si="28"/>
        <v xml:space="preserve"> </v>
      </c>
      <c r="AE23" s="59" t="str">
        <f t="shared" si="29"/>
        <v xml:space="preserve"> </v>
      </c>
      <c r="AF23" s="59" t="str">
        <f t="shared" si="30"/>
        <v xml:space="preserve"> </v>
      </c>
      <c r="AG23" s="46" t="str">
        <f t="shared" si="31"/>
        <v xml:space="preserve"> </v>
      </c>
      <c r="AH23" s="59" t="str">
        <f t="shared" si="32"/>
        <v xml:space="preserve"> </v>
      </c>
      <c r="AI23" s="134" t="str">
        <f t="shared" si="33"/>
        <v xml:space="preserve"> </v>
      </c>
      <c r="AL23" s="32"/>
    </row>
    <row r="24" spans="1:38" s="18" customFormat="1" x14ac:dyDescent="0.2">
      <c r="A24" s="58">
        <f>+'Análisis del Riesgo'!A24</f>
        <v>6</v>
      </c>
      <c r="B24" s="131"/>
      <c r="C24" s="59"/>
      <c r="D24" s="59"/>
      <c r="E24" s="59"/>
      <c r="F24" s="59"/>
      <c r="G24" s="4"/>
      <c r="H24" s="101"/>
      <c r="I24" s="101"/>
      <c r="J24" s="101"/>
      <c r="K24" s="101"/>
      <c r="L24" s="101"/>
      <c r="M24" s="101"/>
      <c r="N24" s="101"/>
      <c r="O24" s="101"/>
      <c r="P24" s="128" t="str">
        <f t="shared" si="17"/>
        <v>0</v>
      </c>
      <c r="Q24" s="128" t="str">
        <f t="shared" si="18"/>
        <v>0</v>
      </c>
      <c r="R24" s="128" t="str">
        <f t="shared" si="19"/>
        <v>0</v>
      </c>
      <c r="S24" s="128" t="str">
        <f t="shared" si="20"/>
        <v>0</v>
      </c>
      <c r="T24" s="128" t="str">
        <f t="shared" si="21"/>
        <v>0</v>
      </c>
      <c r="U24" s="128" t="str">
        <f t="shared" si="22"/>
        <v>0</v>
      </c>
      <c r="V24" s="128" t="str">
        <f t="shared" si="23"/>
        <v>0</v>
      </c>
      <c r="W24" s="128">
        <f t="shared" si="24"/>
        <v>0</v>
      </c>
      <c r="X24" s="128">
        <f t="shared" si="25"/>
        <v>0</v>
      </c>
      <c r="Y24" s="59"/>
      <c r="Z24" s="101"/>
      <c r="AA24" s="101"/>
      <c r="AB24" s="59" t="str">
        <f t="shared" si="26"/>
        <v/>
      </c>
      <c r="AC24" s="59" t="str">
        <f t="shared" si="27"/>
        <v xml:space="preserve"> </v>
      </c>
      <c r="AD24" s="59" t="str">
        <f t="shared" si="28"/>
        <v xml:space="preserve"> </v>
      </c>
      <c r="AE24" s="59" t="str">
        <f t="shared" si="29"/>
        <v xml:space="preserve"> </v>
      </c>
      <c r="AF24" s="59" t="str">
        <f t="shared" si="30"/>
        <v xml:space="preserve"> </v>
      </c>
      <c r="AG24" s="46" t="str">
        <f t="shared" si="31"/>
        <v xml:space="preserve"> </v>
      </c>
      <c r="AH24" s="59" t="str">
        <f t="shared" si="32"/>
        <v xml:space="preserve"> </v>
      </c>
      <c r="AI24" s="134" t="str">
        <f t="shared" si="33"/>
        <v xml:space="preserve"> </v>
      </c>
      <c r="AL24" s="32"/>
    </row>
    <row r="25" spans="1:38" s="18" customFormat="1" x14ac:dyDescent="0.2">
      <c r="A25" s="58">
        <f>+'Análisis del Riesgo'!A25</f>
        <v>7</v>
      </c>
      <c r="B25" s="131"/>
      <c r="C25" s="59"/>
      <c r="D25" s="59"/>
      <c r="E25" s="59"/>
      <c r="F25" s="59"/>
      <c r="G25" s="4"/>
      <c r="H25" s="101"/>
      <c r="I25" s="101"/>
      <c r="J25" s="101"/>
      <c r="K25" s="101"/>
      <c r="L25" s="101"/>
      <c r="M25" s="101"/>
      <c r="N25" s="101"/>
      <c r="O25" s="101"/>
      <c r="P25" s="128" t="str">
        <f t="shared" si="17"/>
        <v>0</v>
      </c>
      <c r="Q25" s="128" t="str">
        <f t="shared" si="18"/>
        <v>0</v>
      </c>
      <c r="R25" s="128" t="str">
        <f t="shared" si="19"/>
        <v>0</v>
      </c>
      <c r="S25" s="128" t="str">
        <f t="shared" si="20"/>
        <v>0</v>
      </c>
      <c r="T25" s="128" t="str">
        <f t="shared" si="21"/>
        <v>0</v>
      </c>
      <c r="U25" s="128" t="str">
        <f t="shared" si="22"/>
        <v>0</v>
      </c>
      <c r="V25" s="128" t="str">
        <f t="shared" si="23"/>
        <v>0</v>
      </c>
      <c r="W25" s="128">
        <f t="shared" si="24"/>
        <v>0</v>
      </c>
      <c r="X25" s="128">
        <f t="shared" si="25"/>
        <v>0</v>
      </c>
      <c r="Y25" s="59"/>
      <c r="Z25" s="101"/>
      <c r="AA25" s="101"/>
      <c r="AB25" s="59" t="str">
        <f t="shared" si="26"/>
        <v/>
      </c>
      <c r="AC25" s="59" t="str">
        <f t="shared" si="27"/>
        <v xml:space="preserve"> </v>
      </c>
      <c r="AD25" s="59" t="str">
        <f t="shared" si="28"/>
        <v xml:space="preserve"> </v>
      </c>
      <c r="AE25" s="59" t="str">
        <f t="shared" si="29"/>
        <v xml:space="preserve"> </v>
      </c>
      <c r="AF25" s="59" t="str">
        <f t="shared" si="30"/>
        <v xml:space="preserve"> </v>
      </c>
      <c r="AG25" s="46" t="str">
        <f t="shared" si="31"/>
        <v xml:space="preserve"> </v>
      </c>
      <c r="AH25" s="59" t="str">
        <f t="shared" si="32"/>
        <v xml:space="preserve"> </v>
      </c>
      <c r="AI25" s="134" t="str">
        <f t="shared" si="33"/>
        <v xml:space="preserve"> </v>
      </c>
      <c r="AL25" s="32"/>
    </row>
    <row r="26" spans="1:38" x14ac:dyDescent="0.2">
      <c r="A26" s="58">
        <f>+'Análisis del Riesgo'!A26</f>
        <v>8</v>
      </c>
      <c r="B26" s="131"/>
      <c r="C26" s="59"/>
      <c r="D26" s="59"/>
      <c r="E26" s="59"/>
      <c r="F26" s="59"/>
      <c r="G26" s="4"/>
      <c r="H26" s="101"/>
      <c r="I26" s="101"/>
      <c r="J26" s="101"/>
      <c r="K26" s="101"/>
      <c r="L26" s="101"/>
      <c r="M26" s="101"/>
      <c r="N26" s="101"/>
      <c r="O26" s="101"/>
      <c r="P26" s="128" t="str">
        <f t="shared" si="17"/>
        <v>0</v>
      </c>
      <c r="Q26" s="128" t="str">
        <f t="shared" si="18"/>
        <v>0</v>
      </c>
      <c r="R26" s="128" t="str">
        <f t="shared" si="19"/>
        <v>0</v>
      </c>
      <c r="S26" s="128" t="str">
        <f t="shared" si="20"/>
        <v>0</v>
      </c>
      <c r="T26" s="128" t="str">
        <f t="shared" si="21"/>
        <v>0</v>
      </c>
      <c r="U26" s="128" t="str">
        <f t="shared" si="22"/>
        <v>0</v>
      </c>
      <c r="V26" s="128" t="str">
        <f t="shared" si="23"/>
        <v>0</v>
      </c>
      <c r="W26" s="128">
        <f t="shared" si="24"/>
        <v>0</v>
      </c>
      <c r="X26" s="128">
        <f t="shared" si="25"/>
        <v>0</v>
      </c>
      <c r="Y26" s="59"/>
      <c r="Z26" s="101"/>
      <c r="AA26" s="101"/>
      <c r="AB26" s="59" t="str">
        <f t="shared" si="26"/>
        <v/>
      </c>
      <c r="AC26" s="59" t="str">
        <f t="shared" si="27"/>
        <v xml:space="preserve"> </v>
      </c>
      <c r="AD26" s="59" t="str">
        <f t="shared" si="28"/>
        <v xml:space="preserve"> </v>
      </c>
      <c r="AE26" s="59" t="str">
        <f t="shared" si="29"/>
        <v xml:space="preserve"> </v>
      </c>
      <c r="AF26" s="59" t="str">
        <f t="shared" si="30"/>
        <v xml:space="preserve"> </v>
      </c>
      <c r="AG26" s="46" t="str">
        <f t="shared" si="31"/>
        <v xml:space="preserve"> </v>
      </c>
      <c r="AH26" s="59" t="str">
        <f t="shared" si="32"/>
        <v xml:space="preserve"> </v>
      </c>
      <c r="AI26" s="134" t="str">
        <f t="shared" si="33"/>
        <v xml:space="preserve"> </v>
      </c>
    </row>
    <row r="27" spans="1:38" x14ac:dyDescent="0.2">
      <c r="A27" s="58">
        <f>+'Análisis del Riesgo'!A27</f>
        <v>9</v>
      </c>
      <c r="B27" s="131"/>
      <c r="C27" s="59"/>
      <c r="D27" s="59"/>
      <c r="E27" s="59"/>
      <c r="F27" s="59"/>
      <c r="G27" s="4"/>
      <c r="H27" s="101"/>
      <c r="I27" s="101"/>
      <c r="J27" s="101"/>
      <c r="K27" s="101"/>
      <c r="L27" s="101"/>
      <c r="M27" s="101"/>
      <c r="N27" s="101"/>
      <c r="O27" s="101"/>
      <c r="P27" s="128" t="str">
        <f t="shared" si="17"/>
        <v>0</v>
      </c>
      <c r="Q27" s="128" t="str">
        <f t="shared" si="18"/>
        <v>0</v>
      </c>
      <c r="R27" s="128" t="str">
        <f t="shared" si="19"/>
        <v>0</v>
      </c>
      <c r="S27" s="128" t="str">
        <f t="shared" si="20"/>
        <v>0</v>
      </c>
      <c r="T27" s="128" t="str">
        <f t="shared" si="21"/>
        <v>0</v>
      </c>
      <c r="U27" s="128" t="str">
        <f t="shared" si="22"/>
        <v>0</v>
      </c>
      <c r="V27" s="128" t="str">
        <f t="shared" si="23"/>
        <v>0</v>
      </c>
      <c r="W27" s="128">
        <f t="shared" si="24"/>
        <v>0</v>
      </c>
      <c r="X27" s="128">
        <f t="shared" si="25"/>
        <v>0</v>
      </c>
      <c r="Y27" s="59"/>
      <c r="Z27" s="101"/>
      <c r="AA27" s="101"/>
      <c r="AB27" s="59" t="str">
        <f t="shared" si="26"/>
        <v/>
      </c>
      <c r="AC27" s="59" t="str">
        <f t="shared" si="27"/>
        <v xml:space="preserve"> </v>
      </c>
      <c r="AD27" s="59" t="str">
        <f t="shared" si="28"/>
        <v xml:space="preserve"> </v>
      </c>
      <c r="AE27" s="59" t="str">
        <f t="shared" si="29"/>
        <v xml:space="preserve"> </v>
      </c>
      <c r="AF27" s="59" t="str">
        <f t="shared" si="30"/>
        <v xml:space="preserve"> </v>
      </c>
      <c r="AG27" s="46" t="str">
        <f t="shared" si="31"/>
        <v xml:space="preserve"> </v>
      </c>
      <c r="AH27" s="59" t="str">
        <f t="shared" si="32"/>
        <v xml:space="preserve"> </v>
      </c>
      <c r="AI27" s="134" t="str">
        <f t="shared" si="33"/>
        <v xml:space="preserve"> </v>
      </c>
    </row>
    <row r="28" spans="1:38" s="18" customFormat="1" ht="13.5" thickBot="1" x14ac:dyDescent="0.25">
      <c r="A28" s="62">
        <f>+'Análisis del Riesgo'!A28</f>
        <v>10</v>
      </c>
      <c r="B28" s="132"/>
      <c r="C28" s="63"/>
      <c r="D28" s="63"/>
      <c r="E28" s="63"/>
      <c r="F28" s="63"/>
      <c r="G28" s="34"/>
      <c r="H28" s="102"/>
      <c r="I28" s="102"/>
      <c r="J28" s="102"/>
      <c r="K28" s="102"/>
      <c r="L28" s="102"/>
      <c r="M28" s="102"/>
      <c r="N28" s="102"/>
      <c r="O28" s="102"/>
      <c r="P28" s="129" t="str">
        <f t="shared" si="17"/>
        <v>0</v>
      </c>
      <c r="Q28" s="129" t="str">
        <f t="shared" si="18"/>
        <v>0</v>
      </c>
      <c r="R28" s="129" t="str">
        <f t="shared" si="19"/>
        <v>0</v>
      </c>
      <c r="S28" s="129" t="str">
        <f t="shared" si="20"/>
        <v>0</v>
      </c>
      <c r="T28" s="129" t="str">
        <f t="shared" si="21"/>
        <v>0</v>
      </c>
      <c r="U28" s="129" t="str">
        <f t="shared" si="22"/>
        <v>0</v>
      </c>
      <c r="V28" s="129" t="str">
        <f t="shared" si="23"/>
        <v>0</v>
      </c>
      <c r="W28" s="129">
        <f t="shared" si="24"/>
        <v>0</v>
      </c>
      <c r="X28" s="129">
        <f t="shared" si="25"/>
        <v>0</v>
      </c>
      <c r="Y28" s="63"/>
      <c r="Z28" s="102"/>
      <c r="AA28" s="102"/>
      <c r="AB28" s="63" t="str">
        <f t="shared" si="26"/>
        <v/>
      </c>
      <c r="AC28" s="63" t="str">
        <f t="shared" si="27"/>
        <v xml:space="preserve"> </v>
      </c>
      <c r="AD28" s="63" t="str">
        <f t="shared" si="28"/>
        <v xml:space="preserve"> </v>
      </c>
      <c r="AE28" s="63" t="str">
        <f t="shared" si="29"/>
        <v xml:space="preserve"> </v>
      </c>
      <c r="AF28" s="63" t="str">
        <f t="shared" si="30"/>
        <v xml:space="preserve"> </v>
      </c>
      <c r="AG28" s="47" t="str">
        <f t="shared" si="31"/>
        <v xml:space="preserve"> </v>
      </c>
      <c r="AH28" s="63" t="str">
        <f t="shared" si="32"/>
        <v xml:space="preserve"> </v>
      </c>
      <c r="AI28" s="135" t="str">
        <f t="shared" si="33"/>
        <v xml:space="preserve"> </v>
      </c>
      <c r="AL28" s="32"/>
    </row>
    <row r="29" spans="1:38" ht="12.75" customHeight="1" x14ac:dyDescent="0.2">
      <c r="A29" s="67"/>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row>
    <row r="30" spans="1:38" ht="12.75" customHeight="1" x14ac:dyDescent="0.2">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row>
    <row r="31" spans="1:38" ht="12.75" customHeight="1" x14ac:dyDescent="0.2">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row>
    <row r="32" spans="1:38" ht="12.75" customHeight="1" x14ac:dyDescent="0.2">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row>
    <row r="33" spans="1:34" ht="12.75" customHeight="1" x14ac:dyDescent="0.2">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row>
    <row r="34" spans="1:34" ht="12.75" customHeight="1" x14ac:dyDescent="0.2">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row>
    <row r="35" spans="1:34" ht="12.75" customHeight="1" x14ac:dyDescent="0.2">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row>
    <row r="36" spans="1:34" ht="12.75" customHeight="1" x14ac:dyDescent="0.2">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row>
    <row r="37" spans="1:34" ht="12.75" customHeight="1" x14ac:dyDescent="0.2">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row>
    <row r="38" spans="1:34" ht="12.75" customHeight="1" x14ac:dyDescent="0.2">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row>
    <row r="39" spans="1:34" ht="12.75" customHeight="1" x14ac:dyDescent="0.2">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row>
    <row r="40" spans="1:34" ht="12.75" customHeight="1" x14ac:dyDescent="0.2">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row>
    <row r="41" spans="1:34" ht="12.75" customHeight="1" x14ac:dyDescent="0.2">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row>
    <row r="42" spans="1:34" ht="12.75" customHeight="1" x14ac:dyDescent="0.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row>
    <row r="43" spans="1:34" ht="12.75" customHeight="1" x14ac:dyDescent="0.2">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row>
    <row r="44" spans="1:34" ht="12.75" customHeight="1" x14ac:dyDescent="0.2">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row>
    <row r="45" spans="1:34" ht="12.75" customHeight="1" x14ac:dyDescent="0.2">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row>
    <row r="46" spans="1:34" ht="12.75" customHeight="1" x14ac:dyDescent="0.2">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row>
    <row r="47" spans="1:34" ht="12.75" customHeight="1" x14ac:dyDescent="0.2">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row>
    <row r="48" spans="1:34" ht="12.75" customHeight="1" x14ac:dyDescent="0.2">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row>
    <row r="49" spans="1:34" ht="12.75" customHeight="1" x14ac:dyDescent="0.2">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row>
    <row r="50" spans="1:34" ht="12.75" hidden="1" customHeight="1" x14ac:dyDescent="0.2">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row>
    <row r="51" spans="1:34" ht="12" hidden="1" customHeight="1" x14ac:dyDescent="0.2">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row>
    <row r="52" spans="1:34" ht="12.75" hidden="1" customHeight="1" x14ac:dyDescent="0.2">
      <c r="A52" s="36"/>
      <c r="B52" s="68" t="s">
        <v>34</v>
      </c>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row>
    <row r="53" spans="1:34" ht="12.75" hidden="1" customHeight="1" x14ac:dyDescent="0.2">
      <c r="A53" s="36"/>
      <c r="B53" s="68" t="s">
        <v>17</v>
      </c>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row>
    <row r="54" spans="1:34" ht="12.75" hidden="1" customHeight="1" x14ac:dyDescent="0.2">
      <c r="A54" s="36"/>
      <c r="B54" s="68"/>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row>
    <row r="55" spans="1:34" ht="12.75" hidden="1" customHeight="1" x14ac:dyDescent="0.2">
      <c r="A55" s="36"/>
      <c r="B55" s="68" t="s">
        <v>36</v>
      </c>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row>
    <row r="56" spans="1:34" ht="12.75" hidden="1" customHeight="1" x14ac:dyDescent="0.2">
      <c r="A56" s="36"/>
      <c r="B56" s="68" t="s">
        <v>10</v>
      </c>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row>
    <row r="57" spans="1:34" ht="12.75" hidden="1" customHeight="1" x14ac:dyDescent="0.2">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row>
    <row r="58" spans="1:34" ht="12.75" hidden="1" customHeight="1" x14ac:dyDescent="0.2">
      <c r="A58" s="36"/>
      <c r="B58" s="69"/>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row>
    <row r="59" spans="1:34" ht="12.75" hidden="1" customHeight="1" x14ac:dyDescent="0.2">
      <c r="A59" s="36"/>
      <c r="B59" s="69">
        <v>1</v>
      </c>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row>
    <row r="60" spans="1:34" ht="12.75" hidden="1" customHeight="1" x14ac:dyDescent="0.2">
      <c r="A60" s="36"/>
      <c r="B60" s="68">
        <v>2</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row>
    <row r="61" spans="1:34" ht="12.75" hidden="1" customHeight="1" x14ac:dyDescent="0.2">
      <c r="A61" s="36"/>
      <c r="B61" s="69">
        <v>3</v>
      </c>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row>
    <row r="62" spans="1:34" ht="12.75" hidden="1" customHeight="1" x14ac:dyDescent="0.2">
      <c r="A62" s="36"/>
      <c r="B62" s="69">
        <v>4</v>
      </c>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row>
    <row r="63" spans="1:34" ht="12.75" hidden="1" customHeight="1" x14ac:dyDescent="0.2">
      <c r="A63" s="36"/>
      <c r="B63" s="69">
        <v>5</v>
      </c>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row>
    <row r="64" spans="1:34" ht="12.75" hidden="1" customHeight="1" x14ac:dyDescent="0.2">
      <c r="A64" s="36"/>
      <c r="B64" s="69"/>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row>
    <row r="65" spans="1:34" ht="12.75" customHeight="1" x14ac:dyDescent="0.2">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row>
    <row r="66" spans="1:34" ht="12.75" customHeight="1" x14ac:dyDescent="0.2">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row>
    <row r="67" spans="1:34" ht="12.75" customHeight="1" x14ac:dyDescent="0.2">
      <c r="A67" s="36"/>
      <c r="B67" s="69"/>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row>
    <row r="68" spans="1:34" ht="12.75" customHeight="1" x14ac:dyDescent="0.2">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row>
    <row r="69" spans="1:34" ht="12.75" customHeight="1" x14ac:dyDescent="0.2">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row>
    <row r="70" spans="1:34" ht="12.75" customHeight="1" x14ac:dyDescent="0.2">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row>
    <row r="71" spans="1:34" ht="12.75" customHeight="1" x14ac:dyDescent="0.2">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row>
    <row r="72" spans="1:34" ht="12.75" customHeight="1" x14ac:dyDescent="0.2">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row>
  </sheetData>
  <mergeCells count="35">
    <mergeCell ref="AI17:AI18"/>
    <mergeCell ref="Z1:AI1"/>
    <mergeCell ref="Z2:AI2"/>
    <mergeCell ref="Z3:AI3"/>
    <mergeCell ref="Z4:AI4"/>
    <mergeCell ref="C8:AI8"/>
    <mergeCell ref="AI9:AI10"/>
    <mergeCell ref="Y9:Y10"/>
    <mergeCell ref="AG10:AH10"/>
    <mergeCell ref="Z9:AH9"/>
    <mergeCell ref="C17:F17"/>
    <mergeCell ref="E18:F18"/>
    <mergeCell ref="Z17:AH17"/>
    <mergeCell ref="AG18:AH18"/>
    <mergeCell ref="A1:B4"/>
    <mergeCell ref="G9:H9"/>
    <mergeCell ref="A9:A10"/>
    <mergeCell ref="B9:B10"/>
    <mergeCell ref="I9:X9"/>
    <mergeCell ref="C9:F9"/>
    <mergeCell ref="E10:F10"/>
    <mergeCell ref="A7:B7"/>
    <mergeCell ref="A8:B8"/>
    <mergeCell ref="A6:B6"/>
    <mergeCell ref="A5:B5"/>
    <mergeCell ref="C1:Y2"/>
    <mergeCell ref="C3:Y4"/>
    <mergeCell ref="C5:AI5"/>
    <mergeCell ref="C6:AI6"/>
    <mergeCell ref="C7:AI7"/>
    <mergeCell ref="A17:A18"/>
    <mergeCell ref="B17:B18"/>
    <mergeCell ref="G17:H17"/>
    <mergeCell ref="I17:X17"/>
    <mergeCell ref="Y17:Y18"/>
  </mergeCells>
  <conditionalFormatting sqref="A11:A16 AG11:AG16 A19:A28">
    <cfRule type="containsText" dxfId="104" priority="190" operator="containsText" text="B">
      <formula>NOT(ISERROR(SEARCH("B",A11)))</formula>
    </cfRule>
    <cfRule type="containsText" dxfId="103" priority="191" operator="containsText" text="M">
      <formula>NOT(ISERROR(SEARCH("M",A11)))</formula>
    </cfRule>
    <cfRule type="containsText" dxfId="102" priority="192" operator="containsText" text="A">
      <formula>NOT(ISERROR(SEARCH("A",A11)))</formula>
    </cfRule>
  </conditionalFormatting>
  <conditionalFormatting sqref="AH11:AH16">
    <cfRule type="containsText" dxfId="101" priority="193" operator="containsText" text="Zona de Riesgo Baja">
      <formula>NOT(ISERROR(SEARCH("Zona de Riesgo Baja",AH11)))</formula>
    </cfRule>
    <cfRule type="containsText" dxfId="100" priority="193" operator="containsText" text="Zona de Riesgo Moderada">
      <formula>NOT(ISERROR(SEARCH("Zona de Riesgo Moderada",AH11)))</formula>
    </cfRule>
    <cfRule type="containsText" dxfId="99" priority="193" operator="containsText" text="Zona de Riesgo Alta">
      <formula>NOT(ISERROR(SEARCH("Zona de Riesgo Alta",AH11)))</formula>
    </cfRule>
  </conditionalFormatting>
  <conditionalFormatting sqref="E11:E16">
    <cfRule type="containsText" dxfId="98" priority="161" operator="containsText" text="B">
      <formula>NOT(ISERROR(SEARCH("B",E11)))</formula>
    </cfRule>
    <cfRule type="containsText" dxfId="97" priority="162" operator="containsText" text="M">
      <formula>NOT(ISERROR(SEARCH("M",E11)))</formula>
    </cfRule>
    <cfRule type="containsText" dxfId="96" priority="163" operator="containsText" text="A">
      <formula>NOT(ISERROR(SEARCH("A",E11)))</formula>
    </cfRule>
  </conditionalFormatting>
  <conditionalFormatting sqref="F11:F16">
    <cfRule type="containsText" dxfId="95" priority="65685" operator="containsText" text="Zona de Riesgo Baja">
      <formula>NOT(ISERROR(SEARCH("Zona de Riesgo Baja",F11)))</formula>
    </cfRule>
    <cfRule type="containsText" dxfId="94" priority="65685" operator="containsText" text="Zona de Riesgo Moderada">
      <formula>NOT(ISERROR(SEARCH("Zona de Riesgo Moderada",F11)))</formula>
    </cfRule>
    <cfRule type="containsText" dxfId="93" priority="65685" operator="containsText" text="Zona de Riesgo Alta">
      <formula>NOT(ISERROR(SEARCH("Zona de Riesgo Alta",F11)))</formula>
    </cfRule>
  </conditionalFormatting>
  <conditionalFormatting sqref="E11:E16">
    <cfRule type="containsText" dxfId="92" priority="150" operator="containsText" text="E">
      <formula>NOT(ISERROR(SEARCH("E",E11)))</formula>
    </cfRule>
  </conditionalFormatting>
  <conditionalFormatting sqref="F11:F16">
    <cfRule type="containsText" dxfId="91" priority="149" operator="containsText" text="ZONA DE RIESGO EXTREMA">
      <formula>NOT(ISERROR(SEARCH("ZONA DE RIESGO EXTREMA",F11)))</formula>
    </cfRule>
  </conditionalFormatting>
  <conditionalFormatting sqref="AG11:AG16">
    <cfRule type="containsText" dxfId="90" priority="146" operator="containsText" text="E">
      <formula>NOT(ISERROR(SEARCH("E",AG11)))</formula>
    </cfRule>
  </conditionalFormatting>
  <conditionalFormatting sqref="AH11:AH16">
    <cfRule type="containsText" dxfId="89" priority="145" operator="containsText" text="ZONA DE RIESGO EXTREMA">
      <formula>NOT(ISERROR(SEARCH("ZONA DE RIESGO EXTREMA",AH11)))</formula>
    </cfRule>
  </conditionalFormatting>
  <conditionalFormatting sqref="E19:E28">
    <cfRule type="containsText" dxfId="88" priority="128" operator="containsText" text="B">
      <formula>NOT(ISERROR(SEARCH("B",E19)))</formula>
    </cfRule>
    <cfRule type="containsText" dxfId="87" priority="129" operator="containsText" text="M">
      <formula>NOT(ISERROR(SEARCH("M",E19)))</formula>
    </cfRule>
    <cfRule type="containsText" dxfId="86" priority="130" operator="containsText" text="A">
      <formula>NOT(ISERROR(SEARCH("A",E19)))</formula>
    </cfRule>
  </conditionalFormatting>
  <conditionalFormatting sqref="E19:E28">
    <cfRule type="containsText" dxfId="85" priority="127" operator="containsText" text="E">
      <formula>NOT(ISERROR(SEARCH("E",E19)))</formula>
    </cfRule>
  </conditionalFormatting>
  <conditionalFormatting sqref="F19:F28">
    <cfRule type="containsText" dxfId="84" priority="116" operator="containsText" text="Zona de Riesgo Baja">
      <formula>NOT(ISERROR(SEARCH("Zona de Riesgo Baja",F19)))</formula>
    </cfRule>
    <cfRule type="containsText" dxfId="83" priority="117" operator="containsText" text="Zona de Riesgo Moderada">
      <formula>NOT(ISERROR(SEARCH("Zona de Riesgo Moderada",F19)))</formula>
    </cfRule>
    <cfRule type="containsText" dxfId="82" priority="118" operator="containsText" text="Zona de Riesgo Alta">
      <formula>NOT(ISERROR(SEARCH("Zona de Riesgo Alta",F19)))</formula>
    </cfRule>
  </conditionalFormatting>
  <conditionalFormatting sqref="F19:F28">
    <cfRule type="containsText" dxfId="81" priority="115" operator="containsText" text="ZONA DE RIESGO EXTREMA">
      <formula>NOT(ISERROR(SEARCH("ZONA DE RIESGO EXTREMA",F19)))</formula>
    </cfRule>
  </conditionalFormatting>
  <conditionalFormatting sqref="AG19:AG28">
    <cfRule type="containsText" dxfId="80" priority="101" operator="containsText" text="B">
      <formula>NOT(ISERROR(SEARCH("B",AG19)))</formula>
    </cfRule>
    <cfRule type="containsText" dxfId="79" priority="102" operator="containsText" text="M">
      <formula>NOT(ISERROR(SEARCH("M",AG19)))</formula>
    </cfRule>
    <cfRule type="containsText" dxfId="78" priority="103" operator="containsText" text="A">
      <formula>NOT(ISERROR(SEARCH("A",AG19)))</formula>
    </cfRule>
  </conditionalFormatting>
  <conditionalFormatting sqref="AG19:AG28">
    <cfRule type="containsText" dxfId="77" priority="96" operator="containsText" text="E">
      <formula>NOT(ISERROR(SEARCH("E",AG19)))</formula>
    </cfRule>
  </conditionalFormatting>
  <conditionalFormatting sqref="AH27">
    <cfRule type="containsText" dxfId="76" priority="57" operator="containsText" text="Zona de Riesgo Baja">
      <formula>NOT(ISERROR(SEARCH("Zona de Riesgo Baja",AH27)))</formula>
    </cfRule>
  </conditionalFormatting>
  <conditionalFormatting sqref="AH27">
    <cfRule type="containsText" dxfId="75" priority="56" operator="containsText" text="ZONA DE RIESGO EXTREMA">
      <formula>NOT(ISERROR(SEARCH("ZONA DE RIESGO EXTREMA",AH27)))</formula>
    </cfRule>
  </conditionalFormatting>
  <conditionalFormatting sqref="AH22">
    <cfRule type="containsText" dxfId="74" priority="45" operator="containsText" text="Zona de Riesgo Moderada">
      <formula>NOT(ISERROR(SEARCH("Zona de Riesgo Moderada",AH22)))</formula>
    </cfRule>
    <cfRule type="containsText" dxfId="73" priority="45" operator="containsText" text="Zona de Riesgo Baja">
      <formula>NOT(ISERROR(SEARCH("Zona de Riesgo Baja",AH22)))</formula>
    </cfRule>
    <cfRule type="containsText" dxfId="72" priority="46" operator="containsText" text="Zona de Riesgo Alta">
      <formula>NOT(ISERROR(SEARCH("Zona de Riesgo Alta",AH22)))</formula>
    </cfRule>
  </conditionalFormatting>
  <conditionalFormatting sqref="AH22">
    <cfRule type="containsText" dxfId="71" priority="44" operator="containsText" text="ZONA DE RIESGO EXTREMA">
      <formula>NOT(ISERROR(SEARCH("ZONA DE RIESGO EXTREMA",AH22)))</formula>
    </cfRule>
  </conditionalFormatting>
  <conditionalFormatting sqref="AH23">
    <cfRule type="containsText" dxfId="70" priority="41" operator="containsText" text="Zona de Riesgo Moderada">
      <formula>NOT(ISERROR(SEARCH("Zona de Riesgo Moderada",AH23)))</formula>
    </cfRule>
    <cfRule type="containsText" dxfId="69" priority="41" operator="containsText" text="Zona de Riesgo Baja">
      <formula>NOT(ISERROR(SEARCH("Zona de Riesgo Baja",AH23)))</formula>
    </cfRule>
    <cfRule type="containsText" dxfId="68" priority="42" operator="containsText" text="Zona de Riesgo Alta">
      <formula>NOT(ISERROR(SEARCH("Zona de Riesgo Alta",AH23)))</formula>
    </cfRule>
  </conditionalFormatting>
  <conditionalFormatting sqref="AH23">
    <cfRule type="containsText" dxfId="67" priority="40" operator="containsText" text="ZONA DE RIESGO EXTREMA">
      <formula>NOT(ISERROR(SEARCH("ZONA DE RIESGO EXTREMA",AH23)))</formula>
    </cfRule>
  </conditionalFormatting>
  <conditionalFormatting sqref="AH25">
    <cfRule type="containsText" dxfId="66" priority="37" operator="containsText" text="Zona de Riesgo Moderada">
      <formula>NOT(ISERROR(SEARCH("Zona de Riesgo Moderada",AH25)))</formula>
    </cfRule>
    <cfRule type="containsText" dxfId="65" priority="38" operator="containsText" text="Zona de Riesgo Alta">
      <formula>NOT(ISERROR(SEARCH("Zona de Riesgo Alta",AH25)))</formula>
    </cfRule>
  </conditionalFormatting>
  <conditionalFormatting sqref="AH25">
    <cfRule type="containsText" dxfId="64" priority="36" operator="containsText" text="ZONA DE RIESGO EXTREMA">
      <formula>NOT(ISERROR(SEARCH("ZONA DE RIESGO EXTREMA",AH25)))</formula>
    </cfRule>
  </conditionalFormatting>
  <conditionalFormatting sqref="AH26">
    <cfRule type="containsText" dxfId="63" priority="29" operator="containsText" text="Zona de Riesgo Moderada">
      <formula>NOT(ISERROR(SEARCH("Zona de Riesgo Moderada",AH26)))</formula>
    </cfRule>
    <cfRule type="containsText" dxfId="62" priority="29" operator="containsText" text="Zona de Riesgo Baja">
      <formula>NOT(ISERROR(SEARCH("Zona de Riesgo Baja",AH26)))</formula>
    </cfRule>
    <cfRule type="containsText" dxfId="61" priority="30" operator="containsText" text="Zona de Riesgo Alta">
      <formula>NOT(ISERROR(SEARCH("Zona de Riesgo Alta",AH26)))</formula>
    </cfRule>
  </conditionalFormatting>
  <conditionalFormatting sqref="AH26">
    <cfRule type="containsText" dxfId="60" priority="28" operator="containsText" text="ZONA DE RIESGO EXTREMA">
      <formula>NOT(ISERROR(SEARCH("ZONA DE RIESGO EXTREMA",AH26)))</formula>
    </cfRule>
  </conditionalFormatting>
  <conditionalFormatting sqref="AH28">
    <cfRule type="containsText" dxfId="59" priority="25" operator="containsText" text="Zona de Riesgo Baja">
      <formula>NOT(ISERROR(SEARCH("Zona de Riesgo Baja",AH28)))</formula>
    </cfRule>
    <cfRule type="containsText" dxfId="58" priority="25" operator="containsText" text="Zona de Riesgo Moderada">
      <formula>NOT(ISERROR(SEARCH("Zona de Riesgo Moderada",AH28)))</formula>
    </cfRule>
    <cfRule type="containsText" dxfId="57" priority="26" operator="containsText" text="Zona de Riesgo Alta">
      <formula>NOT(ISERROR(SEARCH("Zona de Riesgo Alta",AH28)))</formula>
    </cfRule>
  </conditionalFormatting>
  <conditionalFormatting sqref="AH28">
    <cfRule type="containsText" dxfId="56" priority="24" operator="containsText" text="ZONA DE RIESGO EXTREMA">
      <formula>NOT(ISERROR(SEARCH("ZONA DE RIESGO EXTREMA",AH28)))</formula>
    </cfRule>
  </conditionalFormatting>
  <conditionalFormatting sqref="AH19">
    <cfRule type="containsText" dxfId="55" priority="13" operator="containsText" text="Zona de Riesgo Baja">
      <formula>NOT(ISERROR(SEARCH("Zona de Riesgo Baja",AH19)))</formula>
    </cfRule>
  </conditionalFormatting>
  <conditionalFormatting sqref="AH19">
    <cfRule type="containsText" dxfId="54" priority="12" operator="containsText" text="ZONA DE RIESGO EXTREMA">
      <formula>NOT(ISERROR(SEARCH("ZONA DE RIESGO EXTREMA",AH19)))</formula>
    </cfRule>
  </conditionalFormatting>
  <conditionalFormatting sqref="AH20">
    <cfRule type="containsText" dxfId="53" priority="9" operator="containsText" text="Zona de Riesgo Moderada">
      <formula>NOT(ISERROR(SEARCH("Zona de Riesgo Moderada",AH20)))</formula>
    </cfRule>
    <cfRule type="containsText" dxfId="52" priority="9" operator="containsText" text="Zona de Riesgo Baja">
      <formula>NOT(ISERROR(SEARCH("Zona de Riesgo Baja",AH20)))</formula>
    </cfRule>
    <cfRule type="containsText" dxfId="51" priority="10" operator="containsText" text="Zona de Riesgo Alta">
      <formula>NOT(ISERROR(SEARCH("Zona de Riesgo Alta",AH20)))</formula>
    </cfRule>
  </conditionalFormatting>
  <conditionalFormatting sqref="AH20">
    <cfRule type="containsText" dxfId="50" priority="8" operator="containsText" text="ZONA DE RIESGO EXTREMA">
      <formula>NOT(ISERROR(SEARCH("ZONA DE RIESGO EXTREMA",AH20)))</formula>
    </cfRule>
  </conditionalFormatting>
  <conditionalFormatting sqref="AH21">
    <cfRule type="containsText" dxfId="49" priority="5" operator="containsText" text="Zona de Riesgo Moderada">
      <formula>NOT(ISERROR(SEARCH("Zona de Riesgo Moderada",AH21)))</formula>
    </cfRule>
    <cfRule type="containsText" dxfId="48" priority="6" operator="containsText" text="Zona de Riesgo Alta">
      <formula>NOT(ISERROR(SEARCH("Zona de Riesgo Alta",AH21)))</formula>
    </cfRule>
  </conditionalFormatting>
  <conditionalFormatting sqref="AH21">
    <cfRule type="containsText" dxfId="47" priority="4" operator="containsText" text="ZONA DE RIESGO EXTREMA">
      <formula>NOT(ISERROR(SEARCH("ZONA DE RIESGO EXTREMA",AH21)))</formula>
    </cfRule>
  </conditionalFormatting>
  <conditionalFormatting sqref="AH24">
    <cfRule type="containsText" dxfId="46" priority="2" operator="containsText" text="Zona de Riesgo Moderada">
      <formula>NOT(ISERROR(SEARCH("Zona de Riesgo Moderada",AH24)))</formula>
    </cfRule>
    <cfRule type="containsText" dxfId="45" priority="3" operator="containsText" text="Zona de Riesgo Alta">
      <formula>NOT(ISERROR(SEARCH("Zona de Riesgo Alta",AH24)))</formula>
    </cfRule>
  </conditionalFormatting>
  <conditionalFormatting sqref="AH24">
    <cfRule type="containsText" dxfId="44" priority="1" operator="containsText" text="ZONA DE RIESGO EXTREMA">
      <formula>NOT(ISERROR(SEARCH("ZONA DE RIESGO EXTREMA",AH24)))</formula>
    </cfRule>
  </conditionalFormatting>
  <dataValidations count="4">
    <dataValidation type="list" allowBlank="1" showInputMessage="1" showErrorMessage="1" sqref="I11:O16 I19:O28">
      <formula1>$B$52:$B$53</formula1>
    </dataValidation>
    <dataValidation type="list" allowBlank="1" showInputMessage="1" showErrorMessage="1" sqref="Z11:AA16 Z19:Z28">
      <formula1>$B$59:$B$63</formula1>
    </dataValidation>
    <dataValidation type="list" allowBlank="1" showInputMessage="1" showErrorMessage="1" sqref="AA19:AA28">
      <formula1>$B$61:$B$63</formula1>
    </dataValidation>
    <dataValidation type="list" allowBlank="1" showInputMessage="1" showErrorMessage="1" promptTitle="Tipo de Control" prompt="P = Preventivo_x000a_C = Correctivo_x000a_" sqref="H11:H16 H19:H28">
      <formula1>$B$55:$B$56</formula1>
    </dataValidation>
  </dataValidations>
  <pageMargins left="0.74803149606299213" right="0.74803149606299213" top="0.98425196850393704" bottom="0.98425196850393704" header="0.51181102362204722" footer="0.51181102362204722"/>
  <pageSetup scale="64" orientation="landscape" horizontalDpi="300" verticalDpi="300" r:id="rId1"/>
  <headerFooter differentOddEven="1" alignWithMargins="0">
    <oddFooter>Página &amp;P</oddFooter>
  </headerFooter>
  <colBreaks count="1" manualBreakCount="1">
    <brk id="34"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70C0"/>
  </sheetPr>
  <dimension ref="A1:R30"/>
  <sheetViews>
    <sheetView tabSelected="1" topLeftCell="A16" zoomScale="89" zoomScaleNormal="89" zoomScaleSheetLayoutView="80" workbookViewId="0">
      <selection activeCell="I18" sqref="I18"/>
    </sheetView>
  </sheetViews>
  <sheetFormatPr baseColWidth="10" defaultColWidth="17.140625" defaultRowHeight="12.75" customHeight="1" x14ac:dyDescent="0.2"/>
  <cols>
    <col min="1" max="1" width="5.5703125" style="18" customWidth="1" collapsed="1"/>
    <col min="2" max="4" width="24" style="18" customWidth="1" collapsed="1"/>
    <col min="5" max="5" width="5.42578125" style="18" customWidth="1" collapsed="1"/>
    <col min="6" max="6" width="5.140625" style="18" customWidth="1" collapsed="1"/>
    <col min="7" max="7" width="15.85546875" style="18" hidden="1" customWidth="1" collapsed="1"/>
    <col min="8" max="8" width="13.28515625" style="18" customWidth="1" collapsed="1"/>
    <col min="9" max="9" width="17.140625" style="18" customWidth="1" collapsed="1"/>
    <col min="10" max="10" width="4.28515625" style="18" customWidth="1" collapsed="1"/>
    <col min="11" max="11" width="4.140625" style="18" customWidth="1" collapsed="1"/>
    <col min="12" max="12" width="16.140625" style="18" hidden="1" customWidth="1" collapsed="1"/>
    <col min="13" max="13" width="11.42578125" style="18" customWidth="1" collapsed="1"/>
    <col min="14" max="14" width="13.140625" style="18" customWidth="1" collapsed="1"/>
    <col min="15" max="15" width="24.85546875" style="18" customWidth="1" collapsed="1"/>
    <col min="16" max="17" width="23.5703125" style="18" customWidth="1" collapsed="1"/>
    <col min="18" max="18" width="32.42578125" style="18" customWidth="1" collapsed="1"/>
    <col min="19" max="16384" width="17.140625" style="18" collapsed="1"/>
  </cols>
  <sheetData>
    <row r="1" spans="1:18" s="5" customFormat="1" ht="22.5" customHeight="1" x14ac:dyDescent="0.2">
      <c r="A1" s="380"/>
      <c r="B1" s="381"/>
      <c r="C1" s="387" t="s">
        <v>41</v>
      </c>
      <c r="D1" s="387"/>
      <c r="E1" s="387"/>
      <c r="F1" s="387"/>
      <c r="G1" s="387"/>
      <c r="H1" s="387"/>
      <c r="I1" s="387"/>
      <c r="J1" s="387"/>
      <c r="K1" s="387"/>
      <c r="L1" s="387"/>
      <c r="M1" s="387"/>
      <c r="N1" s="387"/>
      <c r="O1" s="387"/>
      <c r="P1" s="388"/>
      <c r="Q1" s="122"/>
      <c r="R1" s="70" t="s">
        <v>42</v>
      </c>
    </row>
    <row r="2" spans="1:18" s="5" customFormat="1" ht="20.25" customHeight="1" x14ac:dyDescent="0.2">
      <c r="A2" s="382"/>
      <c r="B2" s="383"/>
      <c r="C2" s="389"/>
      <c r="D2" s="389"/>
      <c r="E2" s="389"/>
      <c r="F2" s="389"/>
      <c r="G2" s="389"/>
      <c r="H2" s="389"/>
      <c r="I2" s="389"/>
      <c r="J2" s="389"/>
      <c r="K2" s="389"/>
      <c r="L2" s="389"/>
      <c r="M2" s="389"/>
      <c r="N2" s="389"/>
      <c r="O2" s="389"/>
      <c r="P2" s="390"/>
      <c r="Q2" s="123"/>
      <c r="R2" s="71" t="s">
        <v>196</v>
      </c>
    </row>
    <row r="3" spans="1:18" s="5" customFormat="1" ht="21" customHeight="1" x14ac:dyDescent="0.2">
      <c r="A3" s="382"/>
      <c r="B3" s="383"/>
      <c r="C3" s="391" t="s">
        <v>133</v>
      </c>
      <c r="D3" s="391"/>
      <c r="E3" s="391"/>
      <c r="F3" s="391"/>
      <c r="G3" s="391"/>
      <c r="H3" s="391"/>
      <c r="I3" s="391"/>
      <c r="J3" s="391"/>
      <c r="K3" s="391"/>
      <c r="L3" s="391"/>
      <c r="M3" s="391"/>
      <c r="N3" s="391"/>
      <c r="O3" s="391"/>
      <c r="P3" s="392"/>
      <c r="Q3" s="124"/>
      <c r="R3" s="72" t="s">
        <v>131</v>
      </c>
    </row>
    <row r="4" spans="1:18" s="5" customFormat="1" ht="24" customHeight="1" thickBot="1" x14ac:dyDescent="0.25">
      <c r="A4" s="384"/>
      <c r="B4" s="385"/>
      <c r="C4" s="391"/>
      <c r="D4" s="391"/>
      <c r="E4" s="391"/>
      <c r="F4" s="391"/>
      <c r="G4" s="391"/>
      <c r="H4" s="391"/>
      <c r="I4" s="391"/>
      <c r="J4" s="391"/>
      <c r="K4" s="391"/>
      <c r="L4" s="391"/>
      <c r="M4" s="391"/>
      <c r="N4" s="391"/>
      <c r="O4" s="391"/>
      <c r="P4" s="392"/>
      <c r="Q4" s="124"/>
      <c r="R4" s="111" t="s">
        <v>193</v>
      </c>
    </row>
    <row r="5" spans="1:18" s="5" customFormat="1" ht="15" x14ac:dyDescent="0.2">
      <c r="A5" s="235" t="s">
        <v>55</v>
      </c>
      <c r="B5" s="386"/>
      <c r="C5" s="393">
        <f>+'Valoración del Riesgo'!C7:AH7</f>
        <v>0</v>
      </c>
      <c r="D5" s="394"/>
      <c r="E5" s="394"/>
      <c r="F5" s="394"/>
      <c r="G5" s="394"/>
      <c r="H5" s="394"/>
      <c r="I5" s="394"/>
      <c r="J5" s="394"/>
      <c r="K5" s="394"/>
      <c r="L5" s="394"/>
      <c r="M5" s="394"/>
      <c r="N5" s="394"/>
      <c r="O5" s="394"/>
      <c r="P5" s="394"/>
      <c r="Q5" s="395"/>
      <c r="R5" s="396"/>
    </row>
    <row r="6" spans="1:18" s="5" customFormat="1" ht="15.75" thickBot="1" x14ac:dyDescent="0.25">
      <c r="A6" s="252" t="s">
        <v>43</v>
      </c>
      <c r="B6" s="379"/>
      <c r="C6" s="397">
        <v>43622</v>
      </c>
      <c r="D6" s="398"/>
      <c r="E6" s="398"/>
      <c r="F6" s="398"/>
      <c r="G6" s="398"/>
      <c r="H6" s="398"/>
      <c r="I6" s="398"/>
      <c r="J6" s="398"/>
      <c r="K6" s="398"/>
      <c r="L6" s="398"/>
      <c r="M6" s="398"/>
      <c r="N6" s="398"/>
      <c r="O6" s="398"/>
      <c r="P6" s="398"/>
      <c r="Q6" s="399"/>
      <c r="R6" s="400"/>
    </row>
    <row r="7" spans="1:18" s="5" customFormat="1" ht="22.5" customHeight="1" x14ac:dyDescent="0.2">
      <c r="A7" s="376" t="s">
        <v>5</v>
      </c>
      <c r="B7" s="360" t="s">
        <v>86</v>
      </c>
      <c r="C7" s="360" t="s">
        <v>128</v>
      </c>
      <c r="D7" s="360" t="s">
        <v>129</v>
      </c>
      <c r="E7" s="378" t="s">
        <v>91</v>
      </c>
      <c r="F7" s="378"/>
      <c r="G7" s="378"/>
      <c r="H7" s="378"/>
      <c r="I7" s="360" t="s">
        <v>130</v>
      </c>
      <c r="J7" s="360" t="s">
        <v>125</v>
      </c>
      <c r="K7" s="360"/>
      <c r="L7" s="360"/>
      <c r="M7" s="366"/>
      <c r="N7" s="374" t="s">
        <v>148</v>
      </c>
      <c r="O7" s="367" t="s">
        <v>24</v>
      </c>
      <c r="P7" s="360" t="s">
        <v>149</v>
      </c>
      <c r="Q7" s="360" t="s">
        <v>150</v>
      </c>
      <c r="R7" s="362" t="s">
        <v>37</v>
      </c>
    </row>
    <row r="8" spans="1:18" ht="105.75" customHeight="1" thickBot="1" x14ac:dyDescent="0.25">
      <c r="A8" s="377"/>
      <c r="B8" s="361"/>
      <c r="C8" s="361"/>
      <c r="D8" s="361"/>
      <c r="E8" s="112" t="s">
        <v>23</v>
      </c>
      <c r="F8" s="112" t="s">
        <v>3</v>
      </c>
      <c r="G8" s="365" t="s">
        <v>118</v>
      </c>
      <c r="H8" s="365"/>
      <c r="I8" s="361"/>
      <c r="J8" s="115" t="s">
        <v>23</v>
      </c>
      <c r="K8" s="115" t="s">
        <v>3</v>
      </c>
      <c r="L8" s="365" t="s">
        <v>118</v>
      </c>
      <c r="M8" s="369"/>
      <c r="N8" s="375"/>
      <c r="O8" s="368"/>
      <c r="P8" s="361"/>
      <c r="Q8" s="361"/>
      <c r="R8" s="363"/>
    </row>
    <row r="9" spans="1:18" x14ac:dyDescent="0.2">
      <c r="A9" s="73"/>
      <c r="B9" s="74"/>
      <c r="C9" s="147"/>
      <c r="D9" s="146"/>
      <c r="E9" s="74"/>
      <c r="F9" s="74"/>
      <c r="G9" s="53"/>
      <c r="H9" s="53"/>
      <c r="I9" s="146"/>
      <c r="J9" s="74"/>
      <c r="K9" s="74"/>
      <c r="L9" s="45"/>
      <c r="M9" s="53"/>
      <c r="N9" s="53"/>
      <c r="O9" s="140"/>
      <c r="P9" s="77"/>
      <c r="Q9" s="141"/>
      <c r="R9" s="142"/>
    </row>
    <row r="10" spans="1:18" x14ac:dyDescent="0.2">
      <c r="A10" s="75"/>
      <c r="B10" s="76"/>
      <c r="C10" s="149"/>
      <c r="D10" s="76"/>
      <c r="E10" s="76"/>
      <c r="F10" s="76"/>
      <c r="G10" s="59"/>
      <c r="H10" s="59"/>
      <c r="I10" s="148"/>
      <c r="J10" s="76"/>
      <c r="K10" s="76"/>
      <c r="L10" s="46"/>
      <c r="M10" s="59"/>
      <c r="N10" s="59"/>
      <c r="O10" s="143"/>
      <c r="P10" s="78"/>
      <c r="Q10" s="144"/>
      <c r="R10" s="145"/>
    </row>
    <row r="11" spans="1:18" x14ac:dyDescent="0.2">
      <c r="A11" s="75"/>
      <c r="B11" s="76"/>
      <c r="C11" s="76"/>
      <c r="D11" s="76"/>
      <c r="E11" s="76"/>
      <c r="F11" s="76"/>
      <c r="G11" s="59"/>
      <c r="H11" s="59"/>
      <c r="I11" s="76"/>
      <c r="J11" s="76"/>
      <c r="K11" s="76"/>
      <c r="L11" s="46"/>
      <c r="M11" s="59"/>
      <c r="N11" s="59"/>
      <c r="O11" s="78"/>
      <c r="P11" s="78"/>
      <c r="Q11" s="136"/>
      <c r="R11" s="79"/>
    </row>
    <row r="12" spans="1:18" x14ac:dyDescent="0.2">
      <c r="A12" s="75"/>
      <c r="B12" s="76"/>
      <c r="C12" s="76"/>
      <c r="D12" s="76"/>
      <c r="E12" s="76"/>
      <c r="F12" s="76"/>
      <c r="G12" s="59"/>
      <c r="H12" s="59"/>
      <c r="I12" s="76"/>
      <c r="J12" s="76"/>
      <c r="K12" s="76"/>
      <c r="L12" s="46"/>
      <c r="M12" s="59"/>
      <c r="N12" s="59"/>
      <c r="O12" s="78"/>
      <c r="P12" s="78"/>
      <c r="Q12" s="136"/>
      <c r="R12" s="79"/>
    </row>
    <row r="13" spans="1:18" x14ac:dyDescent="0.2">
      <c r="A13" s="75"/>
      <c r="B13" s="76"/>
      <c r="C13" s="76"/>
      <c r="D13" s="76"/>
      <c r="E13" s="76"/>
      <c r="F13" s="76"/>
      <c r="G13" s="59"/>
      <c r="H13" s="59"/>
      <c r="I13" s="76"/>
      <c r="J13" s="76"/>
      <c r="K13" s="76"/>
      <c r="L13" s="46"/>
      <c r="M13" s="59"/>
      <c r="N13" s="59"/>
      <c r="O13" s="78"/>
      <c r="P13" s="78"/>
      <c r="Q13" s="136"/>
      <c r="R13" s="79"/>
    </row>
    <row r="14" spans="1:18" ht="13.5" thickBot="1" x14ac:dyDescent="0.25">
      <c r="A14" s="75"/>
      <c r="B14" s="76"/>
      <c r="C14" s="76"/>
      <c r="D14" s="76"/>
      <c r="E14" s="76"/>
      <c r="F14" s="76"/>
      <c r="G14" s="59"/>
      <c r="H14" s="59"/>
      <c r="I14" s="76"/>
      <c r="J14" s="76"/>
      <c r="K14" s="76"/>
      <c r="L14" s="46"/>
      <c r="M14" s="59"/>
      <c r="N14" s="59"/>
      <c r="O14" s="78"/>
      <c r="P14" s="78"/>
      <c r="Q14" s="136"/>
      <c r="R14" s="79"/>
    </row>
    <row r="15" spans="1:18" ht="27" customHeight="1" x14ac:dyDescent="0.2">
      <c r="A15" s="354" t="s">
        <v>5</v>
      </c>
      <c r="B15" s="356" t="s">
        <v>87</v>
      </c>
      <c r="C15" s="356" t="s">
        <v>128</v>
      </c>
      <c r="D15" s="356" t="s">
        <v>129</v>
      </c>
      <c r="E15" s="358" t="s">
        <v>91</v>
      </c>
      <c r="F15" s="358"/>
      <c r="G15" s="358"/>
      <c r="H15" s="358"/>
      <c r="I15" s="360" t="s">
        <v>130</v>
      </c>
      <c r="J15" s="356" t="s">
        <v>125</v>
      </c>
      <c r="K15" s="356"/>
      <c r="L15" s="356"/>
      <c r="M15" s="356"/>
      <c r="N15" s="352" t="s">
        <v>148</v>
      </c>
      <c r="O15" s="370" t="s">
        <v>24</v>
      </c>
      <c r="P15" s="370" t="s">
        <v>149</v>
      </c>
      <c r="Q15" s="370" t="s">
        <v>150</v>
      </c>
      <c r="R15" s="372" t="s">
        <v>37</v>
      </c>
    </row>
    <row r="16" spans="1:18" ht="98.25" customHeight="1" thickBot="1" x14ac:dyDescent="0.25">
      <c r="A16" s="355"/>
      <c r="B16" s="357"/>
      <c r="C16" s="357"/>
      <c r="D16" s="357"/>
      <c r="E16" s="113" t="s">
        <v>23</v>
      </c>
      <c r="F16" s="113" t="s">
        <v>3</v>
      </c>
      <c r="G16" s="359" t="s">
        <v>118</v>
      </c>
      <c r="H16" s="359"/>
      <c r="I16" s="361"/>
      <c r="J16" s="113" t="s">
        <v>23</v>
      </c>
      <c r="K16" s="113" t="s">
        <v>3</v>
      </c>
      <c r="L16" s="359" t="s">
        <v>118</v>
      </c>
      <c r="M16" s="359"/>
      <c r="N16" s="353"/>
      <c r="O16" s="371"/>
      <c r="P16" s="371"/>
      <c r="Q16" s="371"/>
      <c r="R16" s="373"/>
    </row>
    <row r="17" spans="1:18" ht="143.25" customHeight="1" x14ac:dyDescent="0.2">
      <c r="A17" s="42"/>
      <c r="B17" s="100"/>
      <c r="C17" s="100"/>
      <c r="D17" s="150"/>
      <c r="E17" s="100"/>
      <c r="F17" s="100"/>
      <c r="G17" s="53"/>
      <c r="H17" s="53"/>
      <c r="I17" s="150"/>
      <c r="J17" s="100"/>
      <c r="K17" s="100"/>
      <c r="L17" s="45"/>
      <c r="M17" s="53"/>
      <c r="N17" s="53"/>
      <c r="O17" s="151"/>
      <c r="P17" s="80"/>
      <c r="Q17" s="137"/>
      <c r="R17" s="152"/>
    </row>
    <row r="18" spans="1:18" ht="45" customHeight="1" x14ac:dyDescent="0.2">
      <c r="A18" s="43"/>
      <c r="B18" s="99"/>
      <c r="C18" s="110"/>
      <c r="D18" s="110"/>
      <c r="E18" s="99"/>
      <c r="F18" s="99"/>
      <c r="G18" s="59"/>
      <c r="H18" s="59"/>
      <c r="I18" s="99"/>
      <c r="J18" s="99"/>
      <c r="K18" s="99"/>
      <c r="L18" s="46"/>
      <c r="M18" s="59"/>
      <c r="N18" s="59"/>
      <c r="O18" s="81"/>
      <c r="P18" s="82"/>
      <c r="Q18" s="138"/>
      <c r="R18" s="83"/>
    </row>
    <row r="19" spans="1:18" x14ac:dyDescent="0.2">
      <c r="A19" s="43"/>
      <c r="B19" s="99"/>
      <c r="C19" s="110"/>
      <c r="D19" s="110"/>
      <c r="E19" s="99"/>
      <c r="F19" s="99"/>
      <c r="G19" s="59"/>
      <c r="H19" s="59"/>
      <c r="I19" s="99"/>
      <c r="J19" s="99"/>
      <c r="K19" s="99"/>
      <c r="L19" s="46"/>
      <c r="M19" s="59"/>
      <c r="N19" s="59"/>
      <c r="O19" s="81"/>
      <c r="P19" s="82"/>
      <c r="Q19" s="138"/>
      <c r="R19" s="83"/>
    </row>
    <row r="20" spans="1:18" x14ac:dyDescent="0.2">
      <c r="A20" s="43"/>
      <c r="B20" s="99"/>
      <c r="C20" s="110"/>
      <c r="D20" s="110"/>
      <c r="E20" s="99"/>
      <c r="F20" s="99"/>
      <c r="G20" s="59"/>
      <c r="H20" s="59"/>
      <c r="I20" s="99"/>
      <c r="J20" s="99"/>
      <c r="K20" s="99"/>
      <c r="L20" s="46"/>
      <c r="M20" s="59"/>
      <c r="N20" s="59"/>
      <c r="O20" s="81"/>
      <c r="P20" s="82"/>
      <c r="Q20" s="138"/>
      <c r="R20" s="83"/>
    </row>
    <row r="21" spans="1:18" x14ac:dyDescent="0.2">
      <c r="A21" s="43"/>
      <c r="B21" s="99"/>
      <c r="C21" s="110"/>
      <c r="D21" s="110"/>
      <c r="E21" s="99"/>
      <c r="F21" s="99"/>
      <c r="G21" s="59"/>
      <c r="H21" s="59"/>
      <c r="I21" s="99"/>
      <c r="J21" s="99"/>
      <c r="K21" s="99"/>
      <c r="L21" s="46"/>
      <c r="M21" s="59"/>
      <c r="N21" s="59"/>
      <c r="O21" s="81"/>
      <c r="P21" s="82"/>
      <c r="Q21" s="138"/>
      <c r="R21" s="83"/>
    </row>
    <row r="22" spans="1:18" x14ac:dyDescent="0.2">
      <c r="A22" s="43"/>
      <c r="B22" s="99"/>
      <c r="C22" s="110"/>
      <c r="D22" s="110"/>
      <c r="E22" s="99"/>
      <c r="F22" s="99"/>
      <c r="G22" s="59"/>
      <c r="H22" s="59"/>
      <c r="I22" s="99"/>
      <c r="J22" s="99"/>
      <c r="K22" s="99"/>
      <c r="L22" s="46"/>
      <c r="M22" s="59"/>
      <c r="N22" s="59"/>
      <c r="O22" s="81"/>
      <c r="P22" s="82"/>
      <c r="Q22" s="138"/>
      <c r="R22" s="83"/>
    </row>
    <row r="23" spans="1:18" x14ac:dyDescent="0.2">
      <c r="A23" s="43"/>
      <c r="B23" s="99"/>
      <c r="C23" s="110"/>
      <c r="D23" s="110"/>
      <c r="E23" s="99"/>
      <c r="F23" s="99"/>
      <c r="G23" s="59"/>
      <c r="H23" s="59"/>
      <c r="I23" s="99"/>
      <c r="J23" s="99"/>
      <c r="K23" s="99"/>
      <c r="L23" s="46"/>
      <c r="M23" s="59"/>
      <c r="N23" s="59"/>
      <c r="O23" s="81"/>
      <c r="P23" s="82"/>
      <c r="Q23" s="138"/>
      <c r="R23" s="83"/>
    </row>
    <row r="24" spans="1:18" x14ac:dyDescent="0.2">
      <c r="A24" s="43"/>
      <c r="B24" s="99"/>
      <c r="C24" s="110"/>
      <c r="D24" s="110"/>
      <c r="E24" s="99"/>
      <c r="F24" s="99"/>
      <c r="G24" s="59"/>
      <c r="H24" s="59"/>
      <c r="I24" s="99"/>
      <c r="J24" s="99"/>
      <c r="K24" s="99"/>
      <c r="L24" s="46"/>
      <c r="M24" s="59"/>
      <c r="N24" s="59"/>
      <c r="O24" s="81"/>
      <c r="P24" s="82"/>
      <c r="Q24" s="138"/>
      <c r="R24" s="83"/>
    </row>
    <row r="25" spans="1:18" x14ac:dyDescent="0.2">
      <c r="A25" s="43"/>
      <c r="B25" s="99"/>
      <c r="C25" s="110"/>
      <c r="D25" s="110"/>
      <c r="E25" s="99"/>
      <c r="F25" s="99"/>
      <c r="G25" s="59"/>
      <c r="H25" s="59"/>
      <c r="I25" s="99"/>
      <c r="J25" s="99"/>
      <c r="K25" s="99"/>
      <c r="L25" s="46"/>
      <c r="M25" s="59"/>
      <c r="N25" s="59"/>
      <c r="O25" s="81"/>
      <c r="P25" s="82"/>
      <c r="Q25" s="138"/>
      <c r="R25" s="83"/>
    </row>
    <row r="26" spans="1:18" ht="25.5" customHeight="1" thickBot="1" x14ac:dyDescent="0.25">
      <c r="A26" s="44"/>
      <c r="B26" s="98"/>
      <c r="C26" s="114"/>
      <c r="D26" s="114"/>
      <c r="E26" s="98"/>
      <c r="F26" s="98"/>
      <c r="G26" s="63"/>
      <c r="H26" s="63"/>
      <c r="I26" s="98"/>
      <c r="J26" s="98"/>
      <c r="K26" s="98"/>
      <c r="L26" s="47"/>
      <c r="M26" s="63"/>
      <c r="N26" s="63"/>
      <c r="O26" s="84"/>
      <c r="P26" s="85"/>
      <c r="Q26" s="139"/>
      <c r="R26" s="86"/>
    </row>
    <row r="27" spans="1:18" ht="19.5" customHeight="1" x14ac:dyDescent="0.2">
      <c r="A27" s="6"/>
      <c r="B27" s="364"/>
      <c r="C27" s="364"/>
      <c r="D27" s="364"/>
      <c r="E27" s="364"/>
      <c r="F27" s="364"/>
      <c r="G27" s="364"/>
      <c r="H27" s="364"/>
      <c r="I27" s="6"/>
      <c r="J27" s="6"/>
      <c r="K27" s="6"/>
      <c r="L27" s="6"/>
      <c r="M27" s="6"/>
      <c r="N27" s="6"/>
      <c r="O27" s="6"/>
      <c r="P27" s="6"/>
      <c r="Q27" s="6"/>
      <c r="R27" s="6"/>
    </row>
    <row r="28" spans="1:18" x14ac:dyDescent="0.2">
      <c r="A28" s="6"/>
      <c r="B28" s="6"/>
      <c r="C28" s="6"/>
      <c r="D28" s="6"/>
      <c r="E28" s="6"/>
      <c r="F28" s="6"/>
      <c r="G28" s="6"/>
      <c r="H28" s="6"/>
      <c r="I28" s="6"/>
      <c r="J28" s="6"/>
      <c r="K28" s="6"/>
      <c r="L28" s="6"/>
      <c r="M28" s="6"/>
      <c r="N28" s="6"/>
      <c r="O28" s="6"/>
      <c r="P28" s="6"/>
      <c r="Q28" s="6"/>
      <c r="R28" s="6"/>
    </row>
    <row r="29" spans="1:18" x14ac:dyDescent="0.2">
      <c r="A29" s="6"/>
      <c r="B29" s="6"/>
      <c r="C29" s="6"/>
      <c r="D29" s="6"/>
      <c r="F29" s="6"/>
      <c r="G29" s="6"/>
      <c r="H29" s="6"/>
      <c r="I29" s="6"/>
      <c r="J29" s="6"/>
      <c r="K29" s="6"/>
      <c r="L29" s="6"/>
      <c r="M29" s="6"/>
      <c r="N29" s="6"/>
      <c r="O29" s="6"/>
      <c r="P29" s="6"/>
      <c r="Q29" s="6"/>
      <c r="R29" s="6"/>
    </row>
    <row r="30" spans="1:18" x14ac:dyDescent="0.2">
      <c r="A30" s="6"/>
      <c r="B30" s="6"/>
      <c r="C30" s="6"/>
      <c r="D30" s="6"/>
      <c r="E30" s="6"/>
      <c r="F30" s="6"/>
      <c r="G30" s="6"/>
      <c r="H30" s="6"/>
      <c r="I30" s="6"/>
      <c r="J30" s="6"/>
      <c r="K30" s="6"/>
      <c r="L30" s="6"/>
      <c r="M30" s="6"/>
      <c r="N30" s="6"/>
      <c r="O30" s="6"/>
      <c r="P30" s="6"/>
      <c r="Q30" s="6"/>
      <c r="R30" s="6"/>
    </row>
  </sheetData>
  <mergeCells count="36">
    <mergeCell ref="A6:B6"/>
    <mergeCell ref="A1:B4"/>
    <mergeCell ref="A5:B5"/>
    <mergeCell ref="C1:P2"/>
    <mergeCell ref="C3:P4"/>
    <mergeCell ref="C5:R5"/>
    <mergeCell ref="C6:R6"/>
    <mergeCell ref="A7:A8"/>
    <mergeCell ref="B7:B8"/>
    <mergeCell ref="E7:H7"/>
    <mergeCell ref="C7:C8"/>
    <mergeCell ref="D7:D8"/>
    <mergeCell ref="P7:P8"/>
    <mergeCell ref="R7:R8"/>
    <mergeCell ref="B27:H27"/>
    <mergeCell ref="G8:H8"/>
    <mergeCell ref="I7:I8"/>
    <mergeCell ref="J7:M7"/>
    <mergeCell ref="O7:O8"/>
    <mergeCell ref="L8:M8"/>
    <mergeCell ref="I15:I16"/>
    <mergeCell ref="O15:O16"/>
    <mergeCell ref="P15:P16"/>
    <mergeCell ref="R15:R16"/>
    <mergeCell ref="J15:M15"/>
    <mergeCell ref="Q7:Q8"/>
    <mergeCell ref="Q15:Q16"/>
    <mergeCell ref="N7:N8"/>
    <mergeCell ref="N15:N16"/>
    <mergeCell ref="A15:A16"/>
    <mergeCell ref="B15:B16"/>
    <mergeCell ref="E15:H15"/>
    <mergeCell ref="L16:M16"/>
    <mergeCell ref="G16:H16"/>
    <mergeCell ref="C15:C16"/>
    <mergeCell ref="D15:D16"/>
  </mergeCells>
  <conditionalFormatting sqref="H28:H377">
    <cfRule type="containsText" dxfId="43" priority="151" operator="containsText" text="ZONA DE RIESGO EXTREMA">
      <formula>NOT(ISERROR(SEARCH("ZONA DE RIESGO EXTREMA",H28)))</formula>
    </cfRule>
    <cfRule type="containsText" dxfId="42" priority="152" operator="containsText" text="ZONA DE RIESGO ALTA">
      <formula>NOT(ISERROR(SEARCH("ZONA DE RIESGO ALTA",H28)))</formula>
    </cfRule>
    <cfRule type="containsText" dxfId="41" priority="153" operator="containsText" text="ZONA DE RIESGO MODERADO">
      <formula>NOT(ISERROR(SEARCH("ZONA DE RIESGO MODERADO",H28)))</formula>
    </cfRule>
    <cfRule type="containsText" dxfId="40" priority="154" operator="containsText" text="ZONA DE RIESGO BAJA">
      <formula>NOT(ISERROR(SEARCH("ZONA DE RIESGO BAJA",H28)))</formula>
    </cfRule>
  </conditionalFormatting>
  <conditionalFormatting sqref="M27:N377">
    <cfRule type="containsText" dxfId="39" priority="143" operator="containsText" text="ZONA DE RIESGO EXTREMA">
      <formula>NOT(ISERROR(SEARCH("ZONA DE RIESGO EXTREMA",M27)))</formula>
    </cfRule>
    <cfRule type="containsText" dxfId="38" priority="144" operator="containsText" text="ZONA DE RIESGO ALTA">
      <formula>NOT(ISERROR(SEARCH("ZONA DE RIESGO ALTA",M27)))</formula>
    </cfRule>
    <cfRule type="containsText" dxfId="37" priority="145" operator="containsText" text="ZONA DE RIESGO MODERADA">
      <formula>NOT(ISERROR(SEARCH("ZONA DE RIESGO MODERADA",M27)))</formula>
    </cfRule>
    <cfRule type="containsText" dxfId="36" priority="146" operator="containsText" text="ZONA DE RIESGO BAJA">
      <formula>NOT(ISERROR(SEARCH("ZONA DE RIESGO BAJA",M27)))</formula>
    </cfRule>
  </conditionalFormatting>
  <conditionalFormatting sqref="G9:G14">
    <cfRule type="containsText" dxfId="35" priority="76" operator="containsText" text="B">
      <formula>NOT(ISERROR(SEARCH("B",G9)))</formula>
    </cfRule>
    <cfRule type="containsText" dxfId="34" priority="77" operator="containsText" text="M">
      <formula>NOT(ISERROR(SEARCH("M",G9)))</formula>
    </cfRule>
    <cfRule type="containsText" dxfId="33" priority="78" operator="containsText" text="A">
      <formula>NOT(ISERROR(SEARCH("A",G9)))</formula>
    </cfRule>
  </conditionalFormatting>
  <conditionalFormatting sqref="H9:H14">
    <cfRule type="containsText" dxfId="32" priority="73" operator="containsText" text="Zona de Riesgo Baja">
      <formula>NOT(ISERROR(SEARCH("Zona de Riesgo Baja",H9)))</formula>
    </cfRule>
    <cfRule type="containsText" dxfId="31" priority="74" operator="containsText" text="Zona de Riesgo Moderada">
      <formula>NOT(ISERROR(SEARCH("Zona de Riesgo Moderada",H9)))</formula>
    </cfRule>
    <cfRule type="containsText" dxfId="30" priority="75" operator="containsText" text="Zona de Riesgo Alta">
      <formula>NOT(ISERROR(SEARCH("Zona de Riesgo Alta",H9)))</formula>
    </cfRule>
  </conditionalFormatting>
  <conditionalFormatting sqref="G9:G14">
    <cfRule type="containsText" dxfId="29" priority="72" operator="containsText" text="E">
      <formula>NOT(ISERROR(SEARCH("E",G9)))</formula>
    </cfRule>
  </conditionalFormatting>
  <conditionalFormatting sqref="H9:H14">
    <cfRule type="containsText" dxfId="28" priority="71" operator="containsText" text="ZONA DE RIESGO EXTREMA">
      <formula>NOT(ISERROR(SEARCH("ZONA DE RIESGO EXTREMA",H9)))</formula>
    </cfRule>
  </conditionalFormatting>
  <conditionalFormatting sqref="G17:G26">
    <cfRule type="containsText" dxfId="27" priority="68" operator="containsText" text="B">
      <formula>NOT(ISERROR(SEARCH("B",G17)))</formula>
    </cfRule>
    <cfRule type="containsText" dxfId="26" priority="69" operator="containsText" text="M">
      <formula>NOT(ISERROR(SEARCH("M",G17)))</formula>
    </cfRule>
    <cfRule type="containsText" dxfId="25" priority="70" operator="containsText" text="A">
      <formula>NOT(ISERROR(SEARCH("A",G17)))</formula>
    </cfRule>
  </conditionalFormatting>
  <conditionalFormatting sqref="G17:G26">
    <cfRule type="containsText" dxfId="24" priority="67" operator="containsText" text="E">
      <formula>NOT(ISERROR(SEARCH("E",G17)))</formula>
    </cfRule>
  </conditionalFormatting>
  <conditionalFormatting sqref="H17:H26">
    <cfRule type="containsText" dxfId="23" priority="56" operator="containsText" text="Zona de Riesgo Baja">
      <formula>NOT(ISERROR(SEARCH("Zona de Riesgo Baja",H17)))</formula>
    </cfRule>
    <cfRule type="containsText" dxfId="22" priority="57" operator="containsText" text="Zona de Riesgo Moderada">
      <formula>NOT(ISERROR(SEARCH("Zona de Riesgo Moderada",H17)))</formula>
    </cfRule>
    <cfRule type="containsText" dxfId="21" priority="58" operator="containsText" text="Zona de Riesgo Alta">
      <formula>NOT(ISERROR(SEARCH("Zona de Riesgo Alta",H17)))</formula>
    </cfRule>
  </conditionalFormatting>
  <conditionalFormatting sqref="H17:H26">
    <cfRule type="containsText" dxfId="20" priority="55" operator="containsText" text="ZONA DE RIESGO EXTREMA">
      <formula>NOT(ISERROR(SEARCH("ZONA DE RIESGO EXTREMA",H17)))</formula>
    </cfRule>
  </conditionalFormatting>
  <conditionalFormatting sqref="L9:L14">
    <cfRule type="containsText" dxfId="19" priority="47" operator="containsText" text="B">
      <formula>NOT(ISERROR(SEARCH("B",L9)))</formula>
    </cfRule>
    <cfRule type="containsText" dxfId="18" priority="48" operator="containsText" text="M">
      <formula>NOT(ISERROR(SEARCH("M",L9)))</formula>
    </cfRule>
    <cfRule type="containsText" dxfId="17" priority="49" operator="containsText" text="A">
      <formula>NOT(ISERROR(SEARCH("A",L9)))</formula>
    </cfRule>
  </conditionalFormatting>
  <conditionalFormatting sqref="L9:L14">
    <cfRule type="containsText" dxfId="16" priority="42" operator="containsText" text="E">
      <formula>NOT(ISERROR(SEARCH("E",L9)))</formula>
    </cfRule>
  </conditionalFormatting>
  <conditionalFormatting sqref="L17:L26">
    <cfRule type="containsText" dxfId="15" priority="33" operator="containsText" text="B">
      <formula>NOT(ISERROR(SEARCH("B",L17)))</formula>
    </cfRule>
    <cfRule type="containsText" dxfId="14" priority="34" operator="containsText" text="M">
      <formula>NOT(ISERROR(SEARCH("M",L17)))</formula>
    </cfRule>
    <cfRule type="containsText" dxfId="13" priority="35" operator="containsText" text="A">
      <formula>NOT(ISERROR(SEARCH("A",L17)))</formula>
    </cfRule>
  </conditionalFormatting>
  <conditionalFormatting sqref="M17:N26">
    <cfRule type="containsText" dxfId="12" priority="36" operator="containsText" text="Zona de Riesgo Alta">
      <formula>NOT(ISERROR(SEARCH("Zona de Riesgo Alta",M17)))</formula>
    </cfRule>
    <cfRule type="containsText" dxfId="11" priority="36" operator="containsText" text="Zona de Riesgo Baja">
      <formula>NOT(ISERROR(SEARCH("Zona de Riesgo Baja",M17)))</formula>
    </cfRule>
    <cfRule type="containsText" dxfId="10" priority="155" operator="containsText" text="Zona de Riesgo Moderada">
      <formula>NOT(ISERROR(SEARCH("Zona de Riesgo Moderada",M17)))</formula>
    </cfRule>
  </conditionalFormatting>
  <conditionalFormatting sqref="L17:L26">
    <cfRule type="containsText" dxfId="9" priority="28" operator="containsText" text="E">
      <formula>NOT(ISERROR(SEARCH("E",L17)))</formula>
    </cfRule>
  </conditionalFormatting>
  <conditionalFormatting sqref="M17:N26">
    <cfRule type="containsText" dxfId="8" priority="27" operator="containsText" text="ZONA DE RIESGO EXTREMA">
      <formula>NOT(ISERROR(SEARCH("ZONA DE RIESGO EXTREMA",M17)))</formula>
    </cfRule>
  </conditionalFormatting>
  <conditionalFormatting sqref="M9:N9 N10:N14">
    <cfRule type="containsText" dxfId="7" priority="6" operator="containsText" text="Zona de Riesgo Baja">
      <formula>NOT(ISERROR(SEARCH("Zona de Riesgo Baja",M9)))</formula>
    </cfRule>
    <cfRule type="containsText" dxfId="6" priority="7" operator="containsText" text="Zona de Riesgo Moderada">
      <formula>NOT(ISERROR(SEARCH("Zona de Riesgo Moderada",M9)))</formula>
    </cfRule>
    <cfRule type="containsText" dxfId="5" priority="8" operator="containsText" text="Zona de Riesgo Alta">
      <formula>NOT(ISERROR(SEARCH("Zona de Riesgo Alta",M9)))</formula>
    </cfRule>
  </conditionalFormatting>
  <conditionalFormatting sqref="M9:N9 N10:N14">
    <cfRule type="containsText" dxfId="4" priority="5" operator="containsText" text="ZONA DE RIESGO EXTREMA">
      <formula>NOT(ISERROR(SEARCH("ZONA DE RIESGO EXTREMA",M9)))</formula>
    </cfRule>
  </conditionalFormatting>
  <conditionalFormatting sqref="M10:M14">
    <cfRule type="containsText" dxfId="3" priority="2" operator="containsText" text="Zona de Riesgo Baja">
      <formula>NOT(ISERROR(SEARCH("Zona de Riesgo Baja",M10)))</formula>
    </cfRule>
    <cfRule type="containsText" dxfId="2" priority="3" operator="containsText" text="Zona de Riesgo Moderada">
      <formula>NOT(ISERROR(SEARCH("Zona de Riesgo Moderada",M10)))</formula>
    </cfRule>
    <cfRule type="containsText" dxfId="1" priority="4" operator="containsText" text="Zona de Riesgo Alta">
      <formula>NOT(ISERROR(SEARCH("Zona de Riesgo Alta",M10)))</formula>
    </cfRule>
  </conditionalFormatting>
  <conditionalFormatting sqref="M10:M14">
    <cfRule type="containsText" dxfId="0" priority="1" operator="containsText" text="ZONA DE RIESGO EXTREMA">
      <formula>NOT(ISERROR(SEARCH("ZONA DE RIESGO EXTREMA",M10)))</formula>
    </cfRule>
  </conditionalFormatting>
  <pageMargins left="0.39370078740157483" right="0.39370078740157483" top="0.39370078740157483" bottom="0.39370078740157483" header="0.51181102362204722" footer="0.51181102362204722"/>
  <pageSetup paperSize="510" scale="60" orientation="landscape" horizontalDpi="300" verticalDpi="300" r:id="rId1"/>
  <headerFooter differentOddEven="1"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12</vt:i4>
      </vt:variant>
    </vt:vector>
  </HeadingPairs>
  <TitlesOfParts>
    <vt:vector size="17" baseType="lpstr">
      <vt:lpstr>Contexto Estratégico</vt:lpstr>
      <vt:lpstr>Identificación del Riesgo</vt:lpstr>
      <vt:lpstr>Análisis del Riesgo</vt:lpstr>
      <vt:lpstr>Valoración del Riesgo</vt:lpstr>
      <vt:lpstr>Mapa de Riesgo del Proceso</vt:lpstr>
      <vt:lpstr>'Análisis del Riesgo'!Área_de_impresión</vt:lpstr>
      <vt:lpstr>'Contexto Estratégico'!Área_de_impresión</vt:lpstr>
      <vt:lpstr>'Identificación del Riesgo'!Área_de_impresión</vt:lpstr>
      <vt:lpstr>'Mapa de Riesgo del Proceso'!Área_de_impresión</vt:lpstr>
      <vt:lpstr>'Valoración del Riesgo'!Área_de_impresión</vt:lpstr>
      <vt:lpstr>'Análisis del Riesgo'!Títulos_a_imprimir</vt:lpstr>
      <vt:lpstr>'Contexto Estratégico'!Títulos_a_imprimir</vt:lpstr>
      <vt:lpstr>'Identificación del Riesgo'!Títulos_a_imprimir</vt:lpstr>
      <vt:lpstr>'Mapa de Riesgo del Proceso'!Títulos_a_imprimir</vt:lpstr>
      <vt:lpstr>'Valoración del Riesgo'!Títulos_a_imprimir</vt:lpstr>
      <vt:lpstr>unico</vt:lpstr>
      <vt:lpstr>Único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LIBIA</dc:creator>
  <cp:lastModifiedBy>JORGE</cp:lastModifiedBy>
  <cp:lastPrinted>2015-07-09T16:54:56Z</cp:lastPrinted>
  <dcterms:created xsi:type="dcterms:W3CDTF">2012-06-25T19:57:49Z</dcterms:created>
  <dcterms:modified xsi:type="dcterms:W3CDTF">2019-06-06T16:42:08Z</dcterms:modified>
</cp:coreProperties>
</file>