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SIAC_ODI RAMIRO_2023\SGC 2024\2024\17. SISTEMA DE GESTIÓN AMBIENTAL\"/>
    </mc:Choice>
  </mc:AlternateContent>
  <bookViews>
    <workbookView xWindow="0" yWindow="0" windowWidth="28800" windowHeight="12435" activeTab="1"/>
  </bookViews>
  <sheets>
    <sheet name="GC-P07-F01-Contexto Estratégico" sheetId="1" r:id="rId1"/>
    <sheet name="GC-P07-F02" sheetId="2" r:id="rId2"/>
    <sheet name="DOCUMENTOS DE APOYO" sheetId="3" r:id="rId3"/>
    <sheet name="FORMULAS (no modificar)" sheetId="4" r:id="rId4"/>
  </sheets>
  <externalReferences>
    <externalReference r:id="rId5"/>
  </externalReferences>
  <definedNames>
    <definedName name="unico">'[1]Identificación del Riesgo'!$F$20</definedName>
  </definedNames>
  <calcPr calcId="152511"/>
  <extLst>
    <ext uri="GoogleSheetsCustomDataVersion2">
      <go:sheetsCustomData xmlns:go="http://customooxmlschemas.google.com/" r:id="rId15" roundtripDataChecksum="xSjI8Es8DL3AUyJ3IkcGb0ZMHeODFSQQU9o2vBwgSOo="/>
    </ext>
  </extLst>
</workbook>
</file>

<file path=xl/calcChain.xml><?xml version="1.0" encoding="utf-8"?>
<calcChain xmlns="http://schemas.openxmlformats.org/spreadsheetml/2006/main">
  <c r="R32" i="2" l="1"/>
  <c r="R31" i="2"/>
  <c r="R30" i="2"/>
  <c r="W29" i="2"/>
  <c r="X29" i="2" s="1"/>
  <c r="AA29" i="2" s="1"/>
  <c r="R29" i="2"/>
  <c r="L29" i="2"/>
  <c r="Y29" i="2" s="1"/>
  <c r="J29" i="2"/>
  <c r="M29" i="2" s="1"/>
  <c r="E29" i="2"/>
  <c r="R28" i="2"/>
  <c r="R27" i="2"/>
  <c r="L27" i="2"/>
  <c r="Y27" i="2" s="1"/>
  <c r="J27" i="2"/>
  <c r="M27" i="2" s="1"/>
  <c r="E27" i="2"/>
  <c r="R26" i="2"/>
  <c r="R25" i="2"/>
  <c r="L25" i="2"/>
  <c r="Y25" i="2" s="1"/>
  <c r="J25" i="2"/>
  <c r="M25" i="2" s="1"/>
  <c r="E25" i="2"/>
  <c r="R24" i="2"/>
  <c r="V24" i="2" s="1"/>
  <c r="V25" i="2" s="1"/>
  <c r="V26" i="2" s="1"/>
  <c r="R23" i="2"/>
  <c r="R22" i="2"/>
  <c r="M22" i="2"/>
  <c r="L22" i="2"/>
  <c r="Y22" i="2" s="1"/>
  <c r="Z22" i="2" s="1"/>
  <c r="J22" i="2"/>
  <c r="V22" i="2" s="1"/>
  <c r="V23" i="2" s="1"/>
  <c r="W22" i="2" s="1"/>
  <c r="X22" i="2" s="1"/>
  <c r="AA22" i="2" s="1"/>
  <c r="E22" i="2"/>
  <c r="R21" i="2"/>
  <c r="R20" i="2"/>
  <c r="L20" i="2"/>
  <c r="Y20" i="2" s="1"/>
  <c r="Z20" i="2" s="1"/>
  <c r="J20" i="2"/>
  <c r="V20" i="2" s="1"/>
  <c r="V21" i="2" s="1"/>
  <c r="W20" i="2" s="1"/>
  <c r="X20" i="2" s="1"/>
  <c r="E20" i="2"/>
  <c r="W18" i="2"/>
  <c r="X18" i="2" s="1"/>
  <c r="AA18" i="2" s="1"/>
  <c r="V18" i="2"/>
  <c r="R18" i="2"/>
  <c r="M18" i="2"/>
  <c r="L18" i="2"/>
  <c r="Y18" i="2" s="1"/>
  <c r="Z18" i="2" s="1"/>
  <c r="J18" i="2"/>
  <c r="E18" i="2"/>
  <c r="R17" i="2"/>
  <c r="R16" i="2"/>
  <c r="L16" i="2"/>
  <c r="Y16" i="2" s="1"/>
  <c r="Z16" i="2" s="1"/>
  <c r="J16" i="2"/>
  <c r="V16" i="2" s="1"/>
  <c r="V17" i="2" s="1"/>
  <c r="W16" i="2" s="1"/>
  <c r="X16" i="2" s="1"/>
  <c r="E16" i="2"/>
  <c r="R15" i="2"/>
  <c r="R14" i="2"/>
  <c r="V14" i="2" s="1"/>
  <c r="V15" i="2" s="1"/>
  <c r="W14" i="2" s="1"/>
  <c r="X14" i="2" s="1"/>
  <c r="AA14" i="2" s="1"/>
  <c r="L14" i="2"/>
  <c r="Y14" i="2" s="1"/>
  <c r="J14" i="2"/>
  <c r="M14" i="2" s="1"/>
  <c r="E14" i="2"/>
  <c r="X13" i="2"/>
  <c r="AA13" i="2" s="1"/>
  <c r="R13" i="2"/>
  <c r="L13" i="2"/>
  <c r="Y13" i="2" s="1"/>
  <c r="Z13" i="2" s="1"/>
  <c r="J13" i="2"/>
  <c r="M13" i="2" s="1"/>
  <c r="E13" i="2"/>
  <c r="W25" i="2" l="1"/>
  <c r="X25" i="2" s="1"/>
  <c r="AA25" i="2" s="1"/>
  <c r="V27" i="2"/>
  <c r="V28" i="2" s="1"/>
  <c r="AA16" i="2"/>
  <c r="AA20" i="2"/>
  <c r="M16" i="2"/>
  <c r="M20" i="2"/>
  <c r="W27" i="2" l="1"/>
  <c r="X27" i="2" s="1"/>
  <c r="AA27" i="2" s="1"/>
  <c r="V29" i="2"/>
  <c r="V30" i="2" s="1"/>
  <c r="V31" i="2" s="1"/>
  <c r="V32" i="2" s="1"/>
</calcChain>
</file>

<file path=xl/comments1.xml><?xml version="1.0" encoding="utf-8"?>
<comments xmlns="http://schemas.openxmlformats.org/spreadsheetml/2006/main">
  <authors>
    <author/>
  </authors>
  <commentList>
    <comment ref="A8" authorId="0" shapeId="0">
      <text>
        <r>
          <rPr>
            <sz val="11"/>
            <color theme="1"/>
            <rFont val="Calibri"/>
            <scheme val="minor"/>
          </rPr>
          <t>======
ID#AAABPhL8A2I
USUARIO    (2022-03-09 13:18:16)
Estatuto General UT</t>
        </r>
      </text>
    </comment>
    <comment ref="B11" authorId="0" shapeId="0">
      <text>
        <r>
          <rPr>
            <sz val="11"/>
            <color theme="1"/>
            <rFont val="Calibri"/>
            <scheme val="minor"/>
          </rPr>
          <t>======
ID#AAABPhL8A24
LIBIA    (2022-03-09 13:18:16)
Externos
Relacionados con los aspectos sociales, económicos, culturales, de orden público, políticos, legales y/o cambios tecnológicos, estos se analizan con relación a la razón de ser de la entidad.</t>
        </r>
      </text>
    </comment>
    <comment ref="C11" authorId="0" shapeId="0">
      <text>
        <r>
          <rPr>
            <sz val="11"/>
            <color theme="1"/>
            <rFont val="Calibri"/>
            <scheme val="minor"/>
          </rPr>
          <t>======
ID#AAABPhL8A3c
USUARIO    (2022-03-09 13:18:16)
Son aquellos factores que resultan positivos, favorables, explotables, que se deben descubrir en el entorno en el que actúa la Universidad, y que permiten obtener ventajas competitivas</t>
        </r>
      </text>
    </comment>
    <comment ref="D11" authorId="0" shapeId="0">
      <text>
        <r>
          <rPr>
            <sz val="11"/>
            <color theme="1"/>
            <rFont val="Calibri"/>
            <scheme val="minor"/>
          </rPr>
          <t>======
ID#AAABPhL8A3M
USUARIO    (2022-03-09 13:18:16)
Son los problemas, obstáculos o limitaciones externos que pueden impedir o limitar el desarrollo de un país o de un sector.</t>
        </r>
      </text>
    </comment>
    <comment ref="B12" authorId="0" shapeId="0">
      <text>
        <r>
          <rPr>
            <sz val="11"/>
            <color theme="1"/>
            <rFont val="Calibri"/>
            <scheme val="minor"/>
          </rPr>
          <t>======
ID#AAABPhL8A3Y
UT    (2022-03-09 13:18:16)
Cambios de gobierno, legislación, políticas públicas, regulación</t>
        </r>
      </text>
    </comment>
    <comment ref="B19" authorId="0" shapeId="0">
      <text>
        <r>
          <rPr>
            <sz val="11"/>
            <color theme="1"/>
            <rFont val="Calibri"/>
            <scheme val="minor"/>
          </rPr>
          <t>======
ID#AAABPhL8A1s
UT    (2022-03-09 13:18:16)
Disponibilidad de capital, liquidez, mercados financieros, desempleo, competencia</t>
        </r>
      </text>
    </comment>
    <comment ref="B27" authorId="0" shapeId="0">
      <text>
        <r>
          <rPr>
            <sz val="11"/>
            <color theme="1"/>
            <rFont val="Calibri"/>
            <scheme val="minor"/>
          </rPr>
          <t>======
ID#AAABPhL8A2M
UT    (2022-03-09 13:18:16)
Los factores sociales significan cómo las relaciones, las características demográficas y las estructuras sociales, como la cultura y el entorno, pueden afectar la misión de la Universidad.</t>
        </r>
      </text>
    </comment>
    <comment ref="B35" authorId="0" shapeId="0">
      <text>
        <r>
          <rPr>
            <sz val="11"/>
            <color theme="1"/>
            <rFont val="Calibri"/>
            <scheme val="minor"/>
          </rPr>
          <t>======
ID#AAABPhL8A2c
Usuario    (2022-03-09 13:18:16)
Avances en tecnología, acceso a sistemas de información externos, gobierno en línea.</t>
        </r>
      </text>
    </comment>
    <comment ref="B40" authorId="0" shapeId="0">
      <text>
        <r>
          <rPr>
            <sz val="11"/>
            <color theme="1"/>
            <rFont val="Calibri"/>
            <scheme val="minor"/>
          </rPr>
          <t>======
ID#AAABPhL8A1o
Usuario    (2022-03-09 13:18:16)
Evalúa de qué forma el medio ambiente afecta a la Universidad.
Cambio climático
Consumo de recursos no renovables
Reciclaje
Contaminación
Políticas medioambientales
Gases
Riesgos naturales</t>
        </r>
      </text>
    </comment>
    <comment ref="B48" authorId="0" shapeId="0">
      <text>
        <r>
          <rPr>
            <sz val="11"/>
            <color theme="1"/>
            <rFont val="Calibri"/>
            <scheme val="minor"/>
          </rPr>
          <t>======
ID#AAABPhL8A2s
Usuario    (2022-03-09 13:18:16)
Se refiera a la legislación y normatividad que la Universidad debe complir, así como los cambios en la normativa legal relacionada, que le puede afectar de forma positiva o negativa. 
Propiedad intelectual
Licencias
Leyes sobre el empleo
Derechos de propiedad intelectual
Leyes de salud y seguridad laboral
Sectores protegidos o regulados</t>
        </r>
      </text>
    </comment>
    <comment ref="B54" authorId="0" shapeId="0">
      <text>
        <r>
          <rPr>
            <sz val="11"/>
            <color theme="1"/>
            <rFont val="Calibri"/>
            <scheme val="minor"/>
          </rPr>
          <t>======
ID#AAABPhL8A3A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B55" authorId="0" shapeId="0">
      <text>
        <r>
          <rPr>
            <sz val="11"/>
            <color theme="1"/>
            <rFont val="Calibri"/>
            <scheme val="minor"/>
          </rPr>
          <t>======
ID#AAABPhL8A10
Usuario    (2022-03-09 13:18:16)
Direccionamiento estratégico, planeación institucional, políticas, objetivos, estrategias, liderazgo, trabajo en equipo.</t>
        </r>
      </text>
    </comment>
    <comment ref="B58" authorId="0" shapeId="0">
      <text>
        <r>
          <rPr>
            <sz val="11"/>
            <color theme="1"/>
            <rFont val="Calibri"/>
            <scheme val="minor"/>
          </rPr>
          <t>======
ID#AAABPhL8A2w
Usuario    (2022-03-09 13:18:16)
Presupuesto de funcionamiento, recursos de inversión, infraestructura, capacidad instalada</t>
        </r>
      </text>
    </comment>
    <comment ref="B63" authorId="0" shapeId="0">
      <text>
        <r>
          <rPr>
            <sz val="11"/>
            <color theme="1"/>
            <rFont val="Calibri"/>
            <scheme val="minor"/>
          </rPr>
          <t>======
ID#AAABPhL8A18
Usuario    (2022-03-09 13:18:16)
Competencia de personal, disponibilidad del personal, seguridad y salud ocupacional, funciones y responsabilidades, estructura organizacional, cultura organizacional</t>
        </r>
      </text>
    </comment>
    <comment ref="B68" authorId="0" shapeId="0">
      <text>
        <r>
          <rPr>
            <sz val="11"/>
            <color theme="1"/>
            <rFont val="Calibri"/>
            <scheme val="minor"/>
          </rPr>
          <t>======
ID#AAABPhL8A3k
Usuario    (2022-03-09 13:18:16)
Capacidad, diseño de ejecución, proveedores, entradas, salidas, gestión del conocimiento, relación con las partes interesadas.</t>
        </r>
      </text>
    </comment>
    <comment ref="B78" authorId="0" shapeId="0">
      <text>
        <r>
          <rPr>
            <sz val="11"/>
            <color theme="1"/>
            <rFont val="Calibri"/>
            <scheme val="minor"/>
          </rPr>
          <t>======
ID#AAABPhL8A3I
Usuario    (2022-03-09 13:18:16)
Integridad y disponibilidad de datos y sistemas, desarrollo, producción, mantenimiento de sistemas de información.</t>
        </r>
      </text>
    </comment>
    <comment ref="B87" authorId="0" shapeId="0">
      <text>
        <r>
          <rPr>
            <sz val="11"/>
            <color theme="1"/>
            <rFont val="Calibri"/>
            <scheme val="minor"/>
          </rPr>
          <t>======
ID#AAABPhL8A3g
Usuario    (2022-03-09 13:18:16)
Canales utilizados y su efectividad, flujo de la información necesaria para el desarrollo de las operaciones.</t>
        </r>
      </text>
    </comment>
    <comment ref="B90" authorId="0" shapeId="0">
      <text>
        <r>
          <rPr>
            <sz val="11"/>
            <color theme="1"/>
            <rFont val="Calibri"/>
            <scheme val="minor"/>
          </rPr>
          <t>======
ID#AAABPhL8A1w
Usuario    (2022-03-09 13:18:16)
Canales utilizados y su efectividad, flujo de la información necesaria para el desarrollo de las operaciones.</t>
        </r>
      </text>
    </comment>
    <comment ref="B95" authorId="0" shapeId="0">
      <text>
        <r>
          <rPr>
            <sz val="11"/>
            <color theme="1"/>
            <rFont val="Calibri"/>
            <scheme val="minor"/>
          </rPr>
          <t>======
ID#AAABPhL8A3o
Usuario    (2022-03-09 13:18:16)
Canales utilizados y su efectividad, flujo de la información necesaria para el desarrollo de las operaciones.</t>
        </r>
      </text>
    </comment>
  </commentList>
  <extLst>
    <ext xmlns:r="http://schemas.openxmlformats.org/officeDocument/2006/relationships" uri="GoogleSheetsCustomDataVersion2">
      <go:sheetsCustomData xmlns:go="http://customooxmlschemas.google.com/" r:id="rId1" roundtripDataSignature="AMtx7mj2GRDNQGA+IVd5AekaXMY2uwCDBQ=="/>
    </ext>
  </extLst>
</comments>
</file>

<file path=xl/comments2.xml><?xml version="1.0" encoding="utf-8"?>
<comments xmlns="http://schemas.openxmlformats.org/spreadsheetml/2006/main">
  <authors>
    <author/>
  </authors>
  <commentList>
    <comment ref="A10" authorId="0" shapeId="0">
      <text>
        <r>
          <rPr>
            <sz val="11"/>
            <color theme="1"/>
            <rFont val="Calibri"/>
            <scheme val="minor"/>
          </rPr>
          <t>======
ID#AAABPhL8A28
USUARIO    (2024-08-16 20:20:52)
Son actividades dentro del flujo del proceso donde existe evidencia o se tienen indicios de que pueden ocurrir eventos de riesgo operativo y deben mantenerse bajo control para asegurar que el proceso cumpla con su objetivo</t>
        </r>
      </text>
    </comment>
    <comment ref="B10" authorId="0" shapeId="0">
      <text>
        <r>
          <rPr>
            <sz val="11"/>
            <color theme="1"/>
            <rFont val="Calibri"/>
            <scheme val="minor"/>
          </rPr>
          <t>======
ID#AAABPhL8A2k
USUARIO    (2024-08-16 20:20:52)
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
Probabilidad de:
1. ¿Qué? Impacto
Ejm: Afectación económica
2. ¿Cómo? Causa inmediata
Ejm: Por multa o sanción
3. ¿Por qué? Causa Raíz
Ejm: Debido a adquisición de bienes y servicios fuera de
los requerimientos normativos</t>
        </r>
      </text>
    </comment>
    <comment ref="G10" authorId="0" shapeId="0">
      <text>
        <r>
          <rPr>
            <sz val="11"/>
            <color theme="1"/>
            <rFont val="Calibri"/>
            <scheme val="minor"/>
          </rPr>
          <t>======
ID#AAABPhL8A3E
USUARIO    (2024-08-16 20:20:52)
permite agrupar los riesgos 
identificados, se clasifica cada uno de los riesgos en las siguientes categorías</t>
        </r>
      </text>
    </comment>
    <comment ref="B11" authorId="0" shapeId="0">
      <text>
        <r>
          <rPr>
            <sz val="11"/>
            <color theme="1"/>
            <rFont val="Calibri"/>
            <scheme val="minor"/>
          </rPr>
          <t>======
ID#AAABPhL8A2o
USUARIO    (2024-08-16 20:20:52)
Las consecuencias que puede ocasionar a la organización la materialización del riesgo.</t>
        </r>
      </text>
    </comment>
    <comment ref="C11" authorId="0" shapeId="0">
      <text>
        <r>
          <rPr>
            <sz val="11"/>
            <color theme="1"/>
            <rFont val="Calibri"/>
            <scheme val="minor"/>
          </rPr>
          <t>======
ID#AAABPhL8A20
USUARIO    (2024-08-16 20:20:52)
Circunstancias o situaciones más evidentes sobre las cuales se presenta el riesgo, las mismas no constituyen la causa principal o base para que se presente el riesgo.</t>
        </r>
      </text>
    </comment>
    <comment ref="D11" authorId="0" shapeId="0">
      <text>
        <r>
          <rPr>
            <sz val="11"/>
            <color theme="1"/>
            <rFont val="Calibri"/>
            <scheme val="minor"/>
          </rPr>
          <t>======
ID#AAABPhL8A3U
USUARIO    (2024-08-16 20:20:52)
Es la causa principal o básica, corresponden a las razones por la cuales se puede presentar el riesgo, so n la base para la definición de controles en la etapa de valoración del riesgo. 
Se debe tener en cuenta que para un mismo riesgo puede n existir más de una causa o subcausas que pueden ser analizadas.</t>
        </r>
      </text>
    </comment>
    <comment ref="E11" authorId="0" shapeId="0">
      <text>
        <r>
          <rPr>
            <sz val="11"/>
            <color theme="1"/>
            <rFont val="Calibri"/>
            <scheme val="minor"/>
          </rPr>
          <t>======
ID#AAABPhL8A2A
USUARIO    (2024-08-16 20:20:52)
Describa finalmente el riesgo teniendo en cuenta el anterior análisis.
Premisas para una adecuada redacción del riesgo:
1. No describir como riesgos omisiones ni desviaciones del control. 
Ejemplo: errores en la liquidación de la nómina por fallas en los procedimientos existentes. 
2. No describir causas como riesgos 
Ejemplo: inadecuado funcionamiento de la plataforma 
estratégica donde se realiza el seguimiento a la planeación. 
3. No describir riesgos como la negación de un control. 
Ejemplo: retrasos en la prestación del servicio por no contar con digiturno para la atención. 
4. No existen riesgos transversales, lo que pueden existir son causas transversales. 
Ejemplo: pérdida de expedientes.</t>
        </r>
      </text>
    </comment>
    <comment ref="F11" authorId="0" shapeId="0">
      <text>
        <r>
          <rPr>
            <sz val="11"/>
            <color theme="1"/>
            <rFont val="Calibri"/>
            <scheme val="minor"/>
          </rPr>
          <t>======
ID#AAABPhL8A3Q
USUARIO    (2024-08-16 20:20:52)
Son las fuentes generadoras de riesgos.</t>
        </r>
      </text>
    </comment>
    <comment ref="H11" authorId="0" shapeId="0">
      <text>
        <r>
          <rPr>
            <sz val="11"/>
            <color theme="1"/>
            <rFont val="Calibri"/>
            <scheme val="minor"/>
          </rPr>
          <t>======
ID#AAABPhL8A2Q
USUARIO    (2024-08-16 20:20:52)
N.º de veces que se ejecuta la actividad en el año.
Ejemplo: La actividad de contratos se lleva a cabo 10 veces en el mes = 120 contratos en el año.</t>
        </r>
      </text>
    </comment>
    <comment ref="I11" authorId="0" shapeId="0">
      <text>
        <r>
          <rPr>
            <sz val="11"/>
            <color theme="1"/>
            <rFont val="Calibri"/>
            <scheme val="minor"/>
          </rPr>
          <t>======
ID#AAABPhL8A1g
USUARIO    (2024-08-16 20:20:52)
Se entiende como la posibilidad de ocurrencia
del riesgo.
Para efectos de este análisis, la probabilidad de ocurrencia estará asociada a la exposición al riesgo del proceso o actividad que se esté analizando. De este modo, la probabilidad inherente será el número de veces que se pasa por el punto de riesgo en el periodo de 1 año.</t>
        </r>
      </text>
    </comment>
    <comment ref="M11" authorId="0" shapeId="0">
      <text>
        <r>
          <rPr>
            <sz val="11"/>
            <color theme="1"/>
            <rFont val="Calibri"/>
            <scheme val="minor"/>
          </rPr>
          <t>======
ID#AAABPhL8A2g
USUARIO    (2024-08-16 20:20:52)
Cruce los datos entre probabilidad e impacto</t>
        </r>
      </text>
    </comment>
    <comment ref="N11" authorId="0" shapeId="0">
      <text>
        <r>
          <rPr>
            <sz val="11"/>
            <color theme="1"/>
            <rFont val="Calibri"/>
            <scheme val="minor"/>
          </rPr>
          <t>======
ID#AAABPhL8A2E
USUARIO    (2024-08-16 20:20:52)
Medida o acción que modifica o regula el riesgo, como por ejemplo incluir cualquier política, procedimiento, práctica, proceso, tecnología, técnica, método o dispositivo que modifique o regule el riesgo.</t>
        </r>
      </text>
    </comment>
    <comment ref="O11" authorId="0" shapeId="0">
      <text>
        <r>
          <rPr>
            <sz val="11"/>
            <color theme="1"/>
            <rFont val="Calibri"/>
            <scheme val="minor"/>
          </rPr>
          <t>======
ID#AAABPhL8A2U
USUARIO    (2024-08-16 20:20:52)
El control afecta la probabilidad o el impacto</t>
        </r>
      </text>
    </comment>
    <comment ref="AC11" authorId="0" shapeId="0">
      <text>
        <r>
          <rPr>
            <sz val="11"/>
            <color theme="1"/>
            <rFont val="Calibri"/>
            <scheme val="minor"/>
          </rPr>
          <t>======
ID#AAABPhL8A14
USUARIO    (2024-08-16 20:20:52)
Acciones a implementar</t>
        </r>
      </text>
    </comment>
    <comment ref="C13" authorId="0" shapeId="0">
      <text>
        <r>
          <rPr>
            <sz val="11"/>
            <color theme="1"/>
            <rFont val="Calibri"/>
            <scheme val="minor"/>
          </rPr>
          <t>======
ID#AAABPhL8A2Y
UT    (2024-08-16 20:20:52)
Teniendo en cuenta la naturaleza asesora de la OJC, en esta oficina no se toman decisiones directamente, por ende, este riesgos no aplica.</t>
        </r>
      </text>
    </comment>
  </commentList>
  <extLst>
    <ext xmlns:r="http://schemas.openxmlformats.org/officeDocument/2006/relationships" uri="GoogleSheetsCustomDataVersion2">
      <go:sheetsCustomData xmlns:go="http://customooxmlschemas.google.com/" r:id="rId1" roundtripDataSignature="AMtx7mgVbCE7Z54/yR4m31HX7lzg7cv1Mg=="/>
    </ext>
  </extLst>
</comments>
</file>

<file path=xl/comments3.xml><?xml version="1.0" encoding="utf-8"?>
<comments xmlns="http://schemas.openxmlformats.org/spreadsheetml/2006/main">
  <authors>
    <author/>
  </authors>
  <commentList>
    <comment ref="S1" authorId="0" shapeId="0">
      <text>
        <r>
          <rPr>
            <sz val="11"/>
            <color theme="1"/>
            <rFont val="Calibri"/>
            <scheme val="minor"/>
          </rPr>
          <t>======
ID#AAABPhL8A1c
USUARIO    (2024-08-16 20:20:52)
La Ley Estatutaria 1712 del 6 de marzo de 2014 consagró el Derecho de Acceso a la Información Pública como un derecho fundamental que tienen todas las personas para conocer de la existencia y acceder a la información pública en posesión o bajo control de los sujetos obligados</t>
        </r>
      </text>
    </comment>
    <comment ref="T1" authorId="0" shapeId="0">
      <text>
        <r>
          <rPr>
            <sz val="11"/>
            <color theme="1"/>
            <rFont val="Calibri"/>
            <scheme val="minor"/>
          </rPr>
          <t>======
ID#AAABPhL8A1k
USUARIO    (2024-08-16 20:20:52)
La Ley de Protección de Datos Personales reconoce y protege el derecho que tienen todas las personas a conocer, actualizar y rectificar las informaciones que se hayan recogido sobre ellas en bases de datos o archivos que sean susceptibles de tratamiento por entidades de naturaleza pública o privada.</t>
        </r>
      </text>
    </comment>
  </commentList>
  <extLst>
    <ext xmlns:r="http://schemas.openxmlformats.org/officeDocument/2006/relationships" uri="GoogleSheetsCustomDataVersion2">
      <go:sheetsCustomData xmlns:go="http://customooxmlschemas.google.com/" r:id="rId1" roundtripDataSignature="AMtx7mg7bRikQi7Bp92zNq0O9Z3lJjB7BA=="/>
    </ext>
  </extLst>
</comments>
</file>

<file path=xl/sharedStrings.xml><?xml version="1.0" encoding="utf-8"?>
<sst xmlns="http://schemas.openxmlformats.org/spreadsheetml/2006/main" count="639" uniqueCount="384">
  <si>
    <t>PROCEDIMIENTO GESTIÓN DEL RIESGO</t>
  </si>
  <si>
    <t>Página 1 de 1</t>
  </si>
  <si>
    <t>Código: GC-P07-F01</t>
  </si>
  <si>
    <t>CONTEXTO ESTRATÉGICO INSTIITUCIONAL</t>
  </si>
  <si>
    <t>Versión: 03</t>
  </si>
  <si>
    <t>Fecha Aprobación: 06-06-2024</t>
  </si>
  <si>
    <t>DESCRIPCIÓN</t>
  </si>
  <si>
    <t>Corresponde a los factores internos y externos de los procesos que se han de tomar en consideración para la administración del riesgo, a partir de los cuales es posible establecer las causas de los riesgos a identificar.</t>
  </si>
  <si>
    <t>MISIÓN:</t>
  </si>
  <si>
    <t xml:space="preserve">La Universidad del Tolima es una Institución de educación superior de carácter público, líder en la región, con reconocimiento nacional que promueve la construcción del conocimiento, la paz y el desarrollo humano desde un enfoque crítico, autónomo y ético que garantice la formación libre e integral de la ciudadania. Se considera como un ecosistema comunicacional, intercultural de aprendizajes; enfocada en el desarrollo de la ciencia, la investigación, la tecnología, la innovación, las artes, la cultura, el multilingüismo y la preservación del ambiente. Así, da respuesta a las necesidades del contexto para la formación de un ser humano integral, que cuide de sí mismo, con respeto por el ambiente, la inclusión, el género y la diversidad, fomentando la creatividad y el pensamiento crítico, aportando al desarrollo de capacidades humanas hacia la búsqueda del buen vivir en una sociedad democrática y equitativa.   </t>
  </si>
  <si>
    <t>VISIÓN</t>
  </si>
  <si>
    <t>La Universidad del Tolima para el año 2032 continuará en su proceso de consolidación como una institución de calidad, con liderazgo y reconocimiento en las transformaciones educativas y sociales pertinentes, según las necesidades del contexto con una vocación transnacional en los procesos de formación integral, intercultural, inclusivos, de investigación, de innovación, de transferencia de conocimiento y preservación del ambiente; implementando las tecnologías de la información y la comunicación y generando sentido social, humano y una cultura
de paz.</t>
  </si>
  <si>
    <t>OBJETIVOS ESTRATÉGICOS</t>
  </si>
  <si>
    <t xml:space="preserve">1. Consolidar la excelencia académica a través de la articulación de la docencia, la investigación y la extensión en la perspectiva de la formación integral de calidad para la transformación social, económica y ambiental.
2. Consolidar la investigación, la innovación y la creación artística y cultural mediante procesos de formación para la investigación, el espíritu crítico y la creación. Esto se planea a partir del uso del conocimiento como herramienta para dar respuestas transformadoras a problemas sobre la realidad social, económica y ambiental.
3. Promover la ambientalización de la Universidad del Tolima como aporte para la formación ambiental en la comunidad, la gestión ambiental de la Institución, la generación de conocimiento ambiental y el planteamiento de alternativas de solución a situaciones ambientales del territorio.
4. Fortalecer el desarrollo humano integral mediante el ejercicio de derechos, a través de la participación, representación e inclusión de toda la comunidad universitaria para la convivencia, la construcción y cohesión del tejido social.
5. Fomentar la cooperación e integración de la Universidad con instituciones de carácter internacional en actividades de formación, investigación-creación y extensión. Con lo anterior se busca fortalecer el desarrollo del ser humano bajo un contexto de globalización, innovación y competitividad, contribuyendo a los componentes ambiental, social y económico en la dinámica de fortalecer la visibilidad Institucional.
6.Optimizar la gestión administrativa generando sinergia entre el subsistema académico y administrativo para desarrollar las labores formativas, académicas, docentes, científicas, culturales y de extensión en condiciones de alta calidad.
</t>
  </si>
  <si>
    <t>SISTEMA DE PLANIFICACIÓN INSTITUCIONAL
UNIVERSIDAD DEL TOLIMA</t>
  </si>
  <si>
    <t>FECHA ACTUALIZACIÓN</t>
  </si>
  <si>
    <t>No.</t>
  </si>
  <si>
    <t>FACTORES EXTERNOS</t>
  </si>
  <si>
    <t xml:space="preserve">OPORTUNIDADES </t>
  </si>
  <si>
    <t>AMENAZAS</t>
  </si>
  <si>
    <t>Políticos</t>
  </si>
  <si>
    <t xml:space="preserve">1. Acreditación internacional de los programas académicos </t>
  </si>
  <si>
    <t>1. Políticas estatales que impactan el desfinanciamiento de la Educación Superior.</t>
  </si>
  <si>
    <t>2. Dinámicas geopolíticas globales</t>
  </si>
  <si>
    <t>2. Desarticulación de la educación superior con los niveles de la educación básica y media.</t>
  </si>
  <si>
    <t>3. Políticas estatales en educación superior</t>
  </si>
  <si>
    <t>3. Falta de criterios diferenciales en lineamientos, legislación, estándares, indicadores- metas del Ministerio de Educación Nacional, acordes con el contexto regional.</t>
  </si>
  <si>
    <t>4. Política de desarrollo institucional</t>
  </si>
  <si>
    <t>5. Politica de gratuidad</t>
  </si>
  <si>
    <t xml:space="preserve">6. Objetivos de Desarrollo Sostenible </t>
  </si>
  <si>
    <t xml:space="preserve"> 7. Plan de Desarrollo Nacional y Departamental</t>
  </si>
  <si>
    <t>Económicos</t>
  </si>
  <si>
    <t>1. Participación de los gobiernos nacional, regional y local en la financiación de programas de educación superior. Acuerdo por lo Superior 2034, CESU.</t>
  </si>
  <si>
    <t>1. Reducción de los aportes del orden Nacional y Departamental.</t>
  </si>
  <si>
    <t>2. Fuentes de financiación a nivel Local, Departamental, Nacional e Internacional.</t>
  </si>
  <si>
    <t>2. Disminución de los recursos del Presupuesto General de la Nación que afecten la proporción de recursos apropiados al sector educativo.</t>
  </si>
  <si>
    <t>3. Dinámicas económicas globales</t>
  </si>
  <si>
    <t>3. Creciente demanda de gastos asociadas al aseguramiento de la calidad y las nuevas dinámicas de la Educación Superior.</t>
  </si>
  <si>
    <t xml:space="preserve">4. Incremento en los aportes por Acreditación - Reacreditación Institucional. </t>
  </si>
  <si>
    <t xml:space="preserve">4. Deficiente acompañamiento del Gobierno Nacional a las IES para el desarrollo de los proyectos cofinanciados. </t>
  </si>
  <si>
    <t>5. Alianzas estratégicas con los sectores económicos y productivos de la región para el desarrollo de proyectos: Universidad-Empresa-Estado-Sociedad. (U--E-E-S).</t>
  </si>
  <si>
    <t xml:space="preserve">5. Situación económica por la que atraviesa actualmente el país y el mundo, a causa de la pospandemia. </t>
  </si>
  <si>
    <t>6. Austeridad del Gasto Nacional.</t>
  </si>
  <si>
    <t>7. Reformas tributarias que impacten procesos en la institución. (Proyecto de modernización, costos de funcionamiento, plan de adquisiciones, entre otros)</t>
  </si>
  <si>
    <t>8. Alta tasa de desempleo a nivel nacional, regional y local.</t>
  </si>
  <si>
    <t xml:space="preserve">Sociales </t>
  </si>
  <si>
    <t>1. Posicionamiento de la educación como sector estratégico para el cierre de brechas y alcanzar una mayor equidad.</t>
  </si>
  <si>
    <t>1. Situación social del País en momentos de crisis.</t>
  </si>
  <si>
    <t>2. Colombia es el tercer miembro de Latinoamérica en hacer parte de la OCDE, esto implica la necesidad de alcanzar estándares internacionales en calidad educativa.</t>
  </si>
  <si>
    <t xml:space="preserve">2. Dificultades en el acceso a la educación superior, de la población en condiciones de vulnerabilidad del Pais </t>
  </si>
  <si>
    <t>3. Posconflicto, aportar a la garantía de derechos humanos y construcción de paz.</t>
  </si>
  <si>
    <t xml:space="preserve">3. Alto indice de desempleo de profesionales universitarios. </t>
  </si>
  <si>
    <t>4. Desarrollo y aplicación de Políticas que promuevan la igualdad de oportunidades, la inclusión, la solidaridad y la lucha contra la pobreza.</t>
  </si>
  <si>
    <t>4. Bajos niveles en competencias de los estudiantes que ingresan a la educación superior.</t>
  </si>
  <si>
    <t>5. Investigación y proyección social articulada conel  sector empresarial y social, para transferencia de conocimiento, tecnología entre otras para el desarrollo de la región.</t>
  </si>
  <si>
    <t>5. Situaciones de salud pública tales como: pandemias, virus, desabastecimiento de agua, entre otros.</t>
  </si>
  <si>
    <t xml:space="preserve">6. Educación inclusiva con enfoque diferencial de derechos como aporte al bienestar de la sociedad, el ambiente y al desarrollo sustentable de la región, la nación y del mundo.     </t>
  </si>
  <si>
    <t>6. Situaciones de orden público que afectan a la entidad: asonadas, asaltos, atentados, vandalismo, entre otros.</t>
  </si>
  <si>
    <t>7. Facilidades de acceso a la educación superior, a diferentes grupos poblacionales.</t>
  </si>
  <si>
    <t>7. Interrupción de la prestación del servicio: 
7.1 como mecanismo de protesta de los diferentes actores sociales.
7.2 Por exceso de ruido en eventos artisticos y culturales.</t>
  </si>
  <si>
    <t>8. Consumo y expendio de sustancias psicoactivas fuera y dentro de la UT.</t>
  </si>
  <si>
    <t>Tecnológicos</t>
  </si>
  <si>
    <t>1. El desarrollo de las TIC favorece la comunicación bidireccional y multimodal de la gestión institucional y sectorial a los grupos de valor, de interés y ciudadanía en general.</t>
  </si>
  <si>
    <t>1. Altos costos para acceder a los recursos tecnológicos y tecnología de punta.</t>
  </si>
  <si>
    <t>2. Evolución acelerada de las TIC</t>
  </si>
  <si>
    <t>2. Fallas en la conexión o caída de redes que afectan la conectividad de los aplicativos y equipos.</t>
  </si>
  <si>
    <t>3. Política de Gobierno digital</t>
  </si>
  <si>
    <t>3. Ataques cibernéticos a la seguridad y privacidad de la información Institucional. (Hurto de información, Hackeos, manipulación, cambio o destrucción de información, terrorismo, espionaje, entre otros)</t>
  </si>
  <si>
    <t>4.  Acceso a herramientas y dispositivos de Inteligecia Artificial</t>
  </si>
  <si>
    <t>4. Falta de dispositivos electrónicos y conexión a internet de los grupos de interés o ciudadanía en general.</t>
  </si>
  <si>
    <t>5. Red energética y conectividad a internet inestable</t>
  </si>
  <si>
    <t>Ambientales</t>
  </si>
  <si>
    <t>1. Posibilidad de acceder a recursos por la realiuzación  de actividades que impacten el  el desarrollo sostenible y sustentable.</t>
  </si>
  <si>
    <t>1. Fenómenos naturales que pongan en riesgo la comunidad universitaria,  infraestructura educativa y la prestación del servicio educativo. (Sismos, terremotos, tormentas eléctricas, incendios forestales, deslizamientos, inundaciones, erupciones volcánicas, entre otros)</t>
  </si>
  <si>
    <t>2. Alianzas con entidades de protección, conservación y educación ambiental.</t>
  </si>
  <si>
    <t>2. Contaminación del aire o de las fuentes hídricas, que afecta la prestación del servicio.</t>
  </si>
  <si>
    <t xml:space="preserve">3. Articulación con las Politicas y Planes de Gestión y educación Ambiental  </t>
  </si>
  <si>
    <t>3. Falta de conciencia ambiental.</t>
  </si>
  <si>
    <t>4. Manejo integral de residuos.</t>
  </si>
  <si>
    <t>4. Pérdida de biodiversidad.</t>
  </si>
  <si>
    <t>5. Cambio climático, calentamiento global y sequia.</t>
  </si>
  <si>
    <t xml:space="preserve">6. Deforestación </t>
  </si>
  <si>
    <t>7. Contaminación por plásticos y basuras</t>
  </si>
  <si>
    <t>8. Contaminación por residuos químicos.</t>
  </si>
  <si>
    <t>Legal</t>
  </si>
  <si>
    <t>1. Declaración internacional de derechos humanos.</t>
  </si>
  <si>
    <t>1. Reformas al Sistema de Salud, Laboral y Pensional.</t>
  </si>
  <si>
    <t>2. Legislación UNESCO</t>
  </si>
  <si>
    <t>3.Sistema de Aseguramiento de la Calidad de la Educación Superior</t>
  </si>
  <si>
    <t>4. Reforma a la Ley 30 de 1992.</t>
  </si>
  <si>
    <t>5. Legislación de Propiedad intelectual</t>
  </si>
  <si>
    <t>6. Legislación del Ministerio de Ambiente y Protección Social</t>
  </si>
  <si>
    <t>FACTORES INTERNOS</t>
  </si>
  <si>
    <t>FORTALEZAS</t>
  </si>
  <si>
    <t>DEBILIDADES</t>
  </si>
  <si>
    <t>Estratégicos</t>
  </si>
  <si>
    <t xml:space="preserve">1. Direccionamiento estratégico para la elaboración del Proyecto Educativo Intitucional (10 años); El Plan Estratégico de Desarrollo (10 años); Plan de Desarrollo Rectoral (4 años), Planes de Acción y Operativos (un año)..
</t>
  </si>
  <si>
    <t>1.  Mecanismos para el seguimiento, control y evaluación de los planes, programas y proyectos.</t>
  </si>
  <si>
    <t>2. El Índice de Desempeño Institucional durante la vigencias anuales reportados por el FURAG,que permiten establecer el avance de la gestión y fortalecimiento Institucional.</t>
  </si>
  <si>
    <t>2. Modelo Integrado de Gestión en las dimensiones:  
UNO: Gestión del Talento Humano.
TRES: Valores para Resultados. 
CUATRO. Evaluación de Resultados
SEXTA: Gestión del Conocimiento
SÉPTIMO: Control Interno</t>
  </si>
  <si>
    <t xml:space="preserve">3. Coherencia entre las políticas y lineamientos institucionales que propician el desarrollo de las funciones misionales;  ampliamente socializadas y apropiadas por la comunidad universitaria. </t>
  </si>
  <si>
    <t>3. Sistema de Información y reportes académicos-administrativos</t>
  </si>
  <si>
    <t>Financieros</t>
  </si>
  <si>
    <t>1. Equilibrio Financiero</t>
  </si>
  <si>
    <t xml:space="preserve">1. Alto porcentaje de los gastos de funcionamiento relacionados con costo de personal del presupuesto de la Universidad.
</t>
  </si>
  <si>
    <t>2. Acceso a recursos y fuentes de financiación.(U--E-E-S)</t>
  </si>
  <si>
    <t>2. Bajos  tiempos de respuesta. de la Ejecución del Presupuesto Institucional.</t>
  </si>
  <si>
    <t xml:space="preserve">3. Sistema Integrado de información Administrativa y Financiera. </t>
  </si>
  <si>
    <t>4. Ejecución manual de algunos procesos financieros.</t>
  </si>
  <si>
    <t>5. Limitación de recursos financieros para  dar cumplimiento a los factores de acreditación institucional, en el marco del aseguramiento de la calidad y para la diversificación de la oferta educativa.</t>
  </si>
  <si>
    <t>Talento Humano</t>
  </si>
  <si>
    <t>1. Alto nivel de cualificación de la planta docente.</t>
  </si>
  <si>
    <t xml:space="preserve">1. Deficiente relación estudiantes/docente para las modalidades y niveles de Educación Superior. </t>
  </si>
  <si>
    <t xml:space="preserve">2. Profesores reconocidos en Colciencias como investigadores. </t>
  </si>
  <si>
    <t>2. Desarticulación  del Plan Institucional de Capacitación con los requerimientos de los cargos.</t>
  </si>
  <si>
    <t>3. Nvel de cualificación del personal administrativo, que soportan los procesos Institucionales.</t>
  </si>
  <si>
    <t>3. Débil apropiación del Talento Humano del Código de integridad y  la cultura del control.</t>
  </si>
  <si>
    <t xml:space="preserve">4. Aplicación de herramientas de evaluación de desempeño al personal administrativo de la Institución.  </t>
  </si>
  <si>
    <t>5. Mecanismos para el manejo de conflictos de interés.</t>
  </si>
  <si>
    <t>Procesos</t>
  </si>
  <si>
    <t xml:space="preserve">1. Modelo pedagógico y políticas actualizadas que orientan la gestión Institucional </t>
  </si>
  <si>
    <t xml:space="preserve">1. Desactualización del Estatuto Estudiantil
</t>
  </si>
  <si>
    <t>2. Estrategias que permiten a los estudiantes y profesores acceder a cursos en lengua extranjera.</t>
  </si>
  <si>
    <t>2. Desarticulación de algunos procesos que generan demoras en los resultados.</t>
  </si>
  <si>
    <t>3. Mecanismos de autorregulación y autoevaluación institucional en procesos académicos y administrativos.</t>
  </si>
  <si>
    <t>3. Dificultad en el seguimiento y control a la producción intelectual e investigación de los profesores y estudiantes y participación en comunidades científicas.</t>
  </si>
  <si>
    <t>4. Impacto en el desarrollo social y territorial, desde los procesos formativos, a nivel de pregrado y posgrado que se desarrollan en la Universidad.</t>
  </si>
  <si>
    <t>4. Las pruebas Saber Pro por debajo del promedio nacional en los resultados de las competencias de Razonamiento cuantitativo e Inglés.</t>
  </si>
  <si>
    <t xml:space="preserve">5. Convenios internacionales para la movilidad y cooperación académica,  para la interacción de estudiantes y profesores con comunidades extranjeras. </t>
  </si>
  <si>
    <t>5. Índices de deserción a niveles por debajo del promedio nacional.</t>
  </si>
  <si>
    <t>6. Categorización de los grupos de investigación.</t>
  </si>
  <si>
    <t>6. Bajo nivel de bilingüismo en estudiantes, administrativos y docentes.</t>
  </si>
  <si>
    <t>7. Posicionamiento del Hospital Médico  Veterinario para animales de la región Tolima.  (premio PET INDUSTRY).</t>
  </si>
  <si>
    <t xml:space="preserve">8. Programas, proyectos y actividades que le permiten  a la Institución cumplir con su función de atender el bienestar inegral de la comunidad universitaria. </t>
  </si>
  <si>
    <t>9. Prestigio y reconocimiento de los graduados y su fuerte vínculo con la institución.</t>
  </si>
  <si>
    <t>10. Recursos para el apoyo académico.</t>
  </si>
  <si>
    <t>Seguridad Digital</t>
  </si>
  <si>
    <t xml:space="preserve">
</t>
  </si>
  <si>
    <t>1. Falta de implementación de la política de gobierno digital en la institución.</t>
  </si>
  <si>
    <t>2. No se cuenta con un Plan de Tecnologías de la Información, -PETI-, aprobado y en ejecución. FURAG (2020).</t>
  </si>
  <si>
    <t>3. Ausencia de un sistema de información que integre los procesos académico - administrativos de la institución.</t>
  </si>
  <si>
    <t>4. Falta de entrega oportuna de la información estadística para la toma de decisiones.</t>
  </si>
  <si>
    <t>5. Vulnerabilidad Ataques cibernéticos a la seguridad y privacidad de la información. (Hurto de información, Hackeos, manipulación, cambio o destrucción de información, terrorismo, espionaje, entre otros)</t>
  </si>
  <si>
    <t>6. Dispersión de la Información en sistemas sin interoperabilidad con otras entidades.</t>
  </si>
  <si>
    <t>7. Bajo nivel de adquisición de dispositivos electrónicos y conexión a internet de los estudiantes, administrativos y docentes.</t>
  </si>
  <si>
    <t>8. Red energética y conectividad a internet inestable en campus universitario y trabajo en casa.</t>
  </si>
  <si>
    <t>9. Interrupción del servicio de los servidores por fallas o procesos de mantenimiento.</t>
  </si>
  <si>
    <t>Comunicación Interna</t>
  </si>
  <si>
    <t>1. Mecanismos para la información y la comunicación de la Universidad.</t>
  </si>
  <si>
    <t xml:space="preserve">1. El diseño de mecanismos para la información y comunicación, en su estructura no especifica con claridad fuentes de datos, control sobre la integridad, confidencialidad y disponibilidad de la información relevante. Informe pormenorizado de control interno </t>
  </si>
  <si>
    <t>2. Canales adecuados de información interna y externa.</t>
  </si>
  <si>
    <t>2. Recursos limitados para apoyar la gestión documental, para gestionar archivos digitales, electrónico y audiovisual.</t>
  </si>
  <si>
    <t>3. Recursos físicos y tecnológicos para la comunicación.</t>
  </si>
  <si>
    <t xml:space="preserve">1. Documentación del  Sistema de Gestión Ambiental (SGA) </t>
  </si>
  <si>
    <t>1. Talento Humano especializado para la atención de recursos de agua, aire, suelo y fauna.</t>
  </si>
  <si>
    <t>2. Implementación gradual de la politica ambiental</t>
  </si>
  <si>
    <t>2. Bajo presupuesto para la ejecución de la Politica Ambiental.</t>
  </si>
  <si>
    <t>3. Asignación de recursos para la implementación del SGA</t>
  </si>
  <si>
    <t>3. Espacio  fisico inadecuado para la Oficina de Coordinación de Gestión y Educación Ambiental.</t>
  </si>
  <si>
    <t>4. Articulación de la Coordinación de Gestión y Educación Ambiental con entes públicos regionales,</t>
  </si>
  <si>
    <t>4. Falta de disponibilidad de vehículos para realizar comisiones a los diferentes campus</t>
  </si>
  <si>
    <t>5. Reconocimiento de los entes de vigilancia y control por el cumplimiento de la normatividad ambiental aplicable</t>
  </si>
  <si>
    <t>Seguridad y Salud en el Trabajo</t>
  </si>
  <si>
    <t>1. Creación del poceso del Sistema de Gestión de Seguridad y Salud del Trabajo (SGSST) en la Revisión por la Dirección 2021.</t>
  </si>
  <si>
    <t>2. Politica de Seguridad y Salud en el Trabajo</t>
  </si>
  <si>
    <t>3. Asignación de recursos para la implementación del SGSST</t>
  </si>
  <si>
    <r>
      <rPr>
        <b/>
        <sz val="11"/>
        <color theme="1"/>
        <rFont val="Arial"/>
      </rPr>
      <t>Fiscales,</t>
    </r>
    <r>
      <rPr>
        <sz val="11"/>
        <color theme="1"/>
        <rFont val="Arial"/>
      </rPr>
      <t xml:space="preserve"> (Es el efecto dañoso sobre
los recursos públicos y/o los bienes y/o
intereses patrimoniales de naturaleza
pública, a causa de un evento potencial) -
.
(ver conceptos de recursos públicos, bien
público e Intereses patrimoniales de
naturaleza pública).</t>
    </r>
  </si>
  <si>
    <t xml:space="preserve">1.  La UT previene el efecto dañoso, sobre bienes públicos, recursos públicos o intereses patrimoniales públicos. </t>
  </si>
  <si>
    <r>
      <rPr>
        <sz val="11"/>
        <color theme="1"/>
        <rFont val="Arial"/>
      </rPr>
      <t xml:space="preserve">1. Posibilidad de efecto dañoso sobre los </t>
    </r>
    <r>
      <rPr>
        <b/>
        <sz val="11"/>
        <color theme="1"/>
        <rFont val="Arial"/>
      </rPr>
      <t>recursos público</t>
    </r>
    <r>
      <rPr>
        <sz val="11"/>
        <color theme="1"/>
        <rFont val="Arial"/>
      </rPr>
      <t>s, por pago de multa, cláusula penal o cualquier tipo de sanción, evidenciándose una omisión en ejecutar actividades y/o deberes funcionales con inmediatez o en la oportunidad establecida legal o contractualmente.</t>
    </r>
  </si>
  <si>
    <t>2. La UT identifica   puntos de riesgo fiscal y las circunstancias Inmediatasde riesgo de las actividades en las que
potencialmente se genera riesgo fiscal, estos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</si>
  <si>
    <r>
      <rPr>
        <sz val="11"/>
        <color theme="1"/>
        <rFont val="Arial"/>
      </rPr>
      <t xml:space="preserve">2. Posibilidad de efecto dañoso sobre </t>
    </r>
    <r>
      <rPr>
        <b/>
        <sz val="11"/>
        <color theme="1"/>
        <rFont val="Arial"/>
      </rPr>
      <t>recursos públicos</t>
    </r>
    <r>
      <rPr>
        <sz val="11"/>
        <color theme="1"/>
        <rFont val="Arial"/>
      </rPr>
      <t xml:space="preserve">, por mayor valor pagado por concepto de impuestos, evidenciándose una omisión en la retención o descuento de impuestos a terceros.
</t>
    </r>
  </si>
  <si>
    <t>3.Las bases de la responsabilidad fiscal están consignadas en la Ley 610 de 2000</t>
  </si>
  <si>
    <r>
      <rPr>
        <sz val="11"/>
        <color theme="1"/>
        <rFont val="Arial"/>
      </rPr>
      <t>3. Posibilidad de efecto dañoso sobre</t>
    </r>
    <r>
      <rPr>
        <b/>
        <sz val="11"/>
        <color theme="1"/>
        <rFont val="Arial"/>
      </rPr>
      <t xml:space="preserve"> bienes públicos</t>
    </r>
    <r>
      <rPr>
        <sz val="11"/>
        <color theme="1"/>
        <rFont val="Arial"/>
      </rPr>
      <t>, por bienes servicios u obras pagados, sin haber sido recibidos a satisfacción, evidenciándose una omisión de funciones en el cuidado, control y custodia del inventario (materiales y equipos) de almacén.</t>
    </r>
  </si>
  <si>
    <r>
      <rPr>
        <sz val="11"/>
        <color theme="1"/>
        <rFont val="Arial"/>
      </rPr>
      <t xml:space="preserve">4. Posibilidad de efecto dañoso sobre </t>
    </r>
    <r>
      <rPr>
        <b/>
        <sz val="11"/>
        <color theme="1"/>
        <rFont val="Arial"/>
      </rPr>
      <t>bienes públicos</t>
    </r>
    <r>
      <rPr>
        <sz val="11"/>
        <color theme="1"/>
        <rFont val="Arial"/>
      </rPr>
      <t>, por pérdida, extravío, hurto, robo o declaratoria de bienes faltantes pertenecientes a la entidad estatal, evidenciándose omisión de funciones administrativas y contables, por diferencia en inventario y la entrega irregular de materiales y equipos.</t>
    </r>
  </si>
  <si>
    <r>
      <rPr>
        <sz val="11"/>
        <color theme="1"/>
        <rFont val="Arial"/>
      </rPr>
      <t>5. Posibilidad de efecto dañoso sobre</t>
    </r>
    <r>
      <rPr>
        <b/>
        <sz val="11"/>
        <color theme="1"/>
        <rFont val="Arial"/>
      </rPr>
      <t xml:space="preserve"> intereses patrimoniales</t>
    </r>
    <r>
      <rPr>
        <sz val="11"/>
        <color theme="1"/>
        <rFont val="Arial"/>
      </rPr>
      <t xml:space="preserve"> de naturaleza pública, por saldos o recursos a favor no cobrados por la entidad estatal, evidenciándose una omisión de seguimiento y gestión oportuna de
cobro persuasivo, coactivo o judicial, para lograr el pago de saldos a favor.
</t>
    </r>
  </si>
  <si>
    <r>
      <rPr>
        <sz val="11"/>
        <color theme="1"/>
        <rFont val="Arial"/>
      </rPr>
      <t>6. Posibilidad de efecto dañoso sobre</t>
    </r>
    <r>
      <rPr>
        <b/>
        <sz val="11"/>
        <color theme="1"/>
        <rFont val="Arial"/>
      </rPr>
      <t xml:space="preserve"> intereses patrimoniales</t>
    </r>
    <r>
      <rPr>
        <sz val="11"/>
        <color theme="1"/>
        <rFont val="Arial"/>
      </rPr>
      <t xml:space="preserve"> de naturaleza pública, por no devolución al tesoro público, de los rendimientos financieros generados por recursos de anticipo, evidenciándose una omisión de
la interventoría al no exigir el cumplimiento de dicha obligación por parte del contratista, considerando la  naturaleza pública de los recursos de anticipo.
</t>
    </r>
  </si>
  <si>
    <t>Código: GC-P07-F02</t>
  </si>
  <si>
    <t xml:space="preserve">IDENTIFICACIÓN, ANÁLISIS Y VALORACIÓN DE RIESGOS </t>
  </si>
  <si>
    <t>Fecha Aprobación: 06/04/2024</t>
  </si>
  <si>
    <t>NOMBRE DEL PROCESO</t>
  </si>
  <si>
    <t>Sistema de Gestión Ambiental</t>
  </si>
  <si>
    <t xml:space="preserve">OBJETIVOS DE LOS PROCESOS </t>
  </si>
  <si>
    <t>Promover la sostenibilidad ambiental en la Universidad del Tolima, mediante la participación activa de la comunidad universitaria en los procesos institucionales de gestión, educación y cultura ambiental, en el marco de los compromisos, tanto el ambiental institucional, como los de la normatividad ambiental y los adquiridos por el gobierno nacional en el ámbito internacional.</t>
  </si>
  <si>
    <t>Fecha de Actualización</t>
  </si>
  <si>
    <t>Identificación del Riesgo</t>
  </si>
  <si>
    <t>Valoración del Riesgo</t>
  </si>
  <si>
    <t>Seguimiento</t>
  </si>
  <si>
    <t>Identificación de los puntos de riesgo</t>
  </si>
  <si>
    <t>Descripción del riesgo</t>
  </si>
  <si>
    <t>Identificación de áreas de factores de riesgo</t>
  </si>
  <si>
    <t>CLASIFICACIÓN DEL RIESGO</t>
  </si>
  <si>
    <t>Análisis del Riesgo</t>
  </si>
  <si>
    <t>Evaluación del Riesgo</t>
  </si>
  <si>
    <t>Proceso</t>
  </si>
  <si>
    <t>Impacto</t>
  </si>
  <si>
    <t>Causa inmediata</t>
  </si>
  <si>
    <t>Causa raíz</t>
  </si>
  <si>
    <t>Descripción del riesgo
(Se diligencia automáticamente)</t>
  </si>
  <si>
    <t>Factor de riesgo</t>
  </si>
  <si>
    <t>Frecuencia</t>
  </si>
  <si>
    <t>Probabilidad Inherente</t>
  </si>
  <si>
    <t>Impacto inherente</t>
  </si>
  <si>
    <t>Zona de riesgo inherente</t>
  </si>
  <si>
    <t>Descripción del Control</t>
  </si>
  <si>
    <t>Afectación</t>
  </si>
  <si>
    <t>Tipo</t>
  </si>
  <si>
    <t>Implementación</t>
  </si>
  <si>
    <t>Calificación de ambos</t>
  </si>
  <si>
    <t>Documentación</t>
  </si>
  <si>
    <t>Evidencia</t>
  </si>
  <si>
    <t>Probabilidad Controles</t>
  </si>
  <si>
    <t>Probabilidad Residual Final</t>
  </si>
  <si>
    <t>Impacto Residual Final</t>
  </si>
  <si>
    <t>Zona de riesgo final</t>
  </si>
  <si>
    <t>Tratamiento</t>
  </si>
  <si>
    <t>Plan de Acción</t>
  </si>
  <si>
    <t>Responsable</t>
  </si>
  <si>
    <t>Fecha de inicio</t>
  </si>
  <si>
    <t>Fecha de implementación</t>
  </si>
  <si>
    <t>Fecha Seguimiento 2LD</t>
  </si>
  <si>
    <t>Estado de la acción</t>
  </si>
  <si>
    <t xml:space="preserve">15 de abril </t>
  </si>
  <si>
    <t xml:space="preserve">15 de julio </t>
  </si>
  <si>
    <t xml:space="preserve">15 de agosto </t>
  </si>
  <si>
    <t xml:space="preserve">15 de diciembre </t>
  </si>
  <si>
    <t>Daño Fiscal sobre los recursos públicos</t>
  </si>
  <si>
    <t xml:space="preserve">por el aprovechamiento  de  autoridad, cargo y funciones </t>
  </si>
  <si>
    <t>para la toma de decisiones por parte de la alta dirección en beneficio propio o de un tercero.</t>
  </si>
  <si>
    <t>Talento humano</t>
  </si>
  <si>
    <t xml:space="preserve">Fraude interno </t>
  </si>
  <si>
    <t>Alta</t>
  </si>
  <si>
    <t>Mayor</t>
  </si>
  <si>
    <t>Cumplir Procedimiento de CONTRATACIÓN, Código: JC-P03</t>
  </si>
  <si>
    <t>Preventivo</t>
  </si>
  <si>
    <t>Manual</t>
  </si>
  <si>
    <t>Documentado</t>
  </si>
  <si>
    <t>Continua</t>
  </si>
  <si>
    <t>Sin registro</t>
  </si>
  <si>
    <t>Evitar</t>
  </si>
  <si>
    <r>
      <rPr>
        <b/>
        <sz val="11"/>
        <color theme="1"/>
        <rFont val="Calibri"/>
      </rPr>
      <t>EJE  6.  DESARROLLO, GESTIÓN Y SOSTENIBILIDAD INSTITUCIONAL</t>
    </r>
    <r>
      <rPr>
        <sz val="11"/>
        <color theme="1"/>
        <rFont val="Calibri"/>
      </rPr>
      <t xml:space="preserve">
</t>
    </r>
    <r>
      <rPr>
        <b/>
        <sz val="11"/>
        <color theme="1"/>
        <rFont val="Calibri"/>
      </rPr>
      <t>PROGRAMA:</t>
    </r>
    <r>
      <rPr>
        <sz val="11"/>
        <color theme="1"/>
        <rFont val="Calibri"/>
      </rPr>
      <t xml:space="preserve"> Consolidación e implementación de óptimos de calidad que garanticen la efectividad de las funciones académico-administrativas, la transparencia y la ética para la toma de decisiones y el desarrollo de la operativización institucional.
</t>
    </r>
    <r>
      <rPr>
        <b/>
        <sz val="11"/>
        <color theme="1"/>
        <rFont val="Calibri"/>
      </rPr>
      <t>PROYECTO</t>
    </r>
    <r>
      <rPr>
        <sz val="11"/>
        <color theme="1"/>
        <rFont val="Calibri"/>
      </rPr>
      <t xml:space="preserve">: Sistema de Información  para la eficiencia administrativa.
</t>
    </r>
    <r>
      <rPr>
        <b/>
        <sz val="11"/>
        <color theme="1"/>
        <rFont val="Calibri"/>
      </rPr>
      <t>OBJETIVO:</t>
    </r>
    <r>
      <rPr>
        <sz val="11"/>
        <color theme="1"/>
        <rFont val="Calibri"/>
      </rPr>
      <t xml:space="preserve"> Gestionar la eficiencia administrativa mediante una información oportuna, veraz, responsable, que genere valor público a la ciudadanía en general, grupos de valor y de interés, en el marco del aseguramiento interno de la calidad, como pilares de sustentabilidad y sostenibilidad institucional.</t>
    </r>
  </si>
  <si>
    <t>Vicerrector de Desarrollo Humano</t>
  </si>
  <si>
    <t>31 de enero de 2024</t>
  </si>
  <si>
    <t>1 de febrero de 2024</t>
  </si>
  <si>
    <t>Primer seguimiento Plan de Acción 2024  “CONSTRUIMOS UN FUTURO INNOVADOR”. Link: 
http://administrativos.ut.edu.co/la-universidad-ut/planes-institucionales-ut/plan-de-accion.html</t>
  </si>
  <si>
    <t>Segundo seguimiento Plan de Acción 2024  “CONSTRUIMOS UN FUTURO INNOVADOR”. Link: 
http://administrativos.ut.edu.co/la-universidad-ut/planes-institucionales-ut/plan-de-accion.html</t>
  </si>
  <si>
    <t>Tercer seguimiento Plan de Acción 2024  "“CONSTRUIMOS UN FUTURO INNOVADOR”. Link: 
http://administrativos.ut.edu.co/la-universidad-ut/planes-institucionales-ut/plan-de-accion.html</t>
  </si>
  <si>
    <t>Cuarto seguimiento Plan de Acción 2024  "“CONSTRUIMOS UN FUTURO INNOVADOR”. Link: 
http://administrativos.ut.edu.co/la-universidad-ut/planes-institucionales-ut/plan-de-accion.html</t>
  </si>
  <si>
    <t>abierta</t>
  </si>
  <si>
    <t>Afectación económica y reputacional</t>
  </si>
  <si>
    <t>uso no adecuado de la energía.</t>
  </si>
  <si>
    <t>debido a que  no se dejan apagados los computadores y las luces al medio día o en las noches,utilizar las escaleras en lugar del ascensor,usar mas ventilacion natural que usar aires acondicionados, para beneficio propio o de un trecero</t>
  </si>
  <si>
    <t xml:space="preserve">Usuarios, productos y prácticas </t>
  </si>
  <si>
    <t xml:space="preserve">1.-  Se deben realizar campañas educativas                   2- sensibilizar en materia energetica y cuidado del medio ambiente .                                                3- acciones prevencion consumo  4. Se vienen implementando acciones de energías alternativas como paneles solares, y bombillas led.
</t>
  </si>
  <si>
    <t xml:space="preserve">plan </t>
  </si>
  <si>
    <t>documentar</t>
  </si>
  <si>
    <t xml:space="preserve">con registro </t>
  </si>
  <si>
    <t>Moderado</t>
  </si>
  <si>
    <t xml:space="preserve">EJE 3. AMBIENTALIZACIÓN INSTITUCIONAL Y TERRITORIAL. PROYECTO: Plan de gestión ambiental del campus /acción:Implementar estrategias de  Ahorro de Energía </t>
  </si>
  <si>
    <t>Profesional universitario</t>
  </si>
  <si>
    <t>Sin documentar</t>
  </si>
  <si>
    <t>por derrame de químicos peligrosos</t>
  </si>
  <si>
    <t>debido a mala manipulación o almacenamiento no adecuado . por el incumplimiento de la normatividad, para beneficio propio o de un tercero</t>
  </si>
  <si>
    <t>No se puede establecer un dato aproximado toda vez que la Universidad del Tolima cuenta con aproximadamente 60 laboratorios en los cuales hay manipulación de reactivos químicos</t>
  </si>
  <si>
    <t xml:space="preserve">1.- Se deben realizar capacitaciones a todo el personal de los laboratorios. 2.- Se debe implementar, por el área competente,  el Sistema Globalmente Armonizado para la correcta manipulación y almacenamiento de químicos </t>
  </si>
  <si>
    <t>Probabilidad</t>
  </si>
  <si>
    <t>Aleatorio</t>
  </si>
  <si>
    <t>Aceptar</t>
  </si>
  <si>
    <t>EJE 3. AMBIENTALIZACIÓN INSTITUCIONAL Y TERRITORIAL. PROYECTO:Universidad territorio ambiental /Acción: Diseñar una metodología que permita medir la cantidad de residuos peligrosos generados en el campus de la sede central de la Universidad y las estrategias para su reducción</t>
  </si>
  <si>
    <t>2, Diseñar una metodología que permita medir la cantidad de residuos peligrosos generados en el campus de la sede central de la Universidad y las estrategias para su reducción</t>
  </si>
  <si>
    <t xml:space="preserve">impacto </t>
  </si>
  <si>
    <t>preventivo</t>
  </si>
  <si>
    <t xml:space="preserve">programa , protocolos </t>
  </si>
  <si>
    <t xml:space="preserve">sin documentar </t>
  </si>
  <si>
    <t>continua -alta</t>
  </si>
  <si>
    <t>sin registro</t>
  </si>
  <si>
    <t>Afectación reputacional</t>
  </si>
  <si>
    <t>por emergencia sanitaria debido a la no recolección de los residuos peligrosos  generados en la UT.</t>
  </si>
  <si>
    <t xml:space="preserve">debido a que no renovó el contrato con el proveedor asignado. y el retraso de los pagos al proveedor que recolecta los residuos </t>
  </si>
  <si>
    <t>Evento externo</t>
  </si>
  <si>
    <t xml:space="preserve">Ejecución y Administración de Procesos </t>
  </si>
  <si>
    <t>Una vez al año</t>
  </si>
  <si>
    <t>Muy Bajo</t>
  </si>
  <si>
    <t>Leve</t>
  </si>
  <si>
    <t xml:space="preserve">Seguimiento por parte de la supervisora del contrato, teniendo en cuenta la normatividad legal vigente.
</t>
  </si>
  <si>
    <t>Con registro</t>
  </si>
  <si>
    <t xml:space="preserve">por caida de arboles y/o ramas sobre personas , bienes o estructuras  </t>
  </si>
  <si>
    <t>debido a que se hace necesario cuantificar las hectáreas de conservación que posee el campus de la sede central de la Universidad del Tolima.</t>
  </si>
  <si>
    <t xml:space="preserve">Infraestructura </t>
  </si>
  <si>
    <t>#mantenimiento preventivo al año</t>
  </si>
  <si>
    <t>Media</t>
  </si>
  <si>
    <t xml:space="preserve">Se debe recolectar, consolidar, validar y elaborar la ficha de información </t>
  </si>
  <si>
    <t>Reducir</t>
  </si>
  <si>
    <t>EJE 3. AMBIENTALIZACIÓN INSTITUCIONAL Y TERRITORIAL.  Acción: Cuantificar las hectáreas de conservación que posee el campus de la sede central de la Universidad del Tolima.</t>
  </si>
  <si>
    <t>impacto</t>
  </si>
  <si>
    <t xml:space="preserve">preventivo </t>
  </si>
  <si>
    <t xml:space="preserve">sin registro </t>
  </si>
  <si>
    <t>por contaminación del aire</t>
  </si>
  <si>
    <t xml:space="preserve">debido a exceso de material particulado </t>
  </si>
  <si>
    <t>media</t>
  </si>
  <si>
    <t>Se deben realizar las mediciones de material particulado, realizar acciones pedagógicas y actividades que promuevan la movilidad en formas alterntivas no contaminantes.
http://administrativos.ut.edu.co/sistemas-gestion-de-la-calidad/sistema-de-gestion-ambiental.html</t>
  </si>
  <si>
    <t>Mitigar</t>
  </si>
  <si>
    <t>EJE 3. AMBIENTALIZACIÓN INSTITUCIONAL Y TERRITORIAL. Acción: Implementar las estrategias para la disminución de consumo de combustible de los vehículos institucionales y el fomento de movilidad alternativa(Movilizate en Tu Bici y Planta Biodisel)</t>
  </si>
  <si>
    <t xml:space="preserve">2 Se debe hacer reubicación de las especies </t>
  </si>
  <si>
    <t>Correctivo</t>
  </si>
  <si>
    <t>por acumulación de pilas, baterias, toners</t>
  </si>
  <si>
    <t>debido a la cantidad de residuos posconsumo que se generan en la Universidad del Tolima</t>
  </si>
  <si>
    <t>Menor</t>
  </si>
  <si>
    <t>1.- Se deben hacer campañas pedagógicas al respecto.
http://administrativos.ut.edu.co/sistemas-gestion-de-la-calidad/sistema-de-gestion-ambiental.html</t>
  </si>
  <si>
    <t>EJE 3. AMBIENTALIZACIÓN INSTITUCIONAL Y TERRITORIAL. ACCIÓN: Fortalecer los espacios de educación continuada para la comunidad universitaria -RECOPILA-</t>
  </si>
  <si>
    <t>2.- Se deben realizar campañas de recolección de residuos posconsumo</t>
  </si>
  <si>
    <t>por acumulación de plásticos en el campus</t>
  </si>
  <si>
    <t>debido a la cantidad de residuos que se generan en el campus</t>
  </si>
  <si>
    <t>1.- Se deben hacer campañas pedagógicas al respecto, registradas en los formatos del SGA GA-P07-FO3</t>
  </si>
  <si>
    <t>EJE 3. AMBIENTALIZACIÓN INSTITUCIONAL Y TERRITORIAL. ACCIÓN: Fortalecer los espacios de educación continuada para la comunidad universitaria</t>
  </si>
  <si>
    <t xml:space="preserve">2.- Se deben realizar campañas de recolección de residuos posconsumo evidenciado en el boletín digital del Medio Ambiente http://facultadciencias.ut.edu.co/images/Observatorios/Observatorio_del_Medio_Ambiente/boletines/Boletin_Ambiental_03.pdf </t>
  </si>
  <si>
    <t>por mal manejo del agua potable y estado de los vertimientos</t>
  </si>
  <si>
    <t>debido a la falta de  realización de los lavados de los tanques de almacenamiento, de los bebederos y estaciones de llenado, el mantenimiento de las plantas de agua residual y el análisis de laboratorio de los vertimientos generados por la UT</t>
  </si>
  <si>
    <t>1.- Se deben realizar los lavados a los tanques de almacenamiento.
http://administrativos.ut.edu.co/sistemas-gestion-de-la-calidad/gestion-logistica.html</t>
  </si>
  <si>
    <t xml:space="preserve">EJE 3. AMBIENTALIZACIÓN INSTITUCIONAL Y TERRITORIAL. Acción: Implementar progresivamente del PUEAA (Programa de Uso Eficiente de Ahorro de Agua) en el campus de la sede central de la Universidad 
</t>
  </si>
  <si>
    <t>Técnico</t>
  </si>
  <si>
    <t>Se realiza mensualmente el lavado de tanques, de acuerdo al cronograma establecido. Código GL-P06-F05. Link: http://administrativos.ut.edu.co/sistemas-gestion-de-la-calidad/gestion-logistica.html</t>
  </si>
  <si>
    <t>2.- Se debe realizar mantenimiento a los bebederos y estacinones de llenado de botellas.</t>
  </si>
  <si>
    <t>Se realizó el cambio de filtros a la estación de llenado de botellas del bloque 33 (aulas) y restaurante universitario.</t>
  </si>
  <si>
    <t xml:space="preserve"> 3.- Se debe realizar mantenimiento a las plantas de agua residual</t>
  </si>
  <si>
    <t>En los meses de enero y  febrero se realizó mantenimiento de las PATRD de la Maria, Rectoría y pozo septico del bloque 39.</t>
  </si>
  <si>
    <t xml:space="preserve"> 4.- se deben realizar los análisis de laboratorio a los vertimientos generados por la UT</t>
  </si>
  <si>
    <t>En el mes de febrero se realizó la toma de muestras y los resultados se encuentran en el informe respectivo.</t>
  </si>
  <si>
    <t>DOCUMENTOS DE APOYO</t>
  </si>
  <si>
    <t>Determinar la Probabilidad</t>
  </si>
  <si>
    <t>Determinar el Impacto</t>
  </si>
  <si>
    <t>Determinar la severidad</t>
  </si>
  <si>
    <t>Control</t>
  </si>
  <si>
    <t>Ejemplo de control</t>
  </si>
  <si>
    <t>PROCESOS</t>
  </si>
  <si>
    <t>FACTORES DE RIESGO</t>
  </si>
  <si>
    <t>PROBABILIDAD INHERENTE</t>
  </si>
  <si>
    <t>% PROBABILIDAD</t>
  </si>
  <si>
    <t>IMPACTO INHERENTE</t>
  </si>
  <si>
    <t>% IMPACTO</t>
  </si>
  <si>
    <t>Tipo de control</t>
  </si>
  <si>
    <t>% Contrarresta</t>
  </si>
  <si>
    <t>% implementación</t>
  </si>
  <si>
    <t>Tipo de información</t>
  </si>
  <si>
    <t>LEY 1712 DE 2014</t>
  </si>
  <si>
    <t>LEY 1581 DE 2012</t>
  </si>
  <si>
    <t>CRITICIDAD</t>
  </si>
  <si>
    <t>Formación</t>
  </si>
  <si>
    <t>Automático</t>
  </si>
  <si>
    <t>Afectación económica</t>
  </si>
  <si>
    <t>Información</t>
  </si>
  <si>
    <t>Información reservada</t>
  </si>
  <si>
    <t>Contiene datos personales</t>
  </si>
  <si>
    <t>Investigación</t>
  </si>
  <si>
    <t xml:space="preserve">Fraude externo </t>
  </si>
  <si>
    <t>Baja</t>
  </si>
  <si>
    <t>Detectivo</t>
  </si>
  <si>
    <t>Software</t>
  </si>
  <si>
    <t>Información pública</t>
  </si>
  <si>
    <t>No contiene datos personales</t>
  </si>
  <si>
    <t>Extensión y Proyección Social</t>
  </si>
  <si>
    <t>Tecnología</t>
  </si>
  <si>
    <t>Hardware</t>
  </si>
  <si>
    <t>Gestión de la Planeación Institucional</t>
  </si>
  <si>
    <t xml:space="preserve">Fallas tecnológicas </t>
  </si>
  <si>
    <t>Infraestructura</t>
  </si>
  <si>
    <t>Transferir</t>
  </si>
  <si>
    <t>NA</t>
  </si>
  <si>
    <t>Gestión de la Información y la Comunicación</t>
  </si>
  <si>
    <t xml:space="preserve">Relaciones laborales </t>
  </si>
  <si>
    <t>Muy Alta</t>
  </si>
  <si>
    <t>Catastrófico</t>
  </si>
  <si>
    <t>Gestión Jurídica y Contractual</t>
  </si>
  <si>
    <t>Gestión del Talento Humano</t>
  </si>
  <si>
    <t>Daños a activos fijos</t>
  </si>
  <si>
    <t>Gestión Financiera</t>
  </si>
  <si>
    <t>Gestión Logística</t>
  </si>
  <si>
    <t>Gestión Bibliotecaria</t>
  </si>
  <si>
    <t>Gestión de Admisiones, Registro y Control Académico</t>
  </si>
  <si>
    <t>Gestión del Desarrollo Humano</t>
  </si>
  <si>
    <t>Gestión de Tecnologías de la Información</t>
  </si>
  <si>
    <t>Sistema de Control Interno</t>
  </si>
  <si>
    <t>Sistema de Gestión Seguridad y Salud en el Trabajo</t>
  </si>
  <si>
    <t>Sistema de Autoevauación y Acreditación</t>
  </si>
  <si>
    <t>Sistema de Gestión de la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</si>
</sst>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30">
    <font>
      <sz val="11"/>
      <color theme="1"/>
      <name val="Calibri"/>
      <scheme val="minor"/>
    </font>
    <font>
      <sz val="10"/>
      <color theme="1"/>
      <name val="Arial"/>
    </font>
    <font>
      <sz val="11"/>
      <name val="Calibri"/>
    </font>
    <font>
      <b/>
      <sz val="14"/>
      <color rgb="FF006600"/>
      <name val="Arial"/>
    </font>
    <font>
      <sz val="11"/>
      <color theme="1"/>
      <name val="Arial"/>
    </font>
    <font>
      <b/>
      <sz val="12"/>
      <color rgb="FFFF0000"/>
      <name val="Arial"/>
    </font>
    <font>
      <b/>
      <sz val="11"/>
      <color theme="1"/>
      <name val="Arial"/>
    </font>
    <font>
      <sz val="12"/>
      <color theme="1"/>
      <name val="Arial"/>
    </font>
    <font>
      <sz val="11"/>
      <color theme="1"/>
      <name val="Calibri"/>
    </font>
    <font>
      <b/>
      <sz val="11"/>
      <color theme="1"/>
      <name val="Calibri"/>
    </font>
    <font>
      <sz val="10"/>
      <color theme="1"/>
      <name val="Calibri"/>
    </font>
    <font>
      <b/>
      <sz val="12"/>
      <color theme="1"/>
      <name val="Calibri"/>
    </font>
    <font>
      <b/>
      <sz val="14"/>
      <color theme="1"/>
      <name val="Calibri"/>
    </font>
    <font>
      <b/>
      <sz val="11"/>
      <color rgb="FF000000"/>
      <name val="Calibri"/>
    </font>
    <font>
      <sz val="14"/>
      <color theme="1"/>
      <name val="Calibri"/>
    </font>
    <font>
      <sz val="14"/>
      <color theme="1"/>
      <name val="Century Gothic"/>
    </font>
    <font>
      <sz val="9"/>
      <color theme="1"/>
      <name val="Arial"/>
    </font>
    <font>
      <sz val="11"/>
      <color theme="1"/>
      <name val="Century Gothic"/>
    </font>
    <font>
      <sz val="14"/>
      <color rgb="FF000000"/>
      <name val="Calibri"/>
    </font>
    <font>
      <u/>
      <sz val="9"/>
      <color theme="1"/>
      <name val="Arial"/>
    </font>
    <font>
      <sz val="11"/>
      <color rgb="FF000000"/>
      <name val="Calibri"/>
    </font>
    <font>
      <sz val="12"/>
      <color theme="1"/>
      <name val="Calibri"/>
    </font>
    <font>
      <sz val="12"/>
      <color rgb="FF000000"/>
      <name val="Calibri"/>
    </font>
    <font>
      <sz val="11"/>
      <color rgb="FFFF0000"/>
      <name val="Calibri"/>
    </font>
    <font>
      <sz val="14"/>
      <color rgb="FFFF0000"/>
      <name val="Calibri"/>
    </font>
    <font>
      <sz val="11"/>
      <color rgb="FFFF0000"/>
      <name val="Calibri"/>
      <scheme val="minor"/>
    </font>
    <font>
      <b/>
      <sz val="16"/>
      <color theme="1"/>
      <name val="Calibri"/>
    </font>
    <font>
      <b/>
      <sz val="10"/>
      <color theme="1"/>
      <name val="Arial"/>
    </font>
    <font>
      <sz val="11"/>
      <color theme="1"/>
      <name val="Calibri"/>
      <scheme val="minor"/>
    </font>
    <font>
      <sz val="10"/>
      <color theme="1"/>
      <name val="Arial"/>
      <family val="2"/>
    </font>
  </fonts>
  <fills count="17">
    <fill>
      <patternFill patternType="none"/>
    </fill>
    <fill>
      <patternFill patternType="gray125"/>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theme="0"/>
        <bgColor theme="0"/>
      </patternFill>
    </fill>
    <fill>
      <patternFill patternType="solid">
        <fgColor rgb="FFFBE4D5"/>
        <bgColor rgb="FFFBE4D5"/>
      </patternFill>
    </fill>
    <fill>
      <patternFill patternType="solid">
        <fgColor rgb="FFD6DCE4"/>
        <bgColor rgb="FFD6DCE4"/>
      </patternFill>
    </fill>
    <fill>
      <patternFill patternType="solid">
        <fgColor rgb="FFD8D8D8"/>
        <bgColor rgb="FFD8D8D8"/>
      </patternFill>
    </fill>
    <fill>
      <patternFill patternType="solid">
        <fgColor rgb="FFFFD965"/>
        <bgColor rgb="FFFFD965"/>
      </patternFill>
    </fill>
    <fill>
      <patternFill patternType="solid">
        <fgColor rgb="FFDEEAF6"/>
        <bgColor rgb="FFDEEAF6"/>
      </patternFill>
    </fill>
    <fill>
      <patternFill patternType="solid">
        <fgColor rgb="FFFEF2CB"/>
        <bgColor rgb="FFFEF2CB"/>
      </patternFill>
    </fill>
    <fill>
      <patternFill patternType="solid">
        <fgColor rgb="FFFFFFFF"/>
        <bgColor rgb="FFFFFFFF"/>
      </patternFill>
    </fill>
    <fill>
      <patternFill patternType="solid">
        <fgColor rgb="FFFFFF00"/>
        <bgColor rgb="FFFFFF00"/>
      </patternFill>
    </fill>
    <fill>
      <patternFill patternType="solid">
        <fgColor theme="9"/>
        <bgColor theme="9"/>
      </patternFill>
    </fill>
    <fill>
      <patternFill patternType="solid">
        <fgColor rgb="FFBDD6EE"/>
        <bgColor rgb="FFBDD6EE"/>
      </patternFill>
    </fill>
    <fill>
      <patternFill patternType="solid">
        <fgColor rgb="FFFFE598"/>
        <bgColor rgb="FFFFE598"/>
      </patternFill>
    </fill>
  </fills>
  <borders count="8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thin">
        <color rgb="FF000000"/>
      </top>
      <bottom/>
      <diagonal/>
    </border>
    <border>
      <left/>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223">
    <xf numFmtId="0" fontId="0" fillId="0" borderId="0" xfId="0" applyFont="1" applyAlignment="1"/>
    <xf numFmtId="0" fontId="4" fillId="0" borderId="5" xfId="0" applyFont="1" applyBorder="1" applyAlignment="1">
      <alignment horizontal="center"/>
    </xf>
    <xf numFmtId="0" fontId="1" fillId="0" borderId="0" xfId="0" applyFont="1" applyAlignment="1">
      <alignmen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top" wrapText="1"/>
    </xf>
    <xf numFmtId="0" fontId="4" fillId="0" borderId="13" xfId="0" applyFont="1" applyBorder="1"/>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vertical="top" wrapText="1"/>
    </xf>
    <xf numFmtId="0" fontId="4" fillId="0" borderId="15" xfId="0" applyFont="1" applyBorder="1" applyAlignment="1">
      <alignment horizontal="left" vertical="top" wrapText="1"/>
    </xf>
    <xf numFmtId="0" fontId="4" fillId="6" borderId="19" xfId="0" applyFont="1" applyFill="1" applyBorder="1" applyAlignment="1">
      <alignment horizontal="left" vertical="top" wrapText="1"/>
    </xf>
    <xf numFmtId="0" fontId="4" fillId="6" borderId="20" xfId="0" applyFont="1" applyFill="1" applyBorder="1" applyAlignment="1">
      <alignment horizontal="left" vertical="top" wrapText="1"/>
    </xf>
    <xf numFmtId="0" fontId="8" fillId="0" borderId="0" xfId="0" applyFont="1"/>
    <xf numFmtId="0" fontId="12" fillId="2" borderId="41"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10" borderId="74" xfId="0" applyFont="1" applyFill="1" applyBorder="1" applyAlignment="1">
      <alignment horizontal="center" vertical="center" wrapText="1"/>
    </xf>
    <xf numFmtId="0" fontId="9" fillId="10" borderId="75" xfId="0" applyFont="1" applyFill="1" applyBorder="1" applyAlignment="1">
      <alignment horizontal="center" vertical="center" wrapText="1"/>
    </xf>
    <xf numFmtId="0" fontId="8" fillId="5" borderId="76"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5" borderId="77" xfId="0" applyFont="1" applyFill="1" applyBorder="1" applyAlignment="1">
      <alignment vertical="center" wrapText="1"/>
    </xf>
    <xf numFmtId="0" fontId="8" fillId="5" borderId="78" xfId="0" applyFont="1" applyFill="1" applyBorder="1" applyAlignment="1">
      <alignment vertical="center" wrapText="1"/>
    </xf>
    <xf numFmtId="0" fontId="8" fillId="5" borderId="7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0" borderId="15" xfId="0" applyFont="1" applyBorder="1" applyAlignment="1">
      <alignment horizontal="center" vertical="center"/>
    </xf>
    <xf numFmtId="0" fontId="8" fillId="5" borderId="5" xfId="0" applyFont="1" applyFill="1" applyBorder="1" applyAlignment="1">
      <alignment horizontal="center" vertical="center"/>
    </xf>
    <xf numFmtId="9" fontId="8" fillId="0" borderId="15" xfId="0" applyNumberFormat="1" applyFont="1" applyBorder="1" applyAlignment="1">
      <alignment horizontal="center" vertical="center"/>
    </xf>
    <xf numFmtId="0" fontId="8" fillId="5" borderId="5" xfId="0" applyFont="1" applyFill="1" applyBorder="1" applyAlignment="1">
      <alignment vertical="center" wrapText="1"/>
    </xf>
    <xf numFmtId="9" fontId="14" fillId="5" borderId="5" xfId="0" applyNumberFormat="1" applyFont="1" applyFill="1" applyBorder="1" applyAlignment="1">
      <alignment horizontal="center" vertical="center"/>
    </xf>
    <xf numFmtId="0" fontId="14" fillId="5" borderId="5" xfId="0" applyFont="1" applyFill="1" applyBorder="1" applyAlignment="1">
      <alignment horizontal="center" vertical="center"/>
    </xf>
    <xf numFmtId="9" fontId="15" fillId="0" borderId="5" xfId="0" applyNumberFormat="1" applyFont="1" applyBorder="1" applyAlignment="1">
      <alignment horizontal="center" vertical="center"/>
    </xf>
    <xf numFmtId="9" fontId="14" fillId="0" borderId="5" xfId="0" applyNumberFormat="1" applyFont="1" applyBorder="1" applyAlignment="1">
      <alignment horizontal="center" vertical="center"/>
    </xf>
    <xf numFmtId="0" fontId="14" fillId="0" borderId="5" xfId="0" applyFont="1" applyBorder="1" applyAlignment="1">
      <alignment horizontal="center" vertical="center"/>
    </xf>
    <xf numFmtId="9"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6" fillId="5" borderId="5" xfId="0" applyFont="1" applyFill="1" applyBorder="1" applyAlignment="1">
      <alignment horizontal="center" vertical="center" wrapText="1"/>
    </xf>
    <xf numFmtId="0" fontId="4" fillId="0" borderId="80" xfId="0" applyFont="1" applyBorder="1" applyAlignment="1">
      <alignment horizontal="center" vertical="center"/>
    </xf>
    <xf numFmtId="0" fontId="17" fillId="5" borderId="5" xfId="0" applyFont="1" applyFill="1" applyBorder="1" applyAlignment="1">
      <alignment horizontal="center" vertical="center"/>
    </xf>
    <xf numFmtId="9" fontId="17" fillId="5" borderId="5" xfId="0" applyNumberFormat="1" applyFont="1" applyFill="1" applyBorder="1" applyAlignment="1">
      <alignment horizontal="center" vertical="center"/>
    </xf>
    <xf numFmtId="0" fontId="8" fillId="12" borderId="5" xfId="0" applyFont="1" applyFill="1" applyBorder="1" applyAlignment="1">
      <alignment horizontal="left" vertical="center" wrapText="1"/>
    </xf>
    <xf numFmtId="9"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8" fillId="12" borderId="5" xfId="0" applyFont="1" applyFill="1" applyBorder="1" applyAlignment="1">
      <alignment horizontal="left" vertical="center" wrapText="1"/>
    </xf>
    <xf numFmtId="0" fontId="17" fillId="0" borderId="5" xfId="0" applyFont="1" applyBorder="1" applyAlignment="1">
      <alignment horizontal="center" vertical="center" wrapText="1"/>
    </xf>
    <xf numFmtId="0" fontId="21" fillId="0" borderId="5" xfId="0" applyFont="1" applyBorder="1" applyAlignment="1">
      <alignment horizontal="center" vertical="center"/>
    </xf>
    <xf numFmtId="0" fontId="22" fillId="0" borderId="5" xfId="0" applyFont="1" applyBorder="1" applyAlignment="1">
      <alignment horizontal="left" vertical="center" wrapText="1"/>
    </xf>
    <xf numFmtId="0" fontId="23" fillId="0" borderId="5" xfId="0" applyFont="1" applyBorder="1" applyAlignment="1">
      <alignment horizontal="left" vertical="center" wrapText="1"/>
    </xf>
    <xf numFmtId="0" fontId="14" fillId="5" borderId="5" xfId="0" applyFont="1" applyFill="1" applyBorder="1" applyAlignment="1">
      <alignment horizontal="left" vertical="center" wrapText="1"/>
    </xf>
    <xf numFmtId="0" fontId="18" fillId="12" borderId="5" xfId="0" applyFont="1" applyFill="1" applyBorder="1" applyAlignment="1">
      <alignment horizontal="left" vertical="center" wrapText="1"/>
    </xf>
    <xf numFmtId="0" fontId="17" fillId="0" borderId="5" xfId="0" applyFont="1" applyBorder="1" applyAlignment="1">
      <alignment horizontal="left" vertical="center" wrapText="1"/>
    </xf>
    <xf numFmtId="0" fontId="23" fillId="12" borderId="5" xfId="0" applyFont="1" applyFill="1" applyBorder="1" applyAlignment="1">
      <alignment horizontal="left" vertical="center" wrapText="1"/>
    </xf>
    <xf numFmtId="0" fontId="17" fillId="12" borderId="5" xfId="0" applyFont="1" applyFill="1" applyBorder="1" applyAlignment="1">
      <alignment horizontal="center" vertical="center" wrapText="1"/>
    </xf>
    <xf numFmtId="0" fontId="17" fillId="12" borderId="5"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4" fillId="5" borderId="5" xfId="0" applyFont="1" applyFill="1" applyBorder="1" applyAlignment="1">
      <alignment horizontal="left"/>
    </xf>
    <xf numFmtId="0" fontId="24" fillId="12" borderId="81"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4" fillId="12" borderId="5" xfId="0" applyFont="1" applyFill="1" applyBorder="1" applyAlignment="1">
      <alignment vertical="center" wrapText="1"/>
    </xf>
    <xf numFmtId="0" fontId="25" fillId="0" borderId="0" xfId="0" applyFont="1"/>
    <xf numFmtId="0" fontId="26" fillId="0" borderId="0" xfId="0" applyFont="1" applyAlignment="1">
      <alignment horizontal="center"/>
    </xf>
    <xf numFmtId="0" fontId="11" fillId="0" borderId="0" xfId="0" applyFont="1"/>
    <xf numFmtId="0" fontId="8" fillId="13" borderId="83" xfId="0" applyFont="1" applyFill="1" applyBorder="1"/>
    <xf numFmtId="0" fontId="8" fillId="14" borderId="83" xfId="0" applyFont="1" applyFill="1" applyBorder="1"/>
    <xf numFmtId="0" fontId="9" fillId="0" borderId="0" xfId="0" applyFont="1"/>
    <xf numFmtId="9" fontId="8" fillId="0" borderId="0" xfId="0" applyNumberFormat="1" applyFont="1"/>
    <xf numFmtId="0" fontId="9" fillId="0" borderId="5" xfId="0" applyFont="1" applyBorder="1" applyAlignment="1">
      <alignment horizontal="center"/>
    </xf>
    <xf numFmtId="0" fontId="9" fillId="0" borderId="12" xfId="0" applyFont="1" applyBorder="1" applyAlignment="1">
      <alignment horizontal="center"/>
    </xf>
    <xf numFmtId="0" fontId="9" fillId="0" borderId="16" xfId="0" applyFont="1" applyBorder="1" applyAlignment="1">
      <alignment horizontal="center"/>
    </xf>
    <xf numFmtId="0" fontId="27" fillId="3" borderId="5" xfId="0" applyFont="1" applyFill="1" applyBorder="1" applyAlignment="1">
      <alignment horizontal="center" vertical="center" wrapText="1"/>
    </xf>
    <xf numFmtId="0" fontId="8" fillId="2" borderId="5" xfId="0" applyFont="1" applyFill="1" applyBorder="1" applyAlignment="1">
      <alignment vertical="center"/>
    </xf>
    <xf numFmtId="0" fontId="8" fillId="0" borderId="13" xfId="0" applyFont="1" applyBorder="1" applyAlignment="1">
      <alignment vertical="center"/>
    </xf>
    <xf numFmtId="0" fontId="8" fillId="0" borderId="5" xfId="0" applyFont="1" applyBorder="1"/>
    <xf numFmtId="9" fontId="8" fillId="0" borderId="5" xfId="0" applyNumberFormat="1" applyFont="1" applyBorder="1"/>
    <xf numFmtId="0" fontId="8" fillId="0" borderId="12" xfId="0" applyFont="1" applyBorder="1"/>
    <xf numFmtId="9" fontId="8" fillId="0" borderId="12" xfId="0" applyNumberFormat="1" applyFont="1" applyBorder="1"/>
    <xf numFmtId="9" fontId="8" fillId="0" borderId="16" xfId="0" applyNumberFormat="1" applyFont="1" applyBorder="1"/>
    <xf numFmtId="0" fontId="28" fillId="0" borderId="0" xfId="0" applyFont="1"/>
    <xf numFmtId="0" fontId="8" fillId="6" borderId="5" xfId="0" applyFont="1" applyFill="1" applyBorder="1" applyAlignment="1">
      <alignment vertical="center"/>
    </xf>
    <xf numFmtId="0" fontId="8" fillId="15" borderId="5" xfId="0" applyFont="1" applyFill="1" applyBorder="1" applyAlignment="1">
      <alignment vertical="center"/>
    </xf>
    <xf numFmtId="0" fontId="8" fillId="16" borderId="5" xfId="0" applyFont="1" applyFill="1" applyBorder="1" applyAlignment="1">
      <alignment vertical="center"/>
    </xf>
    <xf numFmtId="0" fontId="8" fillId="0" borderId="0" xfId="0" applyFont="1" applyAlignment="1">
      <alignment vertical="center"/>
    </xf>
    <xf numFmtId="0" fontId="8" fillId="15" borderId="5" xfId="0" applyFont="1" applyFill="1" applyBorder="1"/>
    <xf numFmtId="0" fontId="4" fillId="0" borderId="15" xfId="0" applyFont="1" applyBorder="1" applyAlignment="1">
      <alignment horizontal="center" vertical="center" wrapText="1"/>
    </xf>
    <xf numFmtId="0" fontId="2" fillId="0" borderId="16" xfId="0" applyFont="1" applyBorder="1"/>
    <xf numFmtId="0" fontId="2" fillId="0" borderId="17" xfId="0" applyFont="1" applyBorder="1"/>
    <xf numFmtId="0" fontId="6" fillId="0" borderId="15" xfId="0" applyFont="1" applyBorder="1" applyAlignment="1">
      <alignment horizontal="center" vertical="center"/>
    </xf>
    <xf numFmtId="0" fontId="6" fillId="3"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2" fillId="0" borderId="6" xfId="0" applyFont="1" applyBorder="1"/>
    <xf numFmtId="0" fontId="2" fillId="0" borderId="11" xfId="0" applyFont="1" applyBorder="1"/>
    <xf numFmtId="0" fontId="6" fillId="4" borderId="15" xfId="0" applyFont="1" applyFill="1" applyBorder="1" applyAlignment="1">
      <alignment horizontal="center" vertical="center" wrapText="1"/>
    </xf>
    <xf numFmtId="0" fontId="2" fillId="0" borderId="18" xfId="0" applyFont="1" applyBorder="1"/>
    <xf numFmtId="0" fontId="6" fillId="0" borderId="15" xfId="0" applyFont="1" applyBorder="1" applyAlignment="1">
      <alignment horizontal="center" vertical="center" wrapText="1"/>
    </xf>
    <xf numFmtId="0" fontId="6" fillId="4" borderId="15" xfId="0" applyFont="1" applyFill="1" applyBorder="1" applyAlignment="1">
      <alignment horizontal="center" vertical="center"/>
    </xf>
    <xf numFmtId="0" fontId="4" fillId="6" borderId="15" xfId="0" applyFont="1" applyFill="1" applyBorder="1" applyAlignment="1">
      <alignment horizontal="center" vertical="center" wrapText="1"/>
    </xf>
    <xf numFmtId="0" fontId="2" fillId="0" borderId="2" xfId="0" applyFont="1" applyBorder="1"/>
    <xf numFmtId="0" fontId="2" fillId="0" borderId="7" xfId="0" applyFont="1" applyBorder="1"/>
    <xf numFmtId="0" fontId="2" fillId="0" borderId="9" xfId="0" applyFont="1" applyBorder="1"/>
    <xf numFmtId="0" fontId="3" fillId="0" borderId="3" xfId="0" applyFont="1" applyBorder="1" applyAlignment="1">
      <alignment horizontal="center" vertical="center" wrapText="1"/>
    </xf>
    <xf numFmtId="0" fontId="2" fillId="0" borderId="4" xfId="0" applyFont="1" applyBorder="1"/>
    <xf numFmtId="0" fontId="2" fillId="0" borderId="8" xfId="0" applyFont="1" applyBorder="1"/>
    <xf numFmtId="0" fontId="5" fillId="0" borderId="10" xfId="0" applyFont="1" applyBorder="1" applyAlignment="1">
      <alignment horizontal="center" vertical="center" wrapText="1"/>
    </xf>
    <xf numFmtId="0" fontId="6" fillId="0" borderId="12" xfId="0" applyFont="1" applyBorder="1" applyAlignment="1">
      <alignment horizontal="center" vertical="center"/>
    </xf>
    <xf numFmtId="0" fontId="2" fillId="0" borderId="13" xfId="0" applyFont="1" applyBorder="1"/>
    <xf numFmtId="0" fontId="7" fillId="0" borderId="12" xfId="0" applyFont="1" applyBorder="1" applyAlignment="1">
      <alignment horizontal="left" vertical="center" wrapText="1"/>
    </xf>
    <xf numFmtId="0" fontId="2" fillId="0" borderId="14" xfId="0" applyFont="1" applyBorder="1"/>
    <xf numFmtId="0" fontId="6" fillId="0" borderId="12" xfId="0" applyFont="1" applyBorder="1" applyAlignment="1">
      <alignment horizontal="left" vertical="center" wrapText="1"/>
    </xf>
    <xf numFmtId="0" fontId="7" fillId="0" borderId="12" xfId="0" applyFont="1" applyBorder="1" applyAlignment="1">
      <alignment horizontal="center" vertical="center" wrapText="1"/>
    </xf>
    <xf numFmtId="0" fontId="4" fillId="0" borderId="12" xfId="0" applyFont="1" applyBorder="1" applyAlignment="1">
      <alignment horizontal="left" vertical="top" wrapText="1"/>
    </xf>
    <xf numFmtId="164" fontId="7" fillId="0" borderId="12" xfId="0" applyNumberFormat="1" applyFont="1" applyBorder="1" applyAlignment="1">
      <alignment horizontal="left" vertical="center" wrapText="1"/>
    </xf>
    <xf numFmtId="0" fontId="6" fillId="2" borderId="12" xfId="0" applyFont="1" applyFill="1" applyBorder="1" applyAlignment="1">
      <alignment horizontal="center" vertical="center" wrapText="1"/>
    </xf>
    <xf numFmtId="0" fontId="4" fillId="0" borderId="12" xfId="0" applyFont="1" applyBorder="1" applyAlignment="1">
      <alignment horizontal="center" vertical="top" wrapText="1"/>
    </xf>
    <xf numFmtId="0" fontId="4" fillId="6"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vertical="top" wrapText="1"/>
    </xf>
    <xf numFmtId="0" fontId="4" fillId="5" borderId="12" xfId="0" applyFont="1" applyFill="1" applyBorder="1" applyAlignment="1">
      <alignment horizontal="left" vertical="top" wrapText="1"/>
    </xf>
    <xf numFmtId="0" fontId="17" fillId="5" borderId="15" xfId="0" applyFont="1" applyFill="1" applyBorder="1" applyAlignment="1">
      <alignment horizontal="center" vertical="center" wrapText="1"/>
    </xf>
    <xf numFmtId="0" fontId="17" fillId="5" borderId="15" xfId="0" applyFont="1" applyFill="1" applyBorder="1" applyAlignment="1">
      <alignment horizontal="center" vertical="center"/>
    </xf>
    <xf numFmtId="9" fontId="17" fillId="5" borderId="15" xfId="0" applyNumberFormat="1" applyFont="1" applyFill="1" applyBorder="1" applyAlignment="1">
      <alignment horizontal="center" vertical="center"/>
    </xf>
    <xf numFmtId="0" fontId="17" fillId="5" borderId="15"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9" fontId="17" fillId="0" borderId="15" xfId="0" applyNumberFormat="1" applyFont="1" applyBorder="1" applyAlignment="1">
      <alignment horizontal="center" vertical="center"/>
    </xf>
    <xf numFmtId="0" fontId="18" fillId="12" borderId="15" xfId="0" applyFont="1" applyFill="1" applyBorder="1" applyAlignment="1">
      <alignment horizontal="left" vertical="center" wrapText="1"/>
    </xf>
    <xf numFmtId="0" fontId="19"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5" borderId="15" xfId="0" applyFont="1" applyFill="1" applyBorder="1" applyAlignment="1">
      <alignment horizontal="center" vertical="center"/>
    </xf>
    <xf numFmtId="0" fontId="8" fillId="0" borderId="15" xfId="0" applyFont="1" applyBorder="1" applyAlignment="1">
      <alignment horizontal="left" vertical="center" wrapText="1"/>
    </xf>
    <xf numFmtId="0" fontId="17" fillId="12" borderId="15" xfId="0" applyFont="1" applyFill="1" applyBorder="1" applyAlignment="1">
      <alignment horizontal="center" vertical="center" wrapText="1"/>
    </xf>
    <xf numFmtId="0" fontId="17" fillId="0" borderId="15" xfId="0" applyFont="1" applyBorder="1" applyAlignment="1">
      <alignment horizontal="left" vertical="center" wrapText="1"/>
    </xf>
    <xf numFmtId="0" fontId="14" fillId="0" borderId="15" xfId="0" applyFont="1" applyBorder="1" applyAlignment="1">
      <alignment horizontal="center" vertical="center"/>
    </xf>
    <xf numFmtId="0" fontId="9" fillId="10" borderId="60" xfId="0" applyFont="1" applyFill="1" applyBorder="1" applyAlignment="1">
      <alignment horizontal="center" vertical="center" wrapText="1"/>
    </xf>
    <xf numFmtId="0" fontId="2" fillId="0" borderId="73" xfId="0" applyFont="1" applyBorder="1"/>
    <xf numFmtId="0" fontId="9" fillId="10" borderId="25" xfId="0" applyFont="1" applyFill="1" applyBorder="1" applyAlignment="1">
      <alignment horizontal="center" vertical="center" wrapText="1"/>
    </xf>
    <xf numFmtId="0" fontId="2" fillId="0" borderId="42" xfId="0" applyFont="1" applyBorder="1"/>
    <xf numFmtId="0" fontId="2" fillId="0" borderId="43" xfId="0" applyFont="1" applyBorder="1"/>
    <xf numFmtId="0" fontId="9" fillId="11" borderId="58" xfId="0" applyFont="1" applyFill="1" applyBorder="1" applyAlignment="1">
      <alignment horizontal="center" vertical="center" wrapText="1"/>
    </xf>
    <xf numFmtId="0" fontId="2" fillId="0" borderId="59" xfId="0" applyFont="1" applyBorder="1"/>
    <xf numFmtId="0" fontId="2" fillId="0" borderId="70" xfId="0" applyFont="1" applyBorder="1"/>
    <xf numFmtId="0" fontId="2" fillId="0" borderId="71" xfId="0" applyFont="1" applyBorder="1"/>
    <xf numFmtId="0" fontId="9" fillId="11" borderId="21" xfId="0" applyFont="1" applyFill="1" applyBorder="1" applyAlignment="1">
      <alignment horizontal="center" vertical="center" wrapText="1"/>
    </xf>
    <xf numFmtId="0" fontId="2" fillId="0" borderId="22" xfId="0" applyFont="1" applyBorder="1"/>
    <xf numFmtId="0" fontId="2" fillId="0" borderId="72" xfId="0" applyFont="1" applyBorder="1"/>
    <xf numFmtId="0" fontId="2" fillId="0" borderId="67" xfId="0" applyFont="1" applyBorder="1"/>
    <xf numFmtId="0" fontId="9" fillId="11" borderId="60"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2" fillId="0" borderId="61" xfId="0" applyFont="1" applyBorder="1"/>
    <xf numFmtId="0" fontId="13" fillId="10" borderId="56" xfId="0" applyFont="1" applyFill="1" applyBorder="1" applyAlignment="1">
      <alignment horizontal="center" vertical="center" wrapText="1"/>
    </xf>
    <xf numFmtId="0" fontId="9" fillId="10" borderId="44" xfId="0" applyFont="1" applyFill="1" applyBorder="1" applyAlignment="1">
      <alignment horizontal="center" vertical="center" wrapText="1"/>
    </xf>
    <xf numFmtId="0" fontId="2" fillId="0" borderId="63" xfId="0" applyFont="1" applyBorder="1"/>
    <xf numFmtId="0" fontId="1" fillId="0" borderId="21" xfId="0" applyFont="1" applyBorder="1" applyAlignment="1">
      <alignment horizontal="center" vertical="center"/>
    </xf>
    <xf numFmtId="0" fontId="2" fillId="0" borderId="23" xfId="0" applyFont="1" applyBorder="1"/>
    <xf numFmtId="0" fontId="2" fillId="0" borderId="24" xfId="0" applyFont="1" applyBorder="1"/>
    <xf numFmtId="0" fontId="3" fillId="0" borderId="21" xfId="0" applyFont="1" applyBorder="1" applyAlignment="1">
      <alignment horizontal="center" vertical="center" wrapText="1"/>
    </xf>
    <xf numFmtId="0" fontId="2" fillId="0" borderId="3" xfId="0" applyFont="1" applyBorder="1"/>
    <xf numFmtId="0" fontId="0" fillId="0" borderId="0" xfId="0" applyFont="1" applyAlignment="1"/>
    <xf numFmtId="0" fontId="4" fillId="0" borderId="21" xfId="0" applyFont="1" applyBorder="1" applyAlignment="1">
      <alignment horizontal="center"/>
    </xf>
    <xf numFmtId="0" fontId="4"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3" xfId="0" applyFont="1" applyBorder="1" applyAlignment="1">
      <alignment horizontal="center" vertical="center"/>
    </xf>
    <xf numFmtId="0" fontId="9" fillId="9" borderId="37" xfId="0" applyFont="1" applyFill="1" applyBorder="1" applyAlignment="1">
      <alignment horizontal="center" vertical="center"/>
    </xf>
    <xf numFmtId="0" fontId="2" fillId="0" borderId="38" xfId="0" applyFont="1" applyBorder="1"/>
    <xf numFmtId="0" fontId="2" fillId="0" borderId="40" xfId="0" applyFont="1" applyBorder="1"/>
    <xf numFmtId="0" fontId="9" fillId="10" borderId="21" xfId="0" applyFont="1" applyFill="1" applyBorder="1" applyAlignment="1">
      <alignment horizontal="center" vertical="center"/>
    </xf>
    <xf numFmtId="0" fontId="2" fillId="0" borderId="45" xfId="0" applyFont="1" applyBorder="1"/>
    <xf numFmtId="0" fontId="2" fillId="0" borderId="46" xfId="0" applyFont="1" applyBorder="1"/>
    <xf numFmtId="0" fontId="2" fillId="0" borderId="47" xfId="0" applyFont="1" applyBorder="1"/>
    <xf numFmtId="0" fontId="9" fillId="11" borderId="25" xfId="0" applyFont="1" applyFill="1" applyBorder="1" applyAlignment="1">
      <alignment horizontal="center" vertical="center"/>
    </xf>
    <xf numFmtId="0" fontId="9" fillId="7" borderId="25" xfId="0" applyFont="1" applyFill="1" applyBorder="1" applyAlignment="1">
      <alignment horizontal="left" vertical="center"/>
    </xf>
    <xf numFmtId="0" fontId="2" fillId="0" borderId="26" xfId="0" applyFont="1" applyBorder="1"/>
    <xf numFmtId="0" fontId="10" fillId="0" borderId="27" xfId="0" applyFont="1" applyBorder="1" applyAlignment="1">
      <alignment horizontal="left" vertical="center" wrapText="1"/>
    </xf>
    <xf numFmtId="0" fontId="2" fillId="0" borderId="28" xfId="0" applyFont="1" applyBorder="1"/>
    <xf numFmtId="0" fontId="2" fillId="0" borderId="29" xfId="0" applyFont="1" applyBorder="1"/>
    <xf numFmtId="0" fontId="9" fillId="8" borderId="30" xfId="0" applyFont="1" applyFill="1" applyBorder="1" applyAlignment="1">
      <alignment horizontal="left" vertical="center"/>
    </xf>
    <xf numFmtId="0" fontId="2" fillId="0" borderId="31" xfId="0" applyFont="1" applyBorder="1"/>
    <xf numFmtId="0" fontId="10" fillId="0" borderId="32" xfId="0" applyFont="1" applyBorder="1" applyAlignment="1">
      <alignment horizontal="left" vertical="center" wrapText="1"/>
    </xf>
    <xf numFmtId="0" fontId="2" fillId="0" borderId="33" xfId="0" applyFont="1" applyBorder="1"/>
    <xf numFmtId="0" fontId="9" fillId="8" borderId="25" xfId="0" applyFont="1" applyFill="1" applyBorder="1" applyAlignment="1">
      <alignment horizontal="left" vertical="center"/>
    </xf>
    <xf numFmtId="0" fontId="8" fillId="0" borderId="32" xfId="0" applyFont="1" applyBorder="1" applyAlignment="1">
      <alignment horizontal="left" vertical="center" wrapText="1"/>
    </xf>
    <xf numFmtId="165" fontId="1" fillId="6" borderId="34" xfId="0" applyNumberFormat="1" applyFont="1" applyFill="1" applyBorder="1" applyAlignment="1">
      <alignment horizontal="left" vertical="center" wrapText="1"/>
    </xf>
    <xf numFmtId="0" fontId="2" fillId="0" borderId="35" xfId="0" applyFont="1" applyBorder="1"/>
    <xf numFmtId="0" fontId="2" fillId="0" borderId="36" xfId="0" applyFont="1" applyBorder="1"/>
    <xf numFmtId="0" fontId="12" fillId="2" borderId="49" xfId="0" applyFont="1" applyFill="1" applyBorder="1" applyAlignment="1">
      <alignment horizontal="center" vertical="center" wrapText="1"/>
    </xf>
    <xf numFmtId="0" fontId="2" fillId="0" borderId="62" xfId="0" applyFont="1" applyBorder="1"/>
    <xf numFmtId="0" fontId="12" fillId="2" borderId="50"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2" fillId="0" borderId="51" xfId="0" applyFont="1" applyBorder="1"/>
    <xf numFmtId="0" fontId="9" fillId="11" borderId="52" xfId="0" applyFont="1" applyFill="1" applyBorder="1" applyAlignment="1">
      <alignment horizontal="center" vertical="center" wrapText="1"/>
    </xf>
    <xf numFmtId="0" fontId="2" fillId="0" borderId="64" xfId="0" applyFont="1" applyBorder="1"/>
    <xf numFmtId="0" fontId="9" fillId="11" borderId="53" xfId="0" applyFont="1" applyFill="1" applyBorder="1" applyAlignment="1">
      <alignment horizontal="center" vertical="center" wrapText="1"/>
    </xf>
    <xf numFmtId="0" fontId="2" fillId="0" borderId="65" xfId="0" applyFont="1" applyBorder="1"/>
    <xf numFmtId="0" fontId="2" fillId="0" borderId="66" xfId="0" applyFont="1" applyBorder="1"/>
    <xf numFmtId="0" fontId="9" fillId="11" borderId="54" xfId="0" applyFont="1" applyFill="1" applyBorder="1" applyAlignment="1">
      <alignment horizontal="center" vertical="center" wrapText="1"/>
    </xf>
    <xf numFmtId="0" fontId="2" fillId="0" borderId="68" xfId="0" applyFont="1" applyBorder="1"/>
    <xf numFmtId="0" fontId="9" fillId="11" borderId="55" xfId="0" applyFont="1" applyFill="1" applyBorder="1" applyAlignment="1">
      <alignment horizontal="center" vertical="center" wrapText="1"/>
    </xf>
    <xf numFmtId="0" fontId="2" fillId="0" borderId="69" xfId="0" applyFont="1" applyBorder="1"/>
    <xf numFmtId="0" fontId="9" fillId="11" borderId="56" xfId="0" applyFont="1" applyFill="1" applyBorder="1" applyAlignment="1">
      <alignment horizontal="center" vertical="center" wrapText="1"/>
    </xf>
    <xf numFmtId="0" fontId="9" fillId="11" borderId="57" xfId="0" applyFont="1" applyFill="1" applyBorder="1" applyAlignment="1">
      <alignment horizontal="center" vertical="center" wrapText="1"/>
    </xf>
    <xf numFmtId="0" fontId="9" fillId="8" borderId="30" xfId="0" applyFont="1" applyFill="1" applyBorder="1" applyAlignment="1">
      <alignment horizontal="left" vertical="top"/>
    </xf>
    <xf numFmtId="0" fontId="11" fillId="3" borderId="37" xfId="0" applyFont="1" applyFill="1" applyBorder="1" applyAlignment="1">
      <alignment horizontal="center" vertical="center"/>
    </xf>
    <xf numFmtId="0" fontId="2" fillId="0" borderId="39" xfId="0" applyFont="1" applyBorder="1"/>
    <xf numFmtId="0" fontId="12" fillId="2" borderId="25"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17" fillId="12" borderId="15" xfId="0" applyFont="1" applyFill="1" applyBorder="1" applyAlignment="1">
      <alignment horizontal="left" vertical="center" wrapText="1"/>
    </xf>
    <xf numFmtId="0" fontId="14" fillId="12" borderId="15" xfId="0" applyFont="1" applyFill="1" applyBorder="1" applyAlignment="1">
      <alignment horizontal="center" vertical="center"/>
    </xf>
    <xf numFmtId="0" fontId="2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12" borderId="15" xfId="0" applyFont="1" applyFill="1" applyBorder="1" applyAlignment="1">
      <alignment horizontal="left" vertical="top" wrapText="1"/>
    </xf>
    <xf numFmtId="0" fontId="17" fillId="12" borderId="15" xfId="0" applyFont="1" applyFill="1" applyBorder="1" applyAlignment="1">
      <alignment horizontal="center" vertical="center"/>
    </xf>
    <xf numFmtId="0" fontId="18" fillId="5" borderId="15" xfId="0" applyFont="1" applyFill="1" applyBorder="1" applyAlignment="1">
      <alignment horizontal="left" vertical="center" wrapText="1"/>
    </xf>
    <xf numFmtId="0" fontId="20" fillId="0" borderId="15" xfId="0" applyFont="1" applyBorder="1" applyAlignment="1">
      <alignment horizontal="center" vertical="center" wrapText="1"/>
    </xf>
    <xf numFmtId="0" fontId="8" fillId="5" borderId="15" xfId="0" applyFont="1" applyFill="1" applyBorder="1" applyAlignment="1">
      <alignment horizontal="center" vertical="center" wrapText="1"/>
    </xf>
    <xf numFmtId="0" fontId="26" fillId="0" borderId="0" xfId="0" applyFont="1" applyAlignment="1">
      <alignment horizontal="center"/>
    </xf>
    <xf numFmtId="0" fontId="8" fillId="0" borderId="76" xfId="0" applyFont="1" applyFill="1" applyBorder="1" applyAlignment="1">
      <alignment horizontal="left" vertical="center" wrapText="1"/>
    </xf>
    <xf numFmtId="0" fontId="29" fillId="12" borderId="82" xfId="0" applyFont="1" applyFill="1" applyBorder="1" applyAlignment="1">
      <alignment vertical="center" wrapText="1"/>
    </xf>
  </cellXfs>
  <cellStyles count="1">
    <cellStyle name="Normal" xfId="0" builtinId="0"/>
  </cellStyles>
  <dxfs count="191">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png"/><Relationship Id="rId7" Type="http://schemas.openxmlformats.org/officeDocument/2006/relationships/image" Target="../media/image9.jpg"/><Relationship Id="rId12" Type="http://schemas.openxmlformats.org/officeDocument/2006/relationships/image" Target="../media/image14.jp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jpg"/><Relationship Id="rId11" Type="http://schemas.openxmlformats.org/officeDocument/2006/relationships/image" Target="../media/image13.jp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85725</xdr:rowOff>
    </xdr:from>
    <xdr:ext cx="657225"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571500</xdr:colOff>
      <xdr:row>0</xdr:row>
      <xdr:rowOff>85725</xdr:rowOff>
    </xdr:from>
    <xdr:ext cx="657225" cy="781050"/>
    <xdr:pic>
      <xdr:nvPicPr>
        <xdr:cNvPr id="3"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200025</xdr:colOff>
      <xdr:row>8</xdr:row>
      <xdr:rowOff>28575</xdr:rowOff>
    </xdr:from>
    <xdr:ext cx="9267825" cy="3076575"/>
    <xdr:pic>
      <xdr:nvPicPr>
        <xdr:cNvPr id="4"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571500</xdr:colOff>
      <xdr:row>0</xdr:row>
      <xdr:rowOff>85725</xdr:rowOff>
    </xdr:from>
    <xdr:ext cx="657225" cy="781050"/>
    <xdr:pic>
      <xdr:nvPicPr>
        <xdr:cNvPr id="5"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200025</xdr:colOff>
      <xdr:row>8</xdr:row>
      <xdr:rowOff>28575</xdr:rowOff>
    </xdr:from>
    <xdr:ext cx="9267825" cy="3105150"/>
    <xdr:pic>
      <xdr:nvPicPr>
        <xdr:cNvPr id="6"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571500</xdr:colOff>
      <xdr:row>0</xdr:row>
      <xdr:rowOff>85725</xdr:rowOff>
    </xdr:from>
    <xdr:ext cx="657225" cy="781050"/>
    <xdr:pic>
      <xdr:nvPicPr>
        <xdr:cNvPr id="7"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571500</xdr:colOff>
      <xdr:row>0</xdr:row>
      <xdr:rowOff>85725</xdr:rowOff>
    </xdr:from>
    <xdr:ext cx="657225" cy="781050"/>
    <xdr:pic>
      <xdr:nvPicPr>
        <xdr:cNvPr id="8"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200025</xdr:colOff>
      <xdr:row>8</xdr:row>
      <xdr:rowOff>28575</xdr:rowOff>
    </xdr:from>
    <xdr:ext cx="9267825" cy="3076575"/>
    <xdr:pic>
      <xdr:nvPicPr>
        <xdr:cNvPr id="9"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571500</xdr:colOff>
      <xdr:row>0</xdr:row>
      <xdr:rowOff>85725</xdr:rowOff>
    </xdr:from>
    <xdr:ext cx="657225" cy="781050"/>
    <xdr:pic>
      <xdr:nvPicPr>
        <xdr:cNvPr id="10"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200025</xdr:colOff>
      <xdr:row>8</xdr:row>
      <xdr:rowOff>28575</xdr:rowOff>
    </xdr:from>
    <xdr:ext cx="9267825" cy="3105150"/>
    <xdr:pic>
      <xdr:nvPicPr>
        <xdr:cNvPr id="11"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1323975</xdr:colOff>
      <xdr:row>0</xdr:row>
      <xdr:rowOff>57150</xdr:rowOff>
    </xdr:from>
    <xdr:ext cx="695325" cy="6286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216</xdr:row>
      <xdr:rowOff>38100</xdr:rowOff>
    </xdr:from>
    <xdr:ext cx="5981700" cy="411480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647700</xdr:colOff>
      <xdr:row>258</xdr:row>
      <xdr:rowOff>0</xdr:rowOff>
    </xdr:from>
    <xdr:ext cx="6096000" cy="4048125"/>
    <xdr:pic>
      <xdr:nvPicPr>
        <xdr:cNvPr id="3" name="image1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9525</xdr:colOff>
      <xdr:row>36</xdr:row>
      <xdr:rowOff>9525</xdr:rowOff>
    </xdr:from>
    <xdr:ext cx="6286500" cy="4743450"/>
    <xdr:pic>
      <xdr:nvPicPr>
        <xdr:cNvPr id="4" name="image1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64</xdr:row>
      <xdr:rowOff>47625</xdr:rowOff>
    </xdr:from>
    <xdr:ext cx="6353175" cy="4638675"/>
    <xdr:pic>
      <xdr:nvPicPr>
        <xdr:cNvPr id="5" name="image9.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381000</xdr:colOff>
      <xdr:row>91</xdr:row>
      <xdr:rowOff>142875</xdr:rowOff>
    </xdr:from>
    <xdr:ext cx="6581775" cy="3867150"/>
    <xdr:pic>
      <xdr:nvPicPr>
        <xdr:cNvPr id="6" name="image4.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0</xdr:colOff>
      <xdr:row>115</xdr:row>
      <xdr:rowOff>0</xdr:rowOff>
    </xdr:from>
    <xdr:ext cx="7343775" cy="4267200"/>
    <xdr:pic>
      <xdr:nvPicPr>
        <xdr:cNvPr id="7" name="image8.jp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0</xdr:colOff>
      <xdr:row>140</xdr:row>
      <xdr:rowOff>0</xdr:rowOff>
    </xdr:from>
    <xdr:ext cx="7153275" cy="4143375"/>
    <xdr:pic>
      <xdr:nvPicPr>
        <xdr:cNvPr id="8" name="image11.jp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0</xdr:colOff>
      <xdr:row>165</xdr:row>
      <xdr:rowOff>0</xdr:rowOff>
    </xdr:from>
    <xdr:ext cx="5181600" cy="3057525"/>
    <xdr:pic>
      <xdr:nvPicPr>
        <xdr:cNvPr id="9" name="image10.jp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0</xdr:colOff>
      <xdr:row>237</xdr:row>
      <xdr:rowOff>180975</xdr:rowOff>
    </xdr:from>
    <xdr:ext cx="5943600" cy="3895725"/>
    <xdr:pic>
      <xdr:nvPicPr>
        <xdr:cNvPr id="10" name="image7.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0</xdr:colOff>
      <xdr:row>186</xdr:row>
      <xdr:rowOff>57150</xdr:rowOff>
    </xdr:from>
    <xdr:ext cx="6372225" cy="5305425"/>
    <xdr:pic>
      <xdr:nvPicPr>
        <xdr:cNvPr id="11" name="image6.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85725</xdr:colOff>
      <xdr:row>6</xdr:row>
      <xdr:rowOff>114300</xdr:rowOff>
    </xdr:from>
    <xdr:ext cx="5905500" cy="2095500"/>
    <xdr:pic>
      <xdr:nvPicPr>
        <xdr:cNvPr id="12" name="image14.jp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38100</xdr:colOff>
      <xdr:row>18</xdr:row>
      <xdr:rowOff>247650</xdr:rowOff>
    </xdr:from>
    <xdr:ext cx="5953125" cy="2524125"/>
    <xdr:pic>
      <xdr:nvPicPr>
        <xdr:cNvPr id="13" name="image15.jp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AN\1.%20ODI%202021\MAPA%20DE%20ASEGURAMIENTO\GESTION%20DE%20RIESGOS\ACTUALIZACI&#211;N%20DE%20RIESGOS\MR%201.%20GTH_(V08-10-05-2021)%20Rami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FORMULAS"/>
      <sheetName val="FORMULAS (no modificar)"/>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administrativos.ut.edu.co/la-universidad-ut/planes-institucionales-ut/plan-de-accion.html" TargetMode="External"/><Relationship Id="rId13" Type="http://schemas.openxmlformats.org/officeDocument/2006/relationships/comments" Target="../comments2.xml"/><Relationship Id="rId3" Type="http://schemas.openxmlformats.org/officeDocument/2006/relationships/hyperlink" Target="http://administrativos.ut.edu.co/la-universidad-ut/planes-institucionales-ut/plan-de-accion.html" TargetMode="External"/><Relationship Id="rId7" Type="http://schemas.openxmlformats.org/officeDocument/2006/relationships/hyperlink" Target="http://administrativos.ut.edu.co/la-universidad-ut/planes-institucionales-ut/plan-de-accion.html" TargetMode="External"/><Relationship Id="rId12" Type="http://schemas.openxmlformats.org/officeDocument/2006/relationships/vmlDrawing" Target="../drawings/vmlDrawing2.vml"/><Relationship Id="rId2" Type="http://schemas.openxmlformats.org/officeDocument/2006/relationships/hyperlink" Target="http://administrativos.ut.edu.co/la-universidad-ut/planes-institucionales-ut/plan-de-accion.html" TargetMode="External"/><Relationship Id="rId1" Type="http://schemas.openxmlformats.org/officeDocument/2006/relationships/hyperlink" Target="http://administrativos.ut.edu.co/la-universidad-ut/planes-institucionales-ut/plan-de-accion.html" TargetMode="External"/><Relationship Id="rId6" Type="http://schemas.openxmlformats.org/officeDocument/2006/relationships/hyperlink" Target="http://administrativos.ut.edu.co/la-universidad-ut/planes-institucionales-ut/plan-de-accion.html" TargetMode="External"/><Relationship Id="rId11" Type="http://schemas.openxmlformats.org/officeDocument/2006/relationships/drawing" Target="../drawings/drawing2.xml"/><Relationship Id="rId5" Type="http://schemas.openxmlformats.org/officeDocument/2006/relationships/hyperlink" Target="http://administrativos.ut.edu.co/la-universidad-ut/planes-institucionales-ut/plan-de-accion.html" TargetMode="External"/><Relationship Id="rId10" Type="http://schemas.openxmlformats.org/officeDocument/2006/relationships/printerSettings" Target="../printerSettings/printerSettings1.bin"/><Relationship Id="rId4" Type="http://schemas.openxmlformats.org/officeDocument/2006/relationships/hyperlink" Target="http://administrativos.ut.edu.co/la-universidad-ut/planes-institucionales-ut/plan-de-accion.html" TargetMode="External"/><Relationship Id="rId9" Type="http://schemas.openxmlformats.org/officeDocument/2006/relationships/hyperlink" Target="http://administrativos.ut.edu.co/la-universidad-ut/planes-institucionales-ut/plan-de-accio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1000"/>
  <sheetViews>
    <sheetView workbookViewId="0">
      <selection sqref="A1:B4"/>
    </sheetView>
  </sheetViews>
  <sheetFormatPr baseColWidth="10" defaultColWidth="14.42578125" defaultRowHeight="15" customHeight="1"/>
  <cols>
    <col min="1" max="1" width="4.28515625" customWidth="1"/>
    <col min="2" max="2" width="45" customWidth="1"/>
    <col min="3" max="3" width="68.5703125" customWidth="1"/>
    <col min="4" max="4" width="46.140625" customWidth="1"/>
    <col min="5" max="5" width="34" customWidth="1"/>
    <col min="6" max="25" width="17.140625" customWidth="1"/>
  </cols>
  <sheetData>
    <row r="1" spans="1:26" ht="19.5" customHeight="1">
      <c r="A1" s="93"/>
      <c r="B1" s="101"/>
      <c r="C1" s="104" t="s">
        <v>0</v>
      </c>
      <c r="D1" s="105"/>
      <c r="E1" s="1" t="s">
        <v>1</v>
      </c>
      <c r="F1" s="2"/>
      <c r="G1" s="2"/>
      <c r="H1" s="2"/>
      <c r="I1" s="2"/>
      <c r="J1" s="2"/>
      <c r="K1" s="2"/>
      <c r="L1" s="2"/>
      <c r="M1" s="2"/>
      <c r="N1" s="2"/>
      <c r="O1" s="2"/>
      <c r="P1" s="2"/>
      <c r="Q1" s="2"/>
      <c r="R1" s="2"/>
      <c r="S1" s="2"/>
      <c r="T1" s="2"/>
      <c r="U1" s="2"/>
      <c r="V1" s="2"/>
      <c r="W1" s="2"/>
      <c r="X1" s="2"/>
      <c r="Y1" s="2"/>
      <c r="Z1" s="2"/>
    </row>
    <row r="2" spans="1:26" ht="19.5" customHeight="1">
      <c r="A2" s="94"/>
      <c r="B2" s="102"/>
      <c r="C2" s="106"/>
      <c r="D2" s="103"/>
      <c r="E2" s="3" t="s">
        <v>2</v>
      </c>
      <c r="F2" s="2"/>
      <c r="G2" s="2"/>
      <c r="H2" s="2"/>
      <c r="I2" s="2"/>
      <c r="J2" s="2"/>
      <c r="K2" s="2"/>
      <c r="L2" s="2"/>
      <c r="M2" s="2"/>
      <c r="N2" s="2"/>
      <c r="O2" s="2"/>
      <c r="P2" s="2"/>
      <c r="Q2" s="2"/>
      <c r="R2" s="2"/>
      <c r="S2" s="2"/>
      <c r="T2" s="2"/>
      <c r="U2" s="2"/>
      <c r="V2" s="2"/>
      <c r="W2" s="2"/>
      <c r="X2" s="2"/>
      <c r="Y2" s="2"/>
      <c r="Z2" s="2"/>
    </row>
    <row r="3" spans="1:26" ht="19.5" customHeight="1">
      <c r="A3" s="94"/>
      <c r="B3" s="102"/>
      <c r="C3" s="107" t="s">
        <v>3</v>
      </c>
      <c r="D3" s="101"/>
      <c r="E3" s="4" t="s">
        <v>4</v>
      </c>
      <c r="F3" s="2"/>
      <c r="G3" s="2"/>
      <c r="H3" s="2"/>
      <c r="I3" s="2"/>
      <c r="J3" s="2"/>
      <c r="K3" s="2"/>
      <c r="L3" s="2"/>
      <c r="M3" s="2"/>
      <c r="N3" s="2"/>
      <c r="O3" s="2"/>
      <c r="P3" s="2"/>
      <c r="Q3" s="2"/>
      <c r="R3" s="2"/>
      <c r="S3" s="2"/>
      <c r="T3" s="2"/>
      <c r="U3" s="2"/>
      <c r="V3" s="2"/>
      <c r="W3" s="2"/>
      <c r="X3" s="2"/>
      <c r="Y3" s="2"/>
      <c r="Z3" s="2"/>
    </row>
    <row r="4" spans="1:26" ht="19.5" customHeight="1">
      <c r="A4" s="95"/>
      <c r="B4" s="103"/>
      <c r="C4" s="106"/>
      <c r="D4" s="103"/>
      <c r="E4" s="4" t="s">
        <v>5</v>
      </c>
      <c r="F4" s="2"/>
      <c r="G4" s="2"/>
      <c r="H4" s="2"/>
      <c r="I4" s="2"/>
      <c r="J4" s="2"/>
      <c r="K4" s="2"/>
      <c r="L4" s="2"/>
      <c r="M4" s="2"/>
      <c r="N4" s="2"/>
      <c r="O4" s="2"/>
      <c r="P4" s="2"/>
      <c r="Q4" s="2"/>
      <c r="R4" s="2"/>
      <c r="S4" s="2"/>
      <c r="T4" s="2"/>
      <c r="U4" s="2"/>
      <c r="V4" s="2"/>
      <c r="W4" s="2"/>
      <c r="X4" s="2"/>
      <c r="Y4" s="2"/>
      <c r="Z4" s="2"/>
    </row>
    <row r="5" spans="1:26" ht="39" customHeight="1">
      <c r="A5" s="108" t="s">
        <v>6</v>
      </c>
      <c r="B5" s="109"/>
      <c r="C5" s="110" t="s">
        <v>7</v>
      </c>
      <c r="D5" s="111"/>
      <c r="E5" s="109"/>
      <c r="F5" s="2"/>
      <c r="G5" s="2"/>
      <c r="H5" s="2"/>
      <c r="I5" s="2"/>
      <c r="J5" s="2"/>
      <c r="K5" s="2"/>
      <c r="L5" s="2"/>
      <c r="M5" s="2"/>
      <c r="N5" s="2"/>
      <c r="O5" s="2"/>
      <c r="P5" s="2"/>
      <c r="Q5" s="2"/>
      <c r="R5" s="2"/>
      <c r="S5" s="2"/>
      <c r="T5" s="2"/>
      <c r="U5" s="2"/>
      <c r="V5" s="2"/>
      <c r="W5" s="2"/>
      <c r="X5" s="2"/>
      <c r="Y5" s="2"/>
      <c r="Z5" s="2"/>
    </row>
    <row r="6" spans="1:26" ht="134.25" customHeight="1">
      <c r="A6" s="108" t="s">
        <v>8</v>
      </c>
      <c r="B6" s="109"/>
      <c r="C6" s="110" t="s">
        <v>9</v>
      </c>
      <c r="D6" s="111"/>
      <c r="E6" s="109"/>
      <c r="F6" s="2"/>
      <c r="G6" s="2"/>
      <c r="H6" s="2"/>
      <c r="I6" s="2"/>
      <c r="J6" s="2"/>
      <c r="K6" s="2"/>
      <c r="L6" s="2"/>
      <c r="M6" s="2"/>
      <c r="N6" s="2"/>
      <c r="O6" s="2"/>
      <c r="P6" s="2"/>
      <c r="Q6" s="2"/>
      <c r="R6" s="2"/>
      <c r="S6" s="2"/>
      <c r="T6" s="2"/>
      <c r="U6" s="2"/>
      <c r="V6" s="2"/>
      <c r="W6" s="2"/>
      <c r="X6" s="2"/>
      <c r="Y6" s="2"/>
      <c r="Z6" s="2"/>
    </row>
    <row r="7" spans="1:26" ht="109.5" customHeight="1">
      <c r="A7" s="108" t="s">
        <v>10</v>
      </c>
      <c r="B7" s="109"/>
      <c r="C7" s="110" t="s">
        <v>11</v>
      </c>
      <c r="D7" s="111"/>
      <c r="E7" s="109"/>
      <c r="F7" s="2"/>
      <c r="G7" s="2"/>
      <c r="H7" s="2"/>
      <c r="I7" s="2"/>
      <c r="J7" s="2"/>
      <c r="K7" s="2"/>
      <c r="L7" s="2"/>
      <c r="M7" s="2"/>
      <c r="N7" s="2"/>
      <c r="O7" s="2"/>
      <c r="P7" s="2"/>
      <c r="Q7" s="2"/>
      <c r="R7" s="2"/>
      <c r="S7" s="2"/>
      <c r="T7" s="2"/>
      <c r="U7" s="2"/>
      <c r="V7" s="2"/>
      <c r="W7" s="2"/>
      <c r="X7" s="2"/>
      <c r="Y7" s="2"/>
      <c r="Z7" s="2"/>
    </row>
    <row r="8" spans="1:26" ht="270.75" customHeight="1">
      <c r="A8" s="108" t="s">
        <v>12</v>
      </c>
      <c r="B8" s="109"/>
      <c r="C8" s="110" t="s">
        <v>13</v>
      </c>
      <c r="D8" s="111"/>
      <c r="E8" s="109"/>
      <c r="F8" s="2"/>
      <c r="G8" s="2"/>
      <c r="H8" s="2"/>
      <c r="I8" s="2"/>
      <c r="J8" s="2"/>
      <c r="K8" s="2"/>
      <c r="L8" s="2"/>
      <c r="M8" s="2"/>
      <c r="N8" s="2"/>
      <c r="O8" s="2"/>
      <c r="P8" s="2"/>
      <c r="Q8" s="2"/>
      <c r="R8" s="2"/>
      <c r="S8" s="2"/>
      <c r="T8" s="2"/>
      <c r="U8" s="2"/>
      <c r="V8" s="2"/>
      <c r="W8" s="2"/>
      <c r="X8" s="2"/>
      <c r="Y8" s="2"/>
      <c r="Z8" s="2"/>
    </row>
    <row r="9" spans="1:26" ht="249.75" customHeight="1">
      <c r="A9" s="112" t="s">
        <v>14</v>
      </c>
      <c r="B9" s="109"/>
      <c r="C9" s="113"/>
      <c r="D9" s="111"/>
      <c r="E9" s="109"/>
      <c r="F9" s="2"/>
      <c r="G9" s="2"/>
      <c r="H9" s="2"/>
      <c r="I9" s="2"/>
      <c r="J9" s="2"/>
      <c r="K9" s="2"/>
      <c r="L9" s="2"/>
      <c r="M9" s="2"/>
      <c r="N9" s="2"/>
      <c r="O9" s="2"/>
      <c r="P9" s="2"/>
      <c r="Q9" s="2"/>
      <c r="R9" s="2"/>
      <c r="S9" s="2"/>
      <c r="T9" s="2"/>
      <c r="U9" s="2"/>
      <c r="V9" s="2"/>
      <c r="W9" s="2"/>
      <c r="X9" s="2"/>
      <c r="Y9" s="2"/>
      <c r="Z9" s="2"/>
    </row>
    <row r="10" spans="1:26" ht="33.75" customHeight="1">
      <c r="A10" s="108" t="s">
        <v>15</v>
      </c>
      <c r="B10" s="109"/>
      <c r="C10" s="115">
        <v>45342</v>
      </c>
      <c r="D10" s="111"/>
      <c r="E10" s="109"/>
      <c r="F10" s="2"/>
      <c r="G10" s="2"/>
      <c r="H10" s="2"/>
      <c r="I10" s="2"/>
      <c r="J10" s="2"/>
      <c r="K10" s="2"/>
      <c r="L10" s="2"/>
      <c r="M10" s="2"/>
      <c r="N10" s="2"/>
      <c r="O10" s="2"/>
      <c r="P10" s="2"/>
      <c r="Q10" s="2"/>
      <c r="R10" s="2"/>
      <c r="S10" s="2"/>
      <c r="T10" s="2"/>
      <c r="U10" s="2"/>
      <c r="V10" s="2"/>
      <c r="W10" s="2"/>
      <c r="X10" s="2"/>
      <c r="Y10" s="2"/>
      <c r="Z10" s="2"/>
    </row>
    <row r="11" spans="1:26" ht="34.5" customHeight="1">
      <c r="A11" s="5" t="s">
        <v>16</v>
      </c>
      <c r="B11" s="5" t="s">
        <v>17</v>
      </c>
      <c r="C11" s="5" t="s">
        <v>18</v>
      </c>
      <c r="D11" s="116" t="s">
        <v>19</v>
      </c>
      <c r="E11" s="109"/>
      <c r="F11" s="2"/>
      <c r="G11" s="2"/>
      <c r="H11" s="2"/>
      <c r="I11" s="2"/>
      <c r="J11" s="2"/>
      <c r="K11" s="2"/>
      <c r="L11" s="2"/>
      <c r="M11" s="2"/>
      <c r="N11" s="2"/>
      <c r="O11" s="2"/>
      <c r="P11" s="2"/>
      <c r="Q11" s="2"/>
      <c r="R11" s="2"/>
      <c r="S11" s="2"/>
      <c r="T11" s="2"/>
      <c r="U11" s="2"/>
      <c r="V11" s="2"/>
      <c r="W11" s="2"/>
      <c r="X11" s="2"/>
      <c r="Y11" s="2"/>
      <c r="Z11" s="2"/>
    </row>
    <row r="12" spans="1:26" ht="34.5" customHeight="1">
      <c r="A12" s="87">
        <v>1</v>
      </c>
      <c r="B12" s="91" t="s">
        <v>20</v>
      </c>
      <c r="C12" s="6" t="s">
        <v>21</v>
      </c>
      <c r="D12" s="114" t="s">
        <v>22</v>
      </c>
      <c r="E12" s="109"/>
      <c r="F12" s="2"/>
      <c r="G12" s="2"/>
      <c r="H12" s="2"/>
      <c r="I12" s="2"/>
      <c r="J12" s="2"/>
      <c r="K12" s="2"/>
      <c r="L12" s="2"/>
      <c r="M12" s="2"/>
      <c r="N12" s="2"/>
      <c r="O12" s="2"/>
      <c r="P12" s="2"/>
      <c r="Q12" s="2"/>
      <c r="R12" s="2"/>
      <c r="S12" s="2"/>
      <c r="T12" s="2"/>
      <c r="U12" s="2"/>
      <c r="V12" s="2"/>
      <c r="W12" s="2"/>
      <c r="X12" s="2"/>
      <c r="Y12" s="2"/>
      <c r="Z12" s="2"/>
    </row>
    <row r="13" spans="1:26" ht="34.5" customHeight="1">
      <c r="A13" s="88"/>
      <c r="B13" s="88"/>
      <c r="C13" s="6" t="s">
        <v>23</v>
      </c>
      <c r="D13" s="114" t="s">
        <v>24</v>
      </c>
      <c r="E13" s="109"/>
      <c r="F13" s="2"/>
      <c r="G13" s="2"/>
      <c r="H13" s="2"/>
      <c r="I13" s="2"/>
      <c r="J13" s="2"/>
      <c r="K13" s="2"/>
      <c r="L13" s="2"/>
      <c r="M13" s="2"/>
      <c r="N13" s="2"/>
      <c r="O13" s="2"/>
      <c r="P13" s="2"/>
      <c r="Q13" s="2"/>
      <c r="R13" s="2"/>
      <c r="S13" s="2"/>
      <c r="T13" s="2"/>
      <c r="U13" s="2"/>
      <c r="V13" s="2"/>
      <c r="W13" s="2"/>
      <c r="X13" s="2"/>
      <c r="Y13" s="2"/>
      <c r="Z13" s="2"/>
    </row>
    <row r="14" spans="1:26" ht="43.5" customHeight="1">
      <c r="A14" s="88"/>
      <c r="B14" s="88"/>
      <c r="C14" s="6" t="s">
        <v>25</v>
      </c>
      <c r="D14" s="114" t="s">
        <v>26</v>
      </c>
      <c r="E14" s="109"/>
      <c r="F14" s="2"/>
      <c r="G14" s="2"/>
      <c r="H14" s="2"/>
      <c r="I14" s="2"/>
      <c r="J14" s="2"/>
      <c r="K14" s="2"/>
      <c r="L14" s="2"/>
      <c r="M14" s="2"/>
      <c r="N14" s="2"/>
      <c r="O14" s="2"/>
      <c r="P14" s="2"/>
      <c r="Q14" s="2"/>
      <c r="R14" s="2"/>
      <c r="S14" s="2"/>
      <c r="T14" s="2"/>
      <c r="U14" s="2"/>
      <c r="V14" s="2"/>
      <c r="W14" s="2"/>
      <c r="X14" s="2"/>
      <c r="Y14" s="2"/>
      <c r="Z14" s="2"/>
    </row>
    <row r="15" spans="1:26" ht="34.5" customHeight="1">
      <c r="A15" s="88"/>
      <c r="B15" s="88"/>
      <c r="C15" s="6" t="s">
        <v>27</v>
      </c>
      <c r="D15" s="114"/>
      <c r="E15" s="109"/>
      <c r="F15" s="2"/>
      <c r="G15" s="2"/>
      <c r="H15" s="2"/>
      <c r="I15" s="2"/>
      <c r="J15" s="2"/>
      <c r="K15" s="2"/>
      <c r="L15" s="2"/>
      <c r="M15" s="2"/>
      <c r="N15" s="2"/>
      <c r="O15" s="2"/>
      <c r="P15" s="2"/>
      <c r="Q15" s="2"/>
      <c r="R15" s="2"/>
      <c r="S15" s="2"/>
      <c r="T15" s="2"/>
      <c r="U15" s="2"/>
      <c r="V15" s="2"/>
      <c r="W15" s="2"/>
      <c r="X15" s="2"/>
      <c r="Y15" s="2"/>
      <c r="Z15" s="2"/>
    </row>
    <row r="16" spans="1:26" ht="34.5" customHeight="1">
      <c r="A16" s="88"/>
      <c r="B16" s="88"/>
      <c r="C16" s="6" t="s">
        <v>28</v>
      </c>
      <c r="D16" s="114"/>
      <c r="E16" s="109"/>
      <c r="F16" s="2"/>
      <c r="G16" s="2"/>
      <c r="H16" s="2"/>
      <c r="I16" s="2"/>
      <c r="J16" s="2"/>
      <c r="K16" s="2"/>
      <c r="L16" s="2"/>
      <c r="M16" s="2"/>
      <c r="N16" s="2"/>
      <c r="O16" s="2"/>
      <c r="P16" s="2"/>
      <c r="Q16" s="2"/>
      <c r="R16" s="2"/>
      <c r="S16" s="2"/>
      <c r="T16" s="2"/>
      <c r="U16" s="2"/>
      <c r="V16" s="2"/>
      <c r="W16" s="2"/>
      <c r="X16" s="2"/>
      <c r="Y16" s="2"/>
      <c r="Z16" s="2"/>
    </row>
    <row r="17" spans="1:26" ht="34.5" customHeight="1">
      <c r="A17" s="88"/>
      <c r="B17" s="88"/>
      <c r="C17" s="6" t="s">
        <v>29</v>
      </c>
      <c r="D17" s="7"/>
      <c r="E17" s="8"/>
      <c r="F17" s="2"/>
      <c r="G17" s="2"/>
      <c r="H17" s="2"/>
      <c r="I17" s="2"/>
      <c r="J17" s="2"/>
      <c r="K17" s="2"/>
      <c r="L17" s="2"/>
      <c r="M17" s="2"/>
      <c r="N17" s="2"/>
      <c r="O17" s="2"/>
      <c r="P17" s="2"/>
      <c r="Q17" s="2"/>
      <c r="R17" s="2"/>
      <c r="S17" s="2"/>
      <c r="T17" s="2"/>
      <c r="U17" s="2"/>
      <c r="V17" s="2"/>
      <c r="W17" s="2"/>
      <c r="X17" s="2"/>
      <c r="Y17" s="2"/>
      <c r="Z17" s="2"/>
    </row>
    <row r="18" spans="1:26" ht="34.5" customHeight="1">
      <c r="A18" s="89"/>
      <c r="B18" s="89"/>
      <c r="C18" s="6" t="s">
        <v>30</v>
      </c>
      <c r="D18" s="117"/>
      <c r="E18" s="109"/>
      <c r="F18" s="2"/>
      <c r="G18" s="2"/>
      <c r="H18" s="2"/>
      <c r="I18" s="2"/>
      <c r="J18" s="2"/>
      <c r="K18" s="2"/>
      <c r="L18" s="2"/>
      <c r="M18" s="2"/>
      <c r="N18" s="2"/>
      <c r="O18" s="2"/>
      <c r="P18" s="2"/>
      <c r="Q18" s="2"/>
      <c r="R18" s="2"/>
      <c r="S18" s="2"/>
      <c r="T18" s="2"/>
      <c r="U18" s="2"/>
      <c r="V18" s="2"/>
      <c r="W18" s="2"/>
      <c r="X18" s="2"/>
      <c r="Y18" s="2"/>
      <c r="Z18" s="2"/>
    </row>
    <row r="19" spans="1:26" ht="49.5" customHeight="1">
      <c r="A19" s="87">
        <v>2</v>
      </c>
      <c r="B19" s="90" t="s">
        <v>31</v>
      </c>
      <c r="C19" s="9" t="s">
        <v>32</v>
      </c>
      <c r="D19" s="114" t="s">
        <v>33</v>
      </c>
      <c r="E19" s="109"/>
      <c r="F19" s="2"/>
      <c r="G19" s="2"/>
      <c r="H19" s="2"/>
      <c r="I19" s="2"/>
      <c r="J19" s="2"/>
      <c r="K19" s="2"/>
      <c r="L19" s="2"/>
      <c r="M19" s="2"/>
      <c r="N19" s="2"/>
      <c r="O19" s="2"/>
      <c r="P19" s="2"/>
      <c r="Q19" s="2"/>
      <c r="R19" s="2"/>
      <c r="S19" s="2"/>
      <c r="T19" s="2"/>
      <c r="U19" s="2"/>
      <c r="V19" s="2"/>
      <c r="W19" s="2"/>
      <c r="X19" s="2"/>
      <c r="Y19" s="2"/>
      <c r="Z19" s="2"/>
    </row>
    <row r="20" spans="1:26" ht="38.25" customHeight="1">
      <c r="A20" s="88"/>
      <c r="B20" s="88"/>
      <c r="C20" s="9" t="s">
        <v>34</v>
      </c>
      <c r="D20" s="114" t="s">
        <v>35</v>
      </c>
      <c r="E20" s="109"/>
      <c r="F20" s="2"/>
      <c r="G20" s="2"/>
      <c r="H20" s="2"/>
      <c r="I20" s="2"/>
      <c r="J20" s="2"/>
      <c r="K20" s="2"/>
      <c r="L20" s="2"/>
      <c r="M20" s="2"/>
      <c r="N20" s="2"/>
      <c r="O20" s="2"/>
      <c r="P20" s="2"/>
      <c r="Q20" s="2"/>
      <c r="R20" s="2"/>
      <c r="S20" s="2"/>
      <c r="T20" s="2"/>
      <c r="U20" s="2"/>
      <c r="V20" s="2"/>
      <c r="W20" s="2"/>
      <c r="X20" s="2"/>
      <c r="Y20" s="2"/>
      <c r="Z20" s="2"/>
    </row>
    <row r="21" spans="1:26" ht="56.25" customHeight="1">
      <c r="A21" s="88"/>
      <c r="B21" s="88"/>
      <c r="C21" s="9" t="s">
        <v>36</v>
      </c>
      <c r="D21" s="114" t="s">
        <v>37</v>
      </c>
      <c r="E21" s="109"/>
      <c r="F21" s="2"/>
      <c r="G21" s="2"/>
      <c r="H21" s="2"/>
      <c r="I21" s="2"/>
      <c r="J21" s="2"/>
      <c r="K21" s="2"/>
      <c r="L21" s="2"/>
      <c r="M21" s="2"/>
      <c r="N21" s="2"/>
      <c r="O21" s="2"/>
      <c r="P21" s="2"/>
      <c r="Q21" s="2"/>
      <c r="R21" s="2"/>
      <c r="S21" s="2"/>
      <c r="T21" s="2"/>
      <c r="U21" s="2"/>
      <c r="V21" s="2"/>
      <c r="W21" s="2"/>
      <c r="X21" s="2"/>
      <c r="Y21" s="2"/>
      <c r="Z21" s="2"/>
    </row>
    <row r="22" spans="1:26" ht="52.5" customHeight="1">
      <c r="A22" s="88"/>
      <c r="B22" s="88"/>
      <c r="C22" s="9" t="s">
        <v>38</v>
      </c>
      <c r="D22" s="114" t="s">
        <v>39</v>
      </c>
      <c r="E22" s="109"/>
      <c r="F22" s="2"/>
      <c r="G22" s="2"/>
      <c r="H22" s="2"/>
      <c r="I22" s="2"/>
      <c r="J22" s="2"/>
      <c r="K22" s="2"/>
      <c r="L22" s="2"/>
      <c r="M22" s="2"/>
      <c r="N22" s="2"/>
      <c r="O22" s="2"/>
      <c r="P22" s="2"/>
      <c r="Q22" s="2"/>
      <c r="R22" s="2"/>
      <c r="S22" s="2"/>
      <c r="T22" s="2"/>
      <c r="U22" s="2"/>
      <c r="V22" s="2"/>
      <c r="W22" s="2"/>
      <c r="X22" s="2"/>
      <c r="Y22" s="2"/>
      <c r="Z22" s="2"/>
    </row>
    <row r="23" spans="1:26" ht="53.25" customHeight="1">
      <c r="A23" s="88"/>
      <c r="B23" s="88"/>
      <c r="C23" s="9" t="s">
        <v>40</v>
      </c>
      <c r="D23" s="114" t="s">
        <v>41</v>
      </c>
      <c r="E23" s="109"/>
      <c r="F23" s="2"/>
      <c r="G23" s="2"/>
      <c r="H23" s="2"/>
      <c r="I23" s="2"/>
      <c r="J23" s="2"/>
      <c r="K23" s="2"/>
      <c r="L23" s="2"/>
      <c r="M23" s="2"/>
      <c r="N23" s="2"/>
      <c r="O23" s="2"/>
      <c r="P23" s="2"/>
      <c r="Q23" s="2"/>
      <c r="R23" s="2"/>
      <c r="S23" s="2"/>
      <c r="T23" s="2"/>
      <c r="U23" s="2"/>
      <c r="V23" s="2"/>
      <c r="W23" s="2"/>
      <c r="X23" s="2"/>
      <c r="Y23" s="2"/>
      <c r="Z23" s="2"/>
    </row>
    <row r="24" spans="1:26" ht="39" customHeight="1">
      <c r="A24" s="88"/>
      <c r="B24" s="88"/>
      <c r="C24" s="9"/>
      <c r="D24" s="114" t="s">
        <v>42</v>
      </c>
      <c r="E24" s="109"/>
      <c r="F24" s="2"/>
      <c r="G24" s="2"/>
      <c r="H24" s="2"/>
      <c r="I24" s="2"/>
      <c r="J24" s="2"/>
      <c r="K24" s="2"/>
      <c r="L24" s="2"/>
      <c r="M24" s="2"/>
      <c r="N24" s="2"/>
      <c r="O24" s="2"/>
      <c r="P24" s="2"/>
      <c r="Q24" s="2"/>
      <c r="R24" s="2"/>
      <c r="S24" s="2"/>
      <c r="T24" s="2"/>
      <c r="U24" s="2"/>
      <c r="V24" s="2"/>
      <c r="W24" s="2"/>
      <c r="X24" s="2"/>
      <c r="Y24" s="2"/>
      <c r="Z24" s="2"/>
    </row>
    <row r="25" spans="1:26" ht="39" customHeight="1">
      <c r="A25" s="88"/>
      <c r="B25" s="88"/>
      <c r="C25" s="9"/>
      <c r="D25" s="114" t="s">
        <v>43</v>
      </c>
      <c r="E25" s="109"/>
      <c r="F25" s="2"/>
      <c r="G25" s="2"/>
      <c r="H25" s="2"/>
      <c r="I25" s="2"/>
      <c r="J25" s="2"/>
      <c r="K25" s="2"/>
      <c r="L25" s="2"/>
      <c r="M25" s="2"/>
      <c r="N25" s="2"/>
      <c r="O25" s="2"/>
      <c r="P25" s="2"/>
      <c r="Q25" s="2"/>
      <c r="R25" s="2"/>
      <c r="S25" s="2"/>
      <c r="T25" s="2"/>
      <c r="U25" s="2"/>
      <c r="V25" s="2"/>
      <c r="W25" s="2"/>
      <c r="X25" s="2"/>
      <c r="Y25" s="2"/>
      <c r="Z25" s="2"/>
    </row>
    <row r="26" spans="1:26" ht="39" customHeight="1">
      <c r="A26" s="89"/>
      <c r="B26" s="89"/>
      <c r="C26" s="9"/>
      <c r="D26" s="114" t="s">
        <v>44</v>
      </c>
      <c r="E26" s="109"/>
      <c r="F26" s="2"/>
      <c r="G26" s="2"/>
      <c r="H26" s="2"/>
      <c r="I26" s="2"/>
      <c r="J26" s="2"/>
      <c r="K26" s="2"/>
      <c r="L26" s="2"/>
      <c r="M26" s="2"/>
      <c r="N26" s="2"/>
      <c r="O26" s="2"/>
      <c r="P26" s="2"/>
      <c r="Q26" s="2"/>
      <c r="R26" s="2"/>
      <c r="S26" s="2"/>
      <c r="T26" s="2"/>
      <c r="U26" s="2"/>
      <c r="V26" s="2"/>
      <c r="W26" s="2"/>
      <c r="X26" s="2"/>
      <c r="Y26" s="2"/>
      <c r="Z26" s="2"/>
    </row>
    <row r="27" spans="1:26" ht="33" customHeight="1">
      <c r="A27" s="87">
        <v>3</v>
      </c>
      <c r="B27" s="91" t="s">
        <v>45</v>
      </c>
      <c r="C27" s="6" t="s">
        <v>46</v>
      </c>
      <c r="D27" s="114" t="s">
        <v>47</v>
      </c>
      <c r="E27" s="109"/>
      <c r="F27" s="2"/>
      <c r="G27" s="2"/>
      <c r="H27" s="2"/>
      <c r="I27" s="2"/>
      <c r="J27" s="2"/>
      <c r="K27" s="2"/>
      <c r="L27" s="2"/>
      <c r="M27" s="2"/>
      <c r="N27" s="2"/>
      <c r="O27" s="2"/>
      <c r="P27" s="2"/>
      <c r="Q27" s="2"/>
      <c r="R27" s="2"/>
      <c r="S27" s="2"/>
      <c r="T27" s="2"/>
      <c r="U27" s="2"/>
      <c r="V27" s="2"/>
      <c r="W27" s="2"/>
      <c r="X27" s="2"/>
      <c r="Y27" s="2"/>
      <c r="Z27" s="2"/>
    </row>
    <row r="28" spans="1:26" ht="52.5" customHeight="1">
      <c r="A28" s="88"/>
      <c r="B28" s="88"/>
      <c r="C28" s="6" t="s">
        <v>48</v>
      </c>
      <c r="D28" s="114" t="s">
        <v>49</v>
      </c>
      <c r="E28" s="109"/>
      <c r="F28" s="2"/>
      <c r="G28" s="2"/>
      <c r="H28" s="2"/>
      <c r="I28" s="2"/>
      <c r="J28" s="2"/>
      <c r="K28" s="2"/>
      <c r="L28" s="2"/>
      <c r="M28" s="2"/>
      <c r="N28" s="2"/>
      <c r="O28" s="2"/>
      <c r="P28" s="2"/>
      <c r="Q28" s="2"/>
      <c r="R28" s="2"/>
      <c r="S28" s="2"/>
      <c r="T28" s="2"/>
      <c r="U28" s="2"/>
      <c r="V28" s="2"/>
      <c r="W28" s="2"/>
      <c r="X28" s="2"/>
      <c r="Y28" s="2"/>
      <c r="Z28" s="2"/>
    </row>
    <row r="29" spans="1:26" ht="31.5" customHeight="1">
      <c r="A29" s="88"/>
      <c r="B29" s="88"/>
      <c r="C29" s="6" t="s">
        <v>50</v>
      </c>
      <c r="D29" s="114" t="s">
        <v>51</v>
      </c>
      <c r="E29" s="109"/>
      <c r="F29" s="2"/>
      <c r="G29" s="2"/>
      <c r="H29" s="2"/>
      <c r="I29" s="2"/>
      <c r="J29" s="2"/>
      <c r="K29" s="2"/>
      <c r="L29" s="2"/>
      <c r="M29" s="2"/>
      <c r="N29" s="2"/>
      <c r="O29" s="2"/>
      <c r="P29" s="2"/>
      <c r="Q29" s="2"/>
      <c r="R29" s="2"/>
      <c r="S29" s="2"/>
      <c r="T29" s="2"/>
      <c r="U29" s="2"/>
      <c r="V29" s="2"/>
      <c r="W29" s="2"/>
      <c r="X29" s="2"/>
      <c r="Y29" s="2"/>
      <c r="Z29" s="2"/>
    </row>
    <row r="30" spans="1:26" ht="44.25" customHeight="1">
      <c r="A30" s="88"/>
      <c r="B30" s="88"/>
      <c r="C30" s="6" t="s">
        <v>52</v>
      </c>
      <c r="D30" s="114" t="s">
        <v>53</v>
      </c>
      <c r="E30" s="109"/>
      <c r="F30" s="2"/>
      <c r="G30" s="2"/>
      <c r="H30" s="2"/>
      <c r="I30" s="2"/>
      <c r="J30" s="2"/>
      <c r="K30" s="2"/>
      <c r="L30" s="2"/>
      <c r="M30" s="2"/>
      <c r="N30" s="2"/>
      <c r="O30" s="2"/>
      <c r="P30" s="2"/>
      <c r="Q30" s="2"/>
      <c r="R30" s="2"/>
      <c r="S30" s="2"/>
      <c r="T30" s="2"/>
      <c r="U30" s="2"/>
      <c r="V30" s="2"/>
      <c r="W30" s="2"/>
      <c r="X30" s="2"/>
      <c r="Y30" s="2"/>
      <c r="Z30" s="2"/>
    </row>
    <row r="31" spans="1:26" ht="45.75" customHeight="1">
      <c r="A31" s="88"/>
      <c r="B31" s="88"/>
      <c r="C31" s="6" t="s">
        <v>54</v>
      </c>
      <c r="D31" s="114" t="s">
        <v>55</v>
      </c>
      <c r="E31" s="109"/>
      <c r="F31" s="2"/>
      <c r="G31" s="2"/>
      <c r="H31" s="2"/>
      <c r="I31" s="2"/>
      <c r="J31" s="2"/>
      <c r="K31" s="2"/>
      <c r="L31" s="2"/>
      <c r="M31" s="2"/>
      <c r="N31" s="2"/>
      <c r="O31" s="2"/>
      <c r="P31" s="2"/>
      <c r="Q31" s="2"/>
      <c r="R31" s="2"/>
      <c r="S31" s="2"/>
      <c r="T31" s="2"/>
      <c r="U31" s="2"/>
      <c r="V31" s="2"/>
      <c r="W31" s="2"/>
      <c r="X31" s="2"/>
      <c r="Y31" s="2"/>
      <c r="Z31" s="2"/>
    </row>
    <row r="32" spans="1:26" ht="52.5" customHeight="1">
      <c r="A32" s="88"/>
      <c r="B32" s="88"/>
      <c r="C32" s="6" t="s">
        <v>56</v>
      </c>
      <c r="D32" s="114" t="s">
        <v>57</v>
      </c>
      <c r="E32" s="109"/>
      <c r="F32" s="2"/>
      <c r="G32" s="2"/>
      <c r="H32" s="2"/>
      <c r="I32" s="2"/>
      <c r="J32" s="2"/>
      <c r="K32" s="2"/>
      <c r="L32" s="2"/>
      <c r="M32" s="2"/>
      <c r="N32" s="2"/>
      <c r="O32" s="2"/>
      <c r="P32" s="2"/>
      <c r="Q32" s="2"/>
      <c r="R32" s="2"/>
      <c r="S32" s="2"/>
      <c r="T32" s="2"/>
      <c r="U32" s="2"/>
      <c r="V32" s="2"/>
      <c r="W32" s="2"/>
      <c r="X32" s="2"/>
      <c r="Y32" s="2"/>
      <c r="Z32" s="2"/>
    </row>
    <row r="33" spans="1:26" ht="46.5" customHeight="1">
      <c r="A33" s="88"/>
      <c r="B33" s="88"/>
      <c r="C33" s="6" t="s">
        <v>58</v>
      </c>
      <c r="D33" s="114" t="s">
        <v>59</v>
      </c>
      <c r="E33" s="109"/>
      <c r="F33" s="2"/>
      <c r="G33" s="2"/>
      <c r="H33" s="2"/>
      <c r="I33" s="2"/>
      <c r="J33" s="2"/>
      <c r="K33" s="2"/>
      <c r="L33" s="2"/>
      <c r="M33" s="2"/>
      <c r="N33" s="2"/>
      <c r="O33" s="2"/>
      <c r="P33" s="2"/>
      <c r="Q33" s="2"/>
      <c r="R33" s="2"/>
      <c r="S33" s="2"/>
      <c r="T33" s="2"/>
      <c r="U33" s="2"/>
      <c r="V33" s="2"/>
      <c r="W33" s="2"/>
      <c r="X33" s="2"/>
      <c r="Y33" s="2"/>
      <c r="Z33" s="2"/>
    </row>
    <row r="34" spans="1:26" ht="39" customHeight="1">
      <c r="A34" s="89"/>
      <c r="B34" s="89"/>
      <c r="C34" s="6"/>
      <c r="D34" s="114" t="s">
        <v>60</v>
      </c>
      <c r="E34" s="109"/>
      <c r="F34" s="2"/>
      <c r="G34" s="2"/>
      <c r="H34" s="2"/>
      <c r="I34" s="2"/>
      <c r="J34" s="2"/>
      <c r="K34" s="2"/>
      <c r="L34" s="2"/>
      <c r="M34" s="2"/>
      <c r="N34" s="2"/>
      <c r="O34" s="2"/>
      <c r="P34" s="2"/>
      <c r="Q34" s="2"/>
      <c r="R34" s="2"/>
      <c r="S34" s="2"/>
      <c r="T34" s="2"/>
      <c r="U34" s="2"/>
      <c r="V34" s="2"/>
      <c r="W34" s="2"/>
      <c r="X34" s="2"/>
      <c r="Y34" s="2"/>
      <c r="Z34" s="2"/>
    </row>
    <row r="35" spans="1:26" ht="45.75" customHeight="1">
      <c r="A35" s="87">
        <v>4</v>
      </c>
      <c r="B35" s="90" t="s">
        <v>61</v>
      </c>
      <c r="C35" s="6" t="s">
        <v>62</v>
      </c>
      <c r="D35" s="114" t="s">
        <v>63</v>
      </c>
      <c r="E35" s="109"/>
      <c r="F35" s="2"/>
      <c r="G35" s="2"/>
      <c r="H35" s="2"/>
      <c r="I35" s="2"/>
      <c r="J35" s="2"/>
      <c r="K35" s="2"/>
      <c r="L35" s="2"/>
      <c r="M35" s="2"/>
      <c r="N35" s="2"/>
      <c r="O35" s="2"/>
      <c r="P35" s="2"/>
      <c r="Q35" s="2"/>
      <c r="R35" s="2"/>
      <c r="S35" s="2"/>
      <c r="T35" s="2"/>
      <c r="U35" s="2"/>
      <c r="V35" s="2"/>
      <c r="W35" s="2"/>
      <c r="X35" s="2"/>
      <c r="Y35" s="2"/>
      <c r="Z35" s="2"/>
    </row>
    <row r="36" spans="1:26" ht="40.5" customHeight="1">
      <c r="A36" s="88"/>
      <c r="B36" s="88"/>
      <c r="C36" s="6" t="s">
        <v>64</v>
      </c>
      <c r="D36" s="114" t="s">
        <v>65</v>
      </c>
      <c r="E36" s="109"/>
      <c r="F36" s="2"/>
      <c r="G36" s="2"/>
      <c r="H36" s="2"/>
      <c r="I36" s="2"/>
      <c r="J36" s="2"/>
      <c r="K36" s="2"/>
      <c r="L36" s="2"/>
      <c r="M36" s="2"/>
      <c r="N36" s="2"/>
      <c r="O36" s="2"/>
      <c r="P36" s="2"/>
      <c r="Q36" s="2"/>
      <c r="R36" s="2"/>
      <c r="S36" s="2"/>
      <c r="T36" s="2"/>
      <c r="U36" s="2"/>
      <c r="V36" s="2"/>
      <c r="W36" s="2"/>
      <c r="X36" s="2"/>
      <c r="Y36" s="2"/>
      <c r="Z36" s="2"/>
    </row>
    <row r="37" spans="1:26" ht="48" customHeight="1">
      <c r="A37" s="88"/>
      <c r="B37" s="88"/>
      <c r="C37" s="6" t="s">
        <v>66</v>
      </c>
      <c r="D37" s="114" t="s">
        <v>67</v>
      </c>
      <c r="E37" s="109"/>
      <c r="F37" s="2"/>
      <c r="G37" s="2"/>
      <c r="H37" s="2"/>
      <c r="I37" s="2"/>
      <c r="J37" s="2"/>
      <c r="K37" s="2"/>
      <c r="L37" s="2"/>
      <c r="M37" s="2"/>
      <c r="N37" s="2"/>
      <c r="O37" s="2"/>
      <c r="P37" s="2"/>
      <c r="Q37" s="2"/>
      <c r="R37" s="2"/>
      <c r="S37" s="2"/>
      <c r="T37" s="2"/>
      <c r="U37" s="2"/>
      <c r="V37" s="2"/>
      <c r="W37" s="2"/>
      <c r="X37" s="2"/>
      <c r="Y37" s="2"/>
      <c r="Z37" s="2"/>
    </row>
    <row r="38" spans="1:26" ht="48.75" customHeight="1">
      <c r="A38" s="88"/>
      <c r="B38" s="88"/>
      <c r="C38" s="6" t="s">
        <v>68</v>
      </c>
      <c r="D38" s="114" t="s">
        <v>69</v>
      </c>
      <c r="E38" s="109"/>
      <c r="F38" s="2"/>
      <c r="G38" s="2"/>
      <c r="H38" s="2"/>
      <c r="I38" s="2"/>
      <c r="J38" s="2"/>
      <c r="K38" s="2"/>
      <c r="L38" s="2"/>
      <c r="M38" s="2"/>
      <c r="N38" s="2"/>
      <c r="O38" s="2"/>
      <c r="P38" s="2"/>
      <c r="Q38" s="2"/>
      <c r="R38" s="2"/>
      <c r="S38" s="2"/>
      <c r="T38" s="2"/>
      <c r="U38" s="2"/>
      <c r="V38" s="2"/>
      <c r="W38" s="2"/>
      <c r="X38" s="2"/>
      <c r="Y38" s="2"/>
      <c r="Z38" s="2"/>
    </row>
    <row r="39" spans="1:26" ht="30.75" customHeight="1">
      <c r="A39" s="88"/>
      <c r="B39" s="88"/>
      <c r="C39" s="6"/>
      <c r="D39" s="114" t="s">
        <v>70</v>
      </c>
      <c r="E39" s="109"/>
      <c r="F39" s="2"/>
      <c r="G39" s="2"/>
      <c r="H39" s="2"/>
      <c r="I39" s="2"/>
      <c r="J39" s="2"/>
      <c r="K39" s="2"/>
      <c r="L39" s="2"/>
      <c r="M39" s="2"/>
      <c r="N39" s="2"/>
      <c r="O39" s="2"/>
      <c r="P39" s="2"/>
      <c r="Q39" s="2"/>
      <c r="R39" s="2"/>
      <c r="S39" s="2"/>
      <c r="T39" s="2"/>
      <c r="U39" s="2"/>
      <c r="V39" s="2"/>
      <c r="W39" s="2"/>
      <c r="X39" s="2"/>
      <c r="Y39" s="2"/>
      <c r="Z39" s="2"/>
    </row>
    <row r="40" spans="1:26" ht="65.25" customHeight="1">
      <c r="A40" s="87">
        <v>5</v>
      </c>
      <c r="B40" s="99" t="s">
        <v>71</v>
      </c>
      <c r="C40" s="6" t="s">
        <v>72</v>
      </c>
      <c r="D40" s="114" t="s">
        <v>73</v>
      </c>
      <c r="E40" s="109"/>
      <c r="F40" s="2"/>
      <c r="G40" s="2"/>
      <c r="H40" s="2"/>
      <c r="I40" s="2"/>
      <c r="J40" s="2"/>
      <c r="K40" s="2"/>
      <c r="L40" s="2"/>
      <c r="M40" s="2"/>
      <c r="N40" s="2"/>
      <c r="O40" s="2"/>
      <c r="P40" s="2"/>
      <c r="Q40" s="2"/>
      <c r="R40" s="2"/>
      <c r="S40" s="2"/>
      <c r="T40" s="2"/>
      <c r="U40" s="2"/>
      <c r="V40" s="2"/>
      <c r="W40" s="2"/>
      <c r="X40" s="2"/>
      <c r="Y40" s="2"/>
      <c r="Z40" s="2"/>
    </row>
    <row r="41" spans="1:26" ht="36" customHeight="1">
      <c r="A41" s="88"/>
      <c r="B41" s="88"/>
      <c r="C41" s="6" t="s">
        <v>74</v>
      </c>
      <c r="D41" s="114" t="s">
        <v>75</v>
      </c>
      <c r="E41" s="109"/>
      <c r="F41" s="2"/>
      <c r="G41" s="2"/>
      <c r="H41" s="2"/>
      <c r="I41" s="2"/>
      <c r="J41" s="2"/>
      <c r="K41" s="2"/>
      <c r="L41" s="2"/>
      <c r="M41" s="2"/>
      <c r="N41" s="2"/>
      <c r="O41" s="2"/>
      <c r="P41" s="2"/>
      <c r="Q41" s="2"/>
      <c r="R41" s="2"/>
      <c r="S41" s="2"/>
      <c r="T41" s="2"/>
      <c r="U41" s="2"/>
      <c r="V41" s="2"/>
      <c r="W41" s="2"/>
      <c r="X41" s="2"/>
      <c r="Y41" s="2"/>
      <c r="Z41" s="2"/>
    </row>
    <row r="42" spans="1:26" ht="32.25" customHeight="1">
      <c r="A42" s="88"/>
      <c r="B42" s="88"/>
      <c r="C42" s="6" t="s">
        <v>76</v>
      </c>
      <c r="D42" s="114" t="s">
        <v>77</v>
      </c>
      <c r="E42" s="109"/>
      <c r="F42" s="2"/>
      <c r="G42" s="2"/>
      <c r="H42" s="2"/>
      <c r="I42" s="2"/>
      <c r="J42" s="2"/>
      <c r="K42" s="2"/>
      <c r="L42" s="2"/>
      <c r="M42" s="2"/>
      <c r="N42" s="2"/>
      <c r="O42" s="2"/>
      <c r="P42" s="2"/>
      <c r="Q42" s="2"/>
      <c r="R42" s="2"/>
      <c r="S42" s="2"/>
      <c r="T42" s="2"/>
      <c r="U42" s="2"/>
      <c r="V42" s="2"/>
      <c r="W42" s="2"/>
      <c r="X42" s="2"/>
      <c r="Y42" s="2"/>
      <c r="Z42" s="2"/>
    </row>
    <row r="43" spans="1:26" ht="26.25" customHeight="1">
      <c r="A43" s="88"/>
      <c r="B43" s="88"/>
      <c r="C43" s="6" t="s">
        <v>78</v>
      </c>
      <c r="D43" s="114" t="s">
        <v>79</v>
      </c>
      <c r="E43" s="109"/>
      <c r="F43" s="2"/>
      <c r="G43" s="2"/>
      <c r="H43" s="2"/>
      <c r="I43" s="2"/>
      <c r="J43" s="2"/>
      <c r="K43" s="2"/>
      <c r="L43" s="2"/>
      <c r="M43" s="2"/>
      <c r="N43" s="2"/>
      <c r="O43" s="2"/>
      <c r="P43" s="2"/>
      <c r="Q43" s="2"/>
      <c r="R43" s="2"/>
      <c r="S43" s="2"/>
      <c r="T43" s="2"/>
      <c r="U43" s="2"/>
      <c r="V43" s="2"/>
      <c r="W43" s="2"/>
      <c r="X43" s="2"/>
      <c r="Y43" s="2"/>
      <c r="Z43" s="2"/>
    </row>
    <row r="44" spans="1:26" ht="26.25" customHeight="1">
      <c r="A44" s="88"/>
      <c r="B44" s="88"/>
      <c r="C44" s="6"/>
      <c r="D44" s="114" t="s">
        <v>80</v>
      </c>
      <c r="E44" s="109"/>
      <c r="F44" s="2"/>
      <c r="G44" s="2"/>
      <c r="H44" s="2"/>
      <c r="I44" s="2"/>
      <c r="J44" s="2"/>
      <c r="K44" s="2"/>
      <c r="L44" s="2"/>
      <c r="M44" s="2"/>
      <c r="N44" s="2"/>
      <c r="O44" s="2"/>
      <c r="P44" s="2"/>
      <c r="Q44" s="2"/>
      <c r="R44" s="2"/>
      <c r="S44" s="2"/>
      <c r="T44" s="2"/>
      <c r="U44" s="2"/>
      <c r="V44" s="2"/>
      <c r="W44" s="2"/>
      <c r="X44" s="2"/>
      <c r="Y44" s="2"/>
      <c r="Z44" s="2"/>
    </row>
    <row r="45" spans="1:26" ht="26.25" customHeight="1">
      <c r="A45" s="88"/>
      <c r="B45" s="88"/>
      <c r="C45" s="6"/>
      <c r="D45" s="114" t="s">
        <v>81</v>
      </c>
      <c r="E45" s="109"/>
      <c r="F45" s="2"/>
      <c r="G45" s="2"/>
      <c r="H45" s="2"/>
      <c r="I45" s="2"/>
      <c r="J45" s="2"/>
      <c r="K45" s="2"/>
      <c r="L45" s="2"/>
      <c r="M45" s="2"/>
      <c r="N45" s="2"/>
      <c r="O45" s="2"/>
      <c r="P45" s="2"/>
      <c r="Q45" s="2"/>
      <c r="R45" s="2"/>
      <c r="S45" s="2"/>
      <c r="T45" s="2"/>
      <c r="U45" s="2"/>
      <c r="V45" s="2"/>
      <c r="W45" s="2"/>
      <c r="X45" s="2"/>
      <c r="Y45" s="2"/>
      <c r="Z45" s="2"/>
    </row>
    <row r="46" spans="1:26" ht="26.25" customHeight="1">
      <c r="A46" s="88"/>
      <c r="B46" s="88"/>
      <c r="C46" s="6"/>
      <c r="D46" s="114" t="s">
        <v>82</v>
      </c>
      <c r="E46" s="109"/>
      <c r="F46" s="2"/>
      <c r="G46" s="2"/>
      <c r="H46" s="2"/>
      <c r="I46" s="2"/>
      <c r="J46" s="2"/>
      <c r="K46" s="2"/>
      <c r="L46" s="2"/>
      <c r="M46" s="2"/>
      <c r="N46" s="2"/>
      <c r="O46" s="2"/>
      <c r="P46" s="2"/>
      <c r="Q46" s="2"/>
      <c r="R46" s="2"/>
      <c r="S46" s="2"/>
      <c r="T46" s="2"/>
      <c r="U46" s="2"/>
      <c r="V46" s="2"/>
      <c r="W46" s="2"/>
      <c r="X46" s="2"/>
      <c r="Y46" s="2"/>
      <c r="Z46" s="2"/>
    </row>
    <row r="47" spans="1:26" ht="26.25" customHeight="1">
      <c r="A47" s="89"/>
      <c r="B47" s="89"/>
      <c r="C47" s="6"/>
      <c r="D47" s="114" t="s">
        <v>83</v>
      </c>
      <c r="E47" s="109"/>
      <c r="F47" s="2"/>
      <c r="G47" s="2"/>
      <c r="H47" s="2"/>
      <c r="I47" s="2"/>
      <c r="J47" s="2"/>
      <c r="K47" s="2"/>
      <c r="L47" s="2"/>
      <c r="M47" s="2"/>
      <c r="N47" s="2"/>
      <c r="O47" s="2"/>
      <c r="P47" s="2"/>
      <c r="Q47" s="2"/>
      <c r="R47" s="2"/>
      <c r="S47" s="2"/>
      <c r="T47" s="2"/>
      <c r="U47" s="2"/>
      <c r="V47" s="2"/>
      <c r="W47" s="2"/>
      <c r="X47" s="2"/>
      <c r="Y47" s="2"/>
      <c r="Z47" s="2"/>
    </row>
    <row r="48" spans="1:26" ht="22.5" customHeight="1">
      <c r="A48" s="87">
        <v>6</v>
      </c>
      <c r="B48" s="90" t="s">
        <v>84</v>
      </c>
      <c r="C48" s="6" t="s">
        <v>85</v>
      </c>
      <c r="D48" s="114" t="s">
        <v>86</v>
      </c>
      <c r="E48" s="109"/>
      <c r="F48" s="2"/>
      <c r="G48" s="2"/>
      <c r="H48" s="2"/>
      <c r="I48" s="2"/>
      <c r="J48" s="2"/>
      <c r="K48" s="2"/>
      <c r="L48" s="2"/>
      <c r="M48" s="2"/>
      <c r="N48" s="2"/>
      <c r="O48" s="2"/>
      <c r="P48" s="2"/>
      <c r="Q48" s="2"/>
      <c r="R48" s="2"/>
      <c r="S48" s="2"/>
      <c r="T48" s="2"/>
      <c r="U48" s="2"/>
      <c r="V48" s="2"/>
      <c r="W48" s="2"/>
      <c r="X48" s="2"/>
      <c r="Y48" s="2"/>
      <c r="Z48" s="2"/>
    </row>
    <row r="49" spans="1:26" ht="22.5" customHeight="1">
      <c r="A49" s="88"/>
      <c r="B49" s="88"/>
      <c r="C49" s="6" t="s">
        <v>87</v>
      </c>
      <c r="D49" s="114"/>
      <c r="E49" s="109"/>
      <c r="F49" s="2"/>
      <c r="G49" s="2"/>
      <c r="H49" s="2"/>
      <c r="I49" s="2"/>
      <c r="J49" s="2"/>
      <c r="K49" s="2"/>
      <c r="L49" s="2"/>
      <c r="M49" s="2"/>
      <c r="N49" s="2"/>
      <c r="O49" s="2"/>
      <c r="P49" s="2"/>
      <c r="Q49" s="2"/>
      <c r="R49" s="2"/>
      <c r="S49" s="2"/>
      <c r="T49" s="2"/>
      <c r="U49" s="2"/>
      <c r="V49" s="2"/>
      <c r="W49" s="2"/>
      <c r="X49" s="2"/>
      <c r="Y49" s="2"/>
      <c r="Z49" s="2"/>
    </row>
    <row r="50" spans="1:26" ht="22.5" customHeight="1">
      <c r="A50" s="88"/>
      <c r="B50" s="88"/>
      <c r="C50" s="6" t="s">
        <v>88</v>
      </c>
      <c r="D50" s="114"/>
      <c r="E50" s="109"/>
      <c r="F50" s="2"/>
      <c r="G50" s="2"/>
      <c r="H50" s="2"/>
      <c r="I50" s="2"/>
      <c r="J50" s="2"/>
      <c r="K50" s="2"/>
      <c r="L50" s="2"/>
      <c r="M50" s="2"/>
      <c r="N50" s="2"/>
      <c r="O50" s="2"/>
      <c r="P50" s="2"/>
      <c r="Q50" s="2"/>
      <c r="R50" s="2"/>
      <c r="S50" s="2"/>
      <c r="T50" s="2"/>
      <c r="U50" s="2"/>
      <c r="V50" s="2"/>
      <c r="W50" s="2"/>
      <c r="X50" s="2"/>
      <c r="Y50" s="2"/>
      <c r="Z50" s="2"/>
    </row>
    <row r="51" spans="1:26" ht="22.5" customHeight="1">
      <c r="A51" s="88"/>
      <c r="B51" s="88"/>
      <c r="C51" s="6" t="s">
        <v>89</v>
      </c>
      <c r="D51" s="114"/>
      <c r="E51" s="109"/>
      <c r="F51" s="2"/>
      <c r="G51" s="2"/>
      <c r="H51" s="2"/>
      <c r="I51" s="2"/>
      <c r="J51" s="2"/>
      <c r="K51" s="2"/>
      <c r="L51" s="2"/>
      <c r="M51" s="2"/>
      <c r="N51" s="2"/>
      <c r="O51" s="2"/>
      <c r="P51" s="2"/>
      <c r="Q51" s="2"/>
      <c r="R51" s="2"/>
      <c r="S51" s="2"/>
      <c r="T51" s="2"/>
      <c r="U51" s="2"/>
      <c r="V51" s="2"/>
      <c r="W51" s="2"/>
      <c r="X51" s="2"/>
      <c r="Y51" s="2"/>
      <c r="Z51" s="2"/>
    </row>
    <row r="52" spans="1:26" ht="22.5" customHeight="1">
      <c r="A52" s="88"/>
      <c r="B52" s="88"/>
      <c r="C52" s="6" t="s">
        <v>90</v>
      </c>
      <c r="D52" s="114"/>
      <c r="E52" s="109"/>
      <c r="F52" s="2"/>
      <c r="G52" s="2"/>
      <c r="H52" s="2"/>
      <c r="I52" s="2"/>
      <c r="J52" s="2"/>
      <c r="K52" s="2"/>
      <c r="L52" s="2"/>
      <c r="M52" s="2"/>
      <c r="N52" s="2"/>
      <c r="O52" s="2"/>
      <c r="P52" s="2"/>
      <c r="Q52" s="2"/>
      <c r="R52" s="2"/>
      <c r="S52" s="2"/>
      <c r="T52" s="2"/>
      <c r="U52" s="2"/>
      <c r="V52" s="2"/>
      <c r="W52" s="2"/>
      <c r="X52" s="2"/>
      <c r="Y52" s="2"/>
      <c r="Z52" s="2"/>
    </row>
    <row r="53" spans="1:26" ht="22.5" customHeight="1">
      <c r="A53" s="88"/>
      <c r="B53" s="88"/>
      <c r="C53" s="6" t="s">
        <v>91</v>
      </c>
      <c r="D53" s="7"/>
      <c r="E53" s="10"/>
      <c r="F53" s="2"/>
      <c r="G53" s="2"/>
      <c r="H53" s="2"/>
      <c r="I53" s="2"/>
      <c r="J53" s="2"/>
      <c r="K53" s="2"/>
      <c r="L53" s="2"/>
      <c r="M53" s="2"/>
      <c r="N53" s="2"/>
      <c r="O53" s="2"/>
      <c r="P53" s="2"/>
      <c r="Q53" s="2"/>
      <c r="R53" s="2"/>
      <c r="S53" s="2"/>
      <c r="T53" s="2"/>
      <c r="U53" s="2"/>
      <c r="V53" s="2"/>
      <c r="W53" s="2"/>
      <c r="X53" s="2"/>
      <c r="Y53" s="2"/>
      <c r="Z53" s="2"/>
    </row>
    <row r="54" spans="1:26" ht="28.5" customHeight="1">
      <c r="A54" s="5" t="s">
        <v>16</v>
      </c>
      <c r="B54" s="5" t="s">
        <v>92</v>
      </c>
      <c r="C54" s="5" t="s">
        <v>93</v>
      </c>
      <c r="D54" s="116" t="s">
        <v>94</v>
      </c>
      <c r="E54" s="109"/>
      <c r="F54" s="2"/>
      <c r="G54" s="2"/>
      <c r="H54" s="2"/>
      <c r="I54" s="2"/>
      <c r="J54" s="2"/>
      <c r="K54" s="2"/>
      <c r="L54" s="2"/>
      <c r="M54" s="2"/>
      <c r="N54" s="2"/>
      <c r="O54" s="2"/>
      <c r="P54" s="2"/>
      <c r="Q54" s="2"/>
      <c r="R54" s="2"/>
      <c r="S54" s="2"/>
      <c r="T54" s="2"/>
      <c r="U54" s="2"/>
      <c r="V54" s="2"/>
      <c r="W54" s="2"/>
      <c r="X54" s="2"/>
      <c r="Y54" s="2"/>
      <c r="Z54" s="2"/>
    </row>
    <row r="55" spans="1:26" ht="76.5" customHeight="1">
      <c r="A55" s="87">
        <v>1</v>
      </c>
      <c r="B55" s="99" t="s">
        <v>95</v>
      </c>
      <c r="C55" s="9" t="s">
        <v>96</v>
      </c>
      <c r="D55" s="114" t="s">
        <v>97</v>
      </c>
      <c r="E55" s="109"/>
      <c r="F55" s="2"/>
      <c r="G55" s="2"/>
      <c r="H55" s="2"/>
      <c r="I55" s="2"/>
      <c r="J55" s="2"/>
      <c r="K55" s="2"/>
      <c r="L55" s="2"/>
      <c r="M55" s="2"/>
      <c r="N55" s="2"/>
      <c r="O55" s="2"/>
      <c r="P55" s="2"/>
      <c r="Q55" s="2"/>
      <c r="R55" s="2"/>
      <c r="S55" s="2"/>
      <c r="T55" s="2"/>
      <c r="U55" s="2"/>
      <c r="V55" s="2"/>
      <c r="W55" s="2"/>
      <c r="X55" s="2"/>
      <c r="Y55" s="2"/>
      <c r="Z55" s="2"/>
    </row>
    <row r="56" spans="1:26" ht="94.5" customHeight="1">
      <c r="A56" s="88"/>
      <c r="B56" s="88"/>
      <c r="C56" s="9" t="s">
        <v>98</v>
      </c>
      <c r="D56" s="114" t="s">
        <v>99</v>
      </c>
      <c r="E56" s="109"/>
      <c r="F56" s="2"/>
      <c r="G56" s="2"/>
      <c r="H56" s="2"/>
      <c r="I56" s="2"/>
      <c r="J56" s="2"/>
      <c r="K56" s="2"/>
      <c r="L56" s="2"/>
      <c r="M56" s="2"/>
      <c r="N56" s="2"/>
      <c r="O56" s="2"/>
      <c r="P56" s="2"/>
      <c r="Q56" s="2"/>
      <c r="R56" s="2"/>
      <c r="S56" s="2"/>
      <c r="T56" s="2"/>
      <c r="U56" s="2"/>
      <c r="V56" s="2"/>
      <c r="W56" s="2"/>
      <c r="X56" s="2"/>
      <c r="Y56" s="2"/>
      <c r="Z56" s="2"/>
    </row>
    <row r="57" spans="1:26" ht="55.5" customHeight="1">
      <c r="A57" s="88"/>
      <c r="B57" s="97"/>
      <c r="C57" s="9" t="s">
        <v>100</v>
      </c>
      <c r="D57" s="114" t="s">
        <v>101</v>
      </c>
      <c r="E57" s="109"/>
      <c r="F57" s="2"/>
      <c r="G57" s="2"/>
      <c r="H57" s="2"/>
      <c r="I57" s="2"/>
      <c r="J57" s="2"/>
      <c r="K57" s="2"/>
      <c r="L57" s="2"/>
      <c r="M57" s="2"/>
      <c r="N57" s="2"/>
      <c r="O57" s="2"/>
      <c r="P57" s="2"/>
      <c r="Q57" s="2"/>
      <c r="R57" s="2"/>
      <c r="S57" s="2"/>
      <c r="T57" s="2"/>
      <c r="U57" s="2"/>
      <c r="V57" s="2"/>
      <c r="W57" s="2"/>
      <c r="X57" s="2"/>
      <c r="Y57" s="2"/>
      <c r="Z57" s="2"/>
    </row>
    <row r="58" spans="1:26" ht="37.5" customHeight="1">
      <c r="A58" s="87">
        <v>2</v>
      </c>
      <c r="B58" s="98" t="s">
        <v>102</v>
      </c>
      <c r="C58" s="9" t="s">
        <v>103</v>
      </c>
      <c r="D58" s="114" t="s">
        <v>104</v>
      </c>
      <c r="E58" s="109"/>
      <c r="F58" s="2"/>
      <c r="G58" s="2"/>
      <c r="H58" s="2"/>
      <c r="I58" s="2"/>
      <c r="J58" s="2"/>
      <c r="K58" s="2"/>
      <c r="L58" s="2"/>
      <c r="M58" s="2"/>
      <c r="N58" s="2"/>
      <c r="O58" s="2"/>
      <c r="P58" s="2"/>
      <c r="Q58" s="2"/>
      <c r="R58" s="2"/>
      <c r="S58" s="2"/>
      <c r="T58" s="2"/>
      <c r="U58" s="2"/>
      <c r="V58" s="2"/>
      <c r="W58" s="2"/>
      <c r="X58" s="2"/>
      <c r="Y58" s="2"/>
      <c r="Z58" s="2"/>
    </row>
    <row r="59" spans="1:26" ht="33" customHeight="1">
      <c r="A59" s="88"/>
      <c r="B59" s="88"/>
      <c r="C59" s="9" t="s">
        <v>105</v>
      </c>
      <c r="D59" s="114" t="s">
        <v>106</v>
      </c>
      <c r="E59" s="109"/>
      <c r="F59" s="2"/>
      <c r="G59" s="2"/>
      <c r="H59" s="2"/>
      <c r="I59" s="2"/>
      <c r="J59" s="2"/>
      <c r="K59" s="2"/>
      <c r="L59" s="2"/>
      <c r="M59" s="2"/>
      <c r="N59" s="2"/>
      <c r="O59" s="2"/>
      <c r="P59" s="2"/>
      <c r="Q59" s="2"/>
      <c r="R59" s="2"/>
      <c r="S59" s="2"/>
      <c r="T59" s="2"/>
      <c r="U59" s="2"/>
      <c r="V59" s="2"/>
      <c r="W59" s="2"/>
      <c r="X59" s="2"/>
      <c r="Y59" s="2"/>
      <c r="Z59" s="2"/>
    </row>
    <row r="60" spans="1:26" ht="24.75" customHeight="1">
      <c r="A60" s="88"/>
      <c r="B60" s="88"/>
      <c r="C60" s="9"/>
      <c r="D60" s="114" t="s">
        <v>107</v>
      </c>
      <c r="E60" s="109"/>
      <c r="F60" s="2"/>
      <c r="G60" s="2"/>
      <c r="H60" s="2"/>
      <c r="I60" s="2"/>
      <c r="J60" s="2"/>
      <c r="K60" s="2"/>
      <c r="L60" s="2"/>
      <c r="M60" s="2"/>
      <c r="N60" s="2"/>
      <c r="O60" s="2"/>
      <c r="P60" s="2"/>
      <c r="Q60" s="2"/>
      <c r="R60" s="2"/>
      <c r="S60" s="2"/>
      <c r="T60" s="2"/>
      <c r="U60" s="2"/>
      <c r="V60" s="2"/>
      <c r="W60" s="2"/>
      <c r="X60" s="2"/>
      <c r="Y60" s="2"/>
      <c r="Z60" s="2"/>
    </row>
    <row r="61" spans="1:26" ht="24.75" customHeight="1">
      <c r="A61" s="88"/>
      <c r="B61" s="88"/>
      <c r="C61" s="9"/>
      <c r="D61" s="114" t="s">
        <v>108</v>
      </c>
      <c r="E61" s="109"/>
      <c r="F61" s="2"/>
      <c r="G61" s="2"/>
      <c r="H61" s="2"/>
      <c r="I61" s="2"/>
      <c r="J61" s="2"/>
      <c r="K61" s="2"/>
      <c r="L61" s="2"/>
      <c r="M61" s="2"/>
      <c r="N61" s="2"/>
      <c r="O61" s="2"/>
      <c r="P61" s="2"/>
      <c r="Q61" s="2"/>
      <c r="R61" s="2"/>
      <c r="S61" s="2"/>
      <c r="T61" s="2"/>
      <c r="U61" s="2"/>
      <c r="V61" s="2"/>
      <c r="W61" s="2"/>
      <c r="X61" s="2"/>
      <c r="Y61" s="2"/>
      <c r="Z61" s="2"/>
    </row>
    <row r="62" spans="1:26" ht="63.75" customHeight="1">
      <c r="A62" s="88"/>
      <c r="B62" s="88"/>
      <c r="C62" s="9"/>
      <c r="D62" s="114" t="s">
        <v>109</v>
      </c>
      <c r="E62" s="109"/>
      <c r="F62" s="2"/>
      <c r="G62" s="2"/>
      <c r="H62" s="2"/>
      <c r="I62" s="2"/>
      <c r="J62" s="2"/>
      <c r="K62" s="2"/>
      <c r="L62" s="2"/>
      <c r="M62" s="2"/>
      <c r="N62" s="2"/>
      <c r="O62" s="2"/>
      <c r="P62" s="2"/>
      <c r="Q62" s="2"/>
      <c r="R62" s="2"/>
      <c r="S62" s="2"/>
      <c r="T62" s="2"/>
      <c r="U62" s="2"/>
      <c r="V62" s="2"/>
      <c r="W62" s="2"/>
      <c r="X62" s="2"/>
      <c r="Y62" s="2"/>
      <c r="Z62" s="2"/>
    </row>
    <row r="63" spans="1:26" ht="59.25" customHeight="1">
      <c r="A63" s="87">
        <v>3</v>
      </c>
      <c r="B63" s="96" t="s">
        <v>110</v>
      </c>
      <c r="C63" s="9" t="s">
        <v>111</v>
      </c>
      <c r="D63" s="114" t="s">
        <v>112</v>
      </c>
      <c r="E63" s="109"/>
      <c r="F63" s="2"/>
      <c r="G63" s="2"/>
      <c r="H63" s="2"/>
      <c r="I63" s="2"/>
      <c r="J63" s="2"/>
      <c r="K63" s="2"/>
      <c r="L63" s="2"/>
      <c r="M63" s="2"/>
      <c r="N63" s="2"/>
      <c r="O63" s="2"/>
      <c r="P63" s="2"/>
      <c r="Q63" s="2"/>
      <c r="R63" s="2"/>
      <c r="S63" s="2"/>
      <c r="T63" s="2"/>
      <c r="U63" s="2"/>
      <c r="V63" s="2"/>
      <c r="W63" s="2"/>
      <c r="X63" s="2"/>
      <c r="Y63" s="2"/>
      <c r="Z63" s="2"/>
    </row>
    <row r="64" spans="1:26" ht="38.25" customHeight="1">
      <c r="A64" s="88"/>
      <c r="B64" s="88"/>
      <c r="C64" s="9" t="s">
        <v>113</v>
      </c>
      <c r="D64" s="114" t="s">
        <v>114</v>
      </c>
      <c r="E64" s="109"/>
      <c r="F64" s="2"/>
      <c r="G64" s="2"/>
      <c r="H64" s="2"/>
      <c r="I64" s="2"/>
      <c r="J64" s="2"/>
      <c r="K64" s="2"/>
      <c r="L64" s="2"/>
      <c r="M64" s="2"/>
      <c r="N64" s="2"/>
      <c r="O64" s="2"/>
      <c r="P64" s="2"/>
      <c r="Q64" s="2"/>
      <c r="R64" s="2"/>
      <c r="S64" s="2"/>
      <c r="T64" s="2"/>
      <c r="U64" s="2"/>
      <c r="V64" s="2"/>
      <c r="W64" s="2"/>
      <c r="X64" s="2"/>
      <c r="Y64" s="2"/>
      <c r="Z64" s="2"/>
    </row>
    <row r="65" spans="1:26" ht="53.25" customHeight="1">
      <c r="A65" s="88"/>
      <c r="B65" s="88"/>
      <c r="C65" s="9" t="s">
        <v>115</v>
      </c>
      <c r="D65" s="114" t="s">
        <v>116</v>
      </c>
      <c r="E65" s="109"/>
      <c r="F65" s="2"/>
      <c r="G65" s="2"/>
      <c r="H65" s="2"/>
      <c r="I65" s="2"/>
      <c r="J65" s="2"/>
      <c r="K65" s="2"/>
      <c r="L65" s="2"/>
      <c r="M65" s="2"/>
      <c r="N65" s="2"/>
      <c r="O65" s="2"/>
      <c r="P65" s="2"/>
      <c r="Q65" s="2"/>
      <c r="R65" s="2"/>
      <c r="S65" s="2"/>
      <c r="T65" s="2"/>
      <c r="U65" s="2"/>
      <c r="V65" s="2"/>
      <c r="W65" s="2"/>
      <c r="X65" s="2"/>
      <c r="Y65" s="2"/>
      <c r="Z65" s="2"/>
    </row>
    <row r="66" spans="1:26" ht="31.5" customHeight="1">
      <c r="A66" s="88"/>
      <c r="B66" s="88"/>
      <c r="C66" s="9"/>
      <c r="D66" s="114" t="s">
        <v>117</v>
      </c>
      <c r="E66" s="109"/>
      <c r="F66" s="2"/>
      <c r="G66" s="2"/>
      <c r="H66" s="2"/>
      <c r="I66" s="2"/>
      <c r="J66" s="2"/>
      <c r="K66" s="2"/>
      <c r="L66" s="2"/>
      <c r="M66" s="2"/>
      <c r="N66" s="2"/>
      <c r="O66" s="2"/>
      <c r="P66" s="2"/>
      <c r="Q66" s="2"/>
      <c r="R66" s="2"/>
      <c r="S66" s="2"/>
      <c r="T66" s="2"/>
      <c r="U66" s="2"/>
      <c r="V66" s="2"/>
      <c r="W66" s="2"/>
      <c r="X66" s="2"/>
      <c r="Y66" s="2"/>
      <c r="Z66" s="2"/>
    </row>
    <row r="67" spans="1:26" ht="34.5" customHeight="1">
      <c r="A67" s="88"/>
      <c r="B67" s="97"/>
      <c r="C67" s="9"/>
      <c r="D67" s="114" t="s">
        <v>118</v>
      </c>
      <c r="E67" s="109"/>
      <c r="F67" s="2"/>
      <c r="G67" s="2"/>
      <c r="H67" s="2"/>
      <c r="I67" s="2"/>
      <c r="J67" s="2"/>
      <c r="K67" s="2"/>
      <c r="L67" s="2"/>
      <c r="M67" s="2"/>
      <c r="N67" s="2"/>
      <c r="O67" s="2"/>
      <c r="P67" s="2"/>
      <c r="Q67" s="2"/>
      <c r="R67" s="2"/>
      <c r="S67" s="2"/>
      <c r="T67" s="2"/>
      <c r="U67" s="2"/>
      <c r="V67" s="2"/>
      <c r="W67" s="2"/>
      <c r="X67" s="2"/>
      <c r="Y67" s="2"/>
      <c r="Z67" s="2"/>
    </row>
    <row r="68" spans="1:26" ht="46.5" customHeight="1">
      <c r="A68" s="87">
        <v>4</v>
      </c>
      <c r="B68" s="98" t="s">
        <v>119</v>
      </c>
      <c r="C68" s="9" t="s">
        <v>120</v>
      </c>
      <c r="D68" s="114" t="s">
        <v>121</v>
      </c>
      <c r="E68" s="109"/>
      <c r="F68" s="2"/>
      <c r="G68" s="2"/>
      <c r="H68" s="2"/>
      <c r="I68" s="2"/>
      <c r="J68" s="2"/>
      <c r="K68" s="2"/>
      <c r="L68" s="2"/>
      <c r="M68" s="2"/>
      <c r="N68" s="2"/>
      <c r="O68" s="2"/>
      <c r="P68" s="2"/>
      <c r="Q68" s="2"/>
      <c r="R68" s="2"/>
      <c r="S68" s="2"/>
      <c r="T68" s="2"/>
      <c r="U68" s="2"/>
      <c r="V68" s="2"/>
      <c r="W68" s="2"/>
      <c r="X68" s="2"/>
      <c r="Y68" s="2"/>
      <c r="Z68" s="2"/>
    </row>
    <row r="69" spans="1:26" ht="46.5" customHeight="1">
      <c r="A69" s="88"/>
      <c r="B69" s="88"/>
      <c r="C69" s="9" t="s">
        <v>122</v>
      </c>
      <c r="D69" s="114" t="s">
        <v>123</v>
      </c>
      <c r="E69" s="109"/>
      <c r="F69" s="2"/>
      <c r="G69" s="2"/>
      <c r="H69" s="2"/>
      <c r="I69" s="2"/>
      <c r="J69" s="2"/>
      <c r="K69" s="2"/>
      <c r="L69" s="2"/>
      <c r="M69" s="2"/>
      <c r="N69" s="2"/>
      <c r="O69" s="2"/>
      <c r="P69" s="2"/>
      <c r="Q69" s="2"/>
      <c r="R69" s="2"/>
      <c r="S69" s="2"/>
      <c r="T69" s="2"/>
      <c r="U69" s="2"/>
      <c r="V69" s="2"/>
      <c r="W69" s="2"/>
      <c r="X69" s="2"/>
      <c r="Y69" s="2"/>
      <c r="Z69" s="2"/>
    </row>
    <row r="70" spans="1:26" ht="35.25" customHeight="1">
      <c r="A70" s="88"/>
      <c r="B70" s="88"/>
      <c r="C70" s="9" t="s">
        <v>124</v>
      </c>
      <c r="D70" s="114" t="s">
        <v>125</v>
      </c>
      <c r="E70" s="109"/>
      <c r="F70" s="2"/>
      <c r="G70" s="2"/>
      <c r="H70" s="2"/>
      <c r="I70" s="2"/>
      <c r="J70" s="2"/>
      <c r="K70" s="2"/>
      <c r="L70" s="2"/>
      <c r="M70" s="2"/>
      <c r="N70" s="2"/>
      <c r="O70" s="2"/>
      <c r="P70" s="2"/>
      <c r="Q70" s="2"/>
      <c r="R70" s="2"/>
      <c r="S70" s="2"/>
      <c r="T70" s="2"/>
      <c r="U70" s="2"/>
      <c r="V70" s="2"/>
      <c r="W70" s="2"/>
      <c r="X70" s="2"/>
      <c r="Y70" s="2"/>
      <c r="Z70" s="2"/>
    </row>
    <row r="71" spans="1:26" ht="62.25" customHeight="1">
      <c r="A71" s="88"/>
      <c r="B71" s="88"/>
      <c r="C71" s="9" t="s">
        <v>126</v>
      </c>
      <c r="D71" s="121" t="s">
        <v>127</v>
      </c>
      <c r="E71" s="109"/>
      <c r="F71" s="2"/>
      <c r="G71" s="2"/>
      <c r="H71" s="2"/>
      <c r="I71" s="2"/>
      <c r="J71" s="2"/>
      <c r="K71" s="2"/>
      <c r="L71" s="2"/>
      <c r="M71" s="2"/>
      <c r="N71" s="2"/>
      <c r="O71" s="2"/>
      <c r="P71" s="2"/>
      <c r="Q71" s="2"/>
      <c r="R71" s="2"/>
      <c r="S71" s="2"/>
      <c r="T71" s="2"/>
      <c r="U71" s="2"/>
      <c r="V71" s="2"/>
      <c r="W71" s="2"/>
      <c r="X71" s="2"/>
      <c r="Y71" s="2"/>
      <c r="Z71" s="2"/>
    </row>
    <row r="72" spans="1:26" ht="81" customHeight="1">
      <c r="A72" s="88"/>
      <c r="B72" s="88"/>
      <c r="C72" s="9" t="s">
        <v>128</v>
      </c>
      <c r="D72" s="114" t="s">
        <v>129</v>
      </c>
      <c r="E72" s="109"/>
      <c r="F72" s="2"/>
      <c r="G72" s="2"/>
      <c r="H72" s="2"/>
      <c r="I72" s="2"/>
      <c r="J72" s="2"/>
      <c r="K72" s="2"/>
      <c r="L72" s="2"/>
      <c r="M72" s="2"/>
      <c r="N72" s="2"/>
      <c r="O72" s="2"/>
      <c r="P72" s="2"/>
      <c r="Q72" s="2"/>
      <c r="R72" s="2"/>
      <c r="S72" s="2"/>
      <c r="T72" s="2"/>
      <c r="U72" s="2"/>
      <c r="V72" s="2"/>
      <c r="W72" s="2"/>
      <c r="X72" s="2"/>
      <c r="Y72" s="2"/>
      <c r="Z72" s="2"/>
    </row>
    <row r="73" spans="1:26" ht="63.75" customHeight="1">
      <c r="A73" s="88"/>
      <c r="B73" s="88"/>
      <c r="C73" s="9" t="s">
        <v>130</v>
      </c>
      <c r="D73" s="114" t="s">
        <v>131</v>
      </c>
      <c r="E73" s="109"/>
      <c r="F73" s="2"/>
      <c r="G73" s="2"/>
      <c r="H73" s="2"/>
      <c r="I73" s="2"/>
      <c r="J73" s="2"/>
      <c r="K73" s="2"/>
      <c r="L73" s="2"/>
      <c r="M73" s="2"/>
      <c r="N73" s="2"/>
      <c r="O73" s="2"/>
      <c r="P73" s="2"/>
      <c r="Q73" s="2"/>
      <c r="R73" s="2"/>
      <c r="S73" s="2"/>
      <c r="T73" s="2"/>
      <c r="U73" s="2"/>
      <c r="V73" s="2"/>
      <c r="W73" s="2"/>
      <c r="X73" s="2"/>
      <c r="Y73" s="2"/>
      <c r="Z73" s="2"/>
    </row>
    <row r="74" spans="1:26" ht="45.75" customHeight="1">
      <c r="A74" s="88"/>
      <c r="B74" s="88"/>
      <c r="C74" s="9" t="s">
        <v>132</v>
      </c>
      <c r="D74" s="114"/>
      <c r="E74" s="109"/>
      <c r="F74" s="2"/>
      <c r="G74" s="2"/>
      <c r="H74" s="2"/>
      <c r="I74" s="2"/>
      <c r="J74" s="2"/>
      <c r="K74" s="2"/>
      <c r="L74" s="2"/>
      <c r="M74" s="2"/>
      <c r="N74" s="2"/>
      <c r="O74" s="2"/>
      <c r="P74" s="2"/>
      <c r="Q74" s="2"/>
      <c r="R74" s="2"/>
      <c r="S74" s="2"/>
      <c r="T74" s="2"/>
      <c r="U74" s="2"/>
      <c r="V74" s="2"/>
      <c r="W74" s="2"/>
      <c r="X74" s="2"/>
      <c r="Y74" s="2"/>
      <c r="Z74" s="2"/>
    </row>
    <row r="75" spans="1:26" ht="64.5" customHeight="1">
      <c r="A75" s="88"/>
      <c r="B75" s="88"/>
      <c r="C75" s="9" t="s">
        <v>133</v>
      </c>
      <c r="D75" s="114"/>
      <c r="E75" s="109"/>
      <c r="F75" s="2"/>
      <c r="G75" s="2"/>
      <c r="H75" s="2"/>
      <c r="I75" s="2"/>
      <c r="J75" s="2"/>
      <c r="K75" s="2"/>
      <c r="L75" s="2"/>
      <c r="M75" s="2"/>
      <c r="N75" s="2"/>
      <c r="O75" s="2"/>
      <c r="P75" s="2"/>
      <c r="Q75" s="2"/>
      <c r="R75" s="2"/>
      <c r="S75" s="2"/>
      <c r="T75" s="2"/>
      <c r="U75" s="2"/>
      <c r="V75" s="2"/>
      <c r="W75" s="2"/>
      <c r="X75" s="2"/>
      <c r="Y75" s="2"/>
      <c r="Z75" s="2"/>
    </row>
    <row r="76" spans="1:26" ht="57" customHeight="1">
      <c r="A76" s="88"/>
      <c r="B76" s="88"/>
      <c r="C76" s="9" t="s">
        <v>134</v>
      </c>
      <c r="D76" s="114"/>
      <c r="E76" s="109"/>
      <c r="F76" s="2"/>
      <c r="G76" s="2"/>
      <c r="H76" s="2"/>
      <c r="I76" s="2"/>
      <c r="J76" s="2"/>
      <c r="K76" s="2"/>
      <c r="L76" s="2"/>
      <c r="M76" s="2"/>
      <c r="N76" s="2"/>
      <c r="O76" s="2"/>
      <c r="P76" s="2"/>
      <c r="Q76" s="2"/>
      <c r="R76" s="2"/>
      <c r="S76" s="2"/>
      <c r="T76" s="2"/>
      <c r="U76" s="2"/>
      <c r="V76" s="2"/>
      <c r="W76" s="2"/>
      <c r="X76" s="2"/>
      <c r="Y76" s="2"/>
      <c r="Z76" s="2"/>
    </row>
    <row r="77" spans="1:26" ht="57" customHeight="1">
      <c r="A77" s="89"/>
      <c r="B77" s="88"/>
      <c r="C77" s="9" t="s">
        <v>135</v>
      </c>
      <c r="D77" s="114"/>
      <c r="E77" s="109"/>
      <c r="F77" s="2"/>
      <c r="G77" s="2"/>
      <c r="H77" s="2"/>
      <c r="I77" s="2"/>
      <c r="J77" s="2"/>
      <c r="K77" s="2"/>
      <c r="L77" s="2"/>
      <c r="M77" s="2"/>
      <c r="N77" s="2"/>
      <c r="O77" s="2"/>
      <c r="P77" s="2"/>
      <c r="Q77" s="2"/>
      <c r="R77" s="2"/>
      <c r="S77" s="2"/>
      <c r="T77" s="2"/>
      <c r="U77" s="2"/>
      <c r="V77" s="2"/>
      <c r="W77" s="2"/>
      <c r="X77" s="2"/>
      <c r="Y77" s="2"/>
      <c r="Z77" s="2"/>
    </row>
    <row r="78" spans="1:26" ht="33.75" customHeight="1">
      <c r="A78" s="87">
        <v>5</v>
      </c>
      <c r="B78" s="99" t="s">
        <v>136</v>
      </c>
      <c r="C78" s="9" t="s">
        <v>137</v>
      </c>
      <c r="D78" s="114" t="s">
        <v>138</v>
      </c>
      <c r="E78" s="109"/>
      <c r="F78" s="2"/>
      <c r="G78" s="2"/>
      <c r="H78" s="2"/>
      <c r="I78" s="2"/>
      <c r="J78" s="2"/>
      <c r="K78" s="2"/>
      <c r="L78" s="2"/>
      <c r="M78" s="2"/>
      <c r="N78" s="2"/>
      <c r="O78" s="2"/>
      <c r="P78" s="2"/>
      <c r="Q78" s="2"/>
      <c r="R78" s="2"/>
      <c r="S78" s="2"/>
      <c r="T78" s="2"/>
      <c r="U78" s="2"/>
      <c r="V78" s="2"/>
      <c r="W78" s="2"/>
      <c r="X78" s="2"/>
      <c r="Y78" s="2"/>
      <c r="Z78" s="2"/>
    </row>
    <row r="79" spans="1:26" ht="33.75" customHeight="1">
      <c r="A79" s="88"/>
      <c r="B79" s="88"/>
      <c r="C79" s="9"/>
      <c r="D79" s="114" t="s">
        <v>139</v>
      </c>
      <c r="E79" s="109"/>
      <c r="F79" s="2"/>
      <c r="G79" s="2"/>
      <c r="H79" s="2"/>
      <c r="I79" s="2"/>
      <c r="J79" s="2"/>
      <c r="K79" s="2"/>
      <c r="L79" s="2"/>
      <c r="M79" s="2"/>
      <c r="N79" s="2"/>
      <c r="O79" s="2"/>
      <c r="P79" s="2"/>
      <c r="Q79" s="2"/>
      <c r="R79" s="2"/>
      <c r="S79" s="2"/>
      <c r="T79" s="2"/>
      <c r="U79" s="2"/>
      <c r="V79" s="2"/>
      <c r="W79" s="2"/>
      <c r="X79" s="2"/>
      <c r="Y79" s="2"/>
      <c r="Z79" s="2"/>
    </row>
    <row r="80" spans="1:26" ht="33.75" customHeight="1">
      <c r="A80" s="88"/>
      <c r="B80" s="88"/>
      <c r="C80" s="9"/>
      <c r="D80" s="114" t="s">
        <v>140</v>
      </c>
      <c r="E80" s="109"/>
      <c r="F80" s="2"/>
      <c r="G80" s="2"/>
      <c r="H80" s="2"/>
      <c r="I80" s="2"/>
      <c r="J80" s="2"/>
      <c r="K80" s="2"/>
      <c r="L80" s="2"/>
      <c r="M80" s="2"/>
      <c r="N80" s="2"/>
      <c r="O80" s="2"/>
      <c r="P80" s="2"/>
      <c r="Q80" s="2"/>
      <c r="R80" s="2"/>
      <c r="S80" s="2"/>
      <c r="T80" s="2"/>
      <c r="U80" s="2"/>
      <c r="V80" s="2"/>
      <c r="W80" s="2"/>
      <c r="X80" s="2"/>
      <c r="Y80" s="2"/>
      <c r="Z80" s="2"/>
    </row>
    <row r="81" spans="1:26" ht="33" customHeight="1">
      <c r="A81" s="88"/>
      <c r="B81" s="88"/>
      <c r="C81" s="9"/>
      <c r="D81" s="114" t="s">
        <v>141</v>
      </c>
      <c r="E81" s="109"/>
      <c r="F81" s="2"/>
      <c r="G81" s="2"/>
      <c r="H81" s="2"/>
      <c r="I81" s="2"/>
      <c r="J81" s="2"/>
      <c r="K81" s="2"/>
      <c r="L81" s="2"/>
      <c r="M81" s="2"/>
      <c r="N81" s="2"/>
      <c r="O81" s="2"/>
      <c r="P81" s="2"/>
      <c r="Q81" s="2"/>
      <c r="R81" s="2"/>
      <c r="S81" s="2"/>
      <c r="T81" s="2"/>
      <c r="U81" s="2"/>
      <c r="V81" s="2"/>
      <c r="W81" s="2"/>
      <c r="X81" s="2"/>
      <c r="Y81" s="2"/>
      <c r="Z81" s="2"/>
    </row>
    <row r="82" spans="1:26" ht="51" customHeight="1">
      <c r="A82" s="88"/>
      <c r="B82" s="88"/>
      <c r="C82" s="9"/>
      <c r="D82" s="114" t="s">
        <v>142</v>
      </c>
      <c r="E82" s="109"/>
      <c r="F82" s="2"/>
      <c r="G82" s="2"/>
      <c r="H82" s="2"/>
      <c r="I82" s="2"/>
      <c r="J82" s="2"/>
      <c r="K82" s="2"/>
      <c r="L82" s="2"/>
      <c r="M82" s="2"/>
      <c r="N82" s="2"/>
      <c r="O82" s="2"/>
      <c r="P82" s="2"/>
      <c r="Q82" s="2"/>
      <c r="R82" s="2"/>
      <c r="S82" s="2"/>
      <c r="T82" s="2"/>
      <c r="U82" s="2"/>
      <c r="V82" s="2"/>
      <c r="W82" s="2"/>
      <c r="X82" s="2"/>
      <c r="Y82" s="2"/>
      <c r="Z82" s="2"/>
    </row>
    <row r="83" spans="1:26" ht="33.75" customHeight="1">
      <c r="A83" s="88"/>
      <c r="B83" s="88"/>
      <c r="C83" s="9"/>
      <c r="D83" s="114" t="s">
        <v>143</v>
      </c>
      <c r="E83" s="109"/>
      <c r="F83" s="2"/>
      <c r="G83" s="2"/>
      <c r="H83" s="2"/>
      <c r="I83" s="2"/>
      <c r="J83" s="2"/>
      <c r="K83" s="2"/>
      <c r="L83" s="2"/>
      <c r="M83" s="2"/>
      <c r="N83" s="2"/>
      <c r="O83" s="2"/>
      <c r="P83" s="2"/>
      <c r="Q83" s="2"/>
      <c r="R83" s="2"/>
      <c r="S83" s="2"/>
      <c r="T83" s="2"/>
      <c r="U83" s="2"/>
      <c r="V83" s="2"/>
      <c r="W83" s="2"/>
      <c r="X83" s="2"/>
      <c r="Y83" s="2"/>
      <c r="Z83" s="2"/>
    </row>
    <row r="84" spans="1:26" ht="51" customHeight="1">
      <c r="A84" s="88"/>
      <c r="B84" s="88"/>
      <c r="C84" s="9"/>
      <c r="D84" s="114" t="s">
        <v>144</v>
      </c>
      <c r="E84" s="109"/>
      <c r="F84" s="2"/>
      <c r="G84" s="2"/>
      <c r="H84" s="2"/>
      <c r="I84" s="2"/>
      <c r="J84" s="2"/>
      <c r="K84" s="2"/>
      <c r="L84" s="2"/>
      <c r="M84" s="2"/>
      <c r="N84" s="2"/>
      <c r="O84" s="2"/>
      <c r="P84" s="2"/>
      <c r="Q84" s="2"/>
      <c r="R84" s="2"/>
      <c r="S84" s="2"/>
      <c r="T84" s="2"/>
      <c r="U84" s="2"/>
      <c r="V84" s="2"/>
      <c r="W84" s="2"/>
      <c r="X84" s="2"/>
      <c r="Y84" s="2"/>
      <c r="Z84" s="2"/>
    </row>
    <row r="85" spans="1:26" ht="51" customHeight="1">
      <c r="A85" s="88"/>
      <c r="B85" s="88"/>
      <c r="C85" s="9"/>
      <c r="D85" s="114" t="s">
        <v>145</v>
      </c>
      <c r="E85" s="109"/>
      <c r="F85" s="2"/>
      <c r="G85" s="2"/>
      <c r="H85" s="2"/>
      <c r="I85" s="2"/>
      <c r="J85" s="2"/>
      <c r="K85" s="2"/>
      <c r="L85" s="2"/>
      <c r="M85" s="2"/>
      <c r="N85" s="2"/>
      <c r="O85" s="2"/>
      <c r="P85" s="2"/>
      <c r="Q85" s="2"/>
      <c r="R85" s="2"/>
      <c r="S85" s="2"/>
      <c r="T85" s="2"/>
      <c r="U85" s="2"/>
      <c r="V85" s="2"/>
      <c r="W85" s="2"/>
      <c r="X85" s="2"/>
      <c r="Y85" s="2"/>
      <c r="Z85" s="2"/>
    </row>
    <row r="86" spans="1:26" ht="51" customHeight="1">
      <c r="A86" s="89"/>
      <c r="B86" s="89"/>
      <c r="C86" s="9"/>
      <c r="D86" s="114" t="s">
        <v>146</v>
      </c>
      <c r="E86" s="109"/>
      <c r="F86" s="2"/>
      <c r="G86" s="2"/>
      <c r="H86" s="2"/>
      <c r="I86" s="2"/>
      <c r="J86" s="2"/>
      <c r="K86" s="2"/>
      <c r="L86" s="2"/>
      <c r="M86" s="2"/>
      <c r="N86" s="2"/>
      <c r="O86" s="2"/>
      <c r="P86" s="2"/>
      <c r="Q86" s="2"/>
      <c r="R86" s="2"/>
      <c r="S86" s="2"/>
      <c r="T86" s="2"/>
      <c r="U86" s="2"/>
      <c r="V86" s="2"/>
      <c r="W86" s="2"/>
      <c r="X86" s="2"/>
      <c r="Y86" s="2"/>
      <c r="Z86" s="2"/>
    </row>
    <row r="87" spans="1:26" ht="69" customHeight="1">
      <c r="A87" s="87">
        <v>6</v>
      </c>
      <c r="B87" s="90" t="s">
        <v>147</v>
      </c>
      <c r="C87" s="9" t="s">
        <v>148</v>
      </c>
      <c r="D87" s="114" t="s">
        <v>149</v>
      </c>
      <c r="E87" s="109"/>
      <c r="F87" s="2"/>
      <c r="G87" s="2"/>
      <c r="H87" s="2"/>
      <c r="I87" s="2"/>
      <c r="J87" s="2"/>
      <c r="K87" s="2"/>
      <c r="L87" s="2"/>
      <c r="M87" s="2"/>
      <c r="N87" s="2"/>
      <c r="O87" s="2"/>
      <c r="P87" s="2"/>
      <c r="Q87" s="2"/>
      <c r="R87" s="2"/>
      <c r="S87" s="2"/>
      <c r="T87" s="2"/>
      <c r="U87" s="2"/>
      <c r="V87" s="2"/>
      <c r="W87" s="2"/>
      <c r="X87" s="2"/>
      <c r="Y87" s="2"/>
      <c r="Z87" s="2"/>
    </row>
    <row r="88" spans="1:26" ht="46.5" customHeight="1">
      <c r="A88" s="88"/>
      <c r="B88" s="88"/>
      <c r="C88" s="9" t="s">
        <v>150</v>
      </c>
      <c r="D88" s="114" t="s">
        <v>151</v>
      </c>
      <c r="E88" s="109"/>
      <c r="F88" s="2"/>
      <c r="G88" s="2"/>
      <c r="H88" s="2"/>
      <c r="I88" s="2"/>
      <c r="J88" s="2"/>
      <c r="K88" s="2"/>
      <c r="L88" s="2"/>
      <c r="M88" s="2"/>
      <c r="N88" s="2"/>
      <c r="O88" s="2"/>
      <c r="P88" s="2"/>
      <c r="Q88" s="2"/>
      <c r="R88" s="2"/>
      <c r="S88" s="2"/>
      <c r="T88" s="2"/>
      <c r="U88" s="2"/>
      <c r="V88" s="2"/>
      <c r="W88" s="2"/>
      <c r="X88" s="2"/>
      <c r="Y88" s="2"/>
      <c r="Z88" s="2"/>
    </row>
    <row r="89" spans="1:26" ht="48" customHeight="1">
      <c r="A89" s="88"/>
      <c r="B89" s="88"/>
      <c r="C89" s="9"/>
      <c r="D89" s="114" t="s">
        <v>152</v>
      </c>
      <c r="E89" s="109"/>
      <c r="F89" s="2"/>
      <c r="G89" s="2"/>
      <c r="H89" s="2"/>
      <c r="I89" s="2"/>
      <c r="J89" s="2"/>
      <c r="K89" s="2"/>
      <c r="L89" s="2"/>
      <c r="M89" s="2"/>
      <c r="N89" s="2"/>
      <c r="O89" s="2"/>
      <c r="P89" s="2"/>
      <c r="Q89" s="2"/>
      <c r="R89" s="2"/>
      <c r="S89" s="2"/>
      <c r="T89" s="2"/>
      <c r="U89" s="2"/>
      <c r="V89" s="2"/>
      <c r="W89" s="2"/>
      <c r="X89" s="2"/>
      <c r="Y89" s="2"/>
      <c r="Z89" s="2"/>
    </row>
    <row r="90" spans="1:26" ht="36.75" customHeight="1">
      <c r="A90" s="92">
        <v>7</v>
      </c>
      <c r="B90" s="90" t="s">
        <v>71</v>
      </c>
      <c r="C90" s="11" t="s">
        <v>153</v>
      </c>
      <c r="D90" s="114" t="s">
        <v>154</v>
      </c>
      <c r="E90" s="109"/>
      <c r="F90" s="2"/>
      <c r="G90" s="2"/>
      <c r="H90" s="2"/>
      <c r="I90" s="2"/>
      <c r="J90" s="2"/>
      <c r="K90" s="2"/>
      <c r="L90" s="2"/>
      <c r="M90" s="2"/>
      <c r="N90" s="2"/>
      <c r="O90" s="2"/>
      <c r="P90" s="2"/>
      <c r="Q90" s="2"/>
      <c r="R90" s="2"/>
      <c r="S90" s="2"/>
      <c r="T90" s="2"/>
      <c r="U90" s="2"/>
      <c r="V90" s="2"/>
      <c r="W90" s="2"/>
      <c r="X90" s="2"/>
      <c r="Y90" s="2"/>
      <c r="Z90" s="2"/>
    </row>
    <row r="91" spans="1:26" ht="26.25" customHeight="1">
      <c r="A91" s="88"/>
      <c r="B91" s="88"/>
      <c r="C91" s="11" t="s">
        <v>155</v>
      </c>
      <c r="D91" s="114" t="s">
        <v>156</v>
      </c>
      <c r="E91" s="109"/>
      <c r="F91" s="2"/>
      <c r="G91" s="2"/>
      <c r="H91" s="2"/>
      <c r="I91" s="2"/>
      <c r="J91" s="2"/>
      <c r="K91" s="2"/>
      <c r="L91" s="2"/>
      <c r="M91" s="2"/>
      <c r="N91" s="2"/>
      <c r="O91" s="2"/>
      <c r="P91" s="2"/>
      <c r="Q91" s="2"/>
      <c r="R91" s="2"/>
      <c r="S91" s="2"/>
      <c r="T91" s="2"/>
      <c r="U91" s="2"/>
      <c r="V91" s="2"/>
      <c r="W91" s="2"/>
      <c r="X91" s="2"/>
      <c r="Y91" s="2"/>
      <c r="Z91" s="2"/>
    </row>
    <row r="92" spans="1:26" ht="33.75" customHeight="1">
      <c r="A92" s="88"/>
      <c r="B92" s="88"/>
      <c r="C92" s="9" t="s">
        <v>157</v>
      </c>
      <c r="D92" s="114" t="s">
        <v>158</v>
      </c>
      <c r="E92" s="109"/>
      <c r="F92" s="2"/>
      <c r="G92" s="2"/>
      <c r="H92" s="2"/>
      <c r="I92" s="2"/>
      <c r="J92" s="2"/>
      <c r="K92" s="2"/>
      <c r="L92" s="2"/>
      <c r="M92" s="2"/>
      <c r="N92" s="2"/>
      <c r="O92" s="2"/>
      <c r="P92" s="2"/>
      <c r="Q92" s="2"/>
      <c r="R92" s="2"/>
      <c r="S92" s="2"/>
      <c r="T92" s="2"/>
      <c r="U92" s="2"/>
      <c r="V92" s="2"/>
      <c r="W92" s="2"/>
      <c r="X92" s="2"/>
      <c r="Y92" s="2"/>
      <c r="Z92" s="2"/>
    </row>
    <row r="93" spans="1:26" ht="33" customHeight="1">
      <c r="A93" s="88"/>
      <c r="B93" s="88"/>
      <c r="C93" s="9" t="s">
        <v>159</v>
      </c>
      <c r="D93" s="120" t="s">
        <v>160</v>
      </c>
      <c r="E93" s="109"/>
      <c r="F93" s="2"/>
      <c r="G93" s="2"/>
      <c r="H93" s="2"/>
      <c r="I93" s="2"/>
      <c r="J93" s="2"/>
      <c r="K93" s="2"/>
      <c r="L93" s="2"/>
      <c r="M93" s="2"/>
      <c r="N93" s="2"/>
      <c r="O93" s="2"/>
      <c r="P93" s="2"/>
      <c r="Q93" s="2"/>
      <c r="R93" s="2"/>
      <c r="S93" s="2"/>
      <c r="T93" s="2"/>
      <c r="U93" s="2"/>
      <c r="V93" s="2"/>
      <c r="W93" s="2"/>
      <c r="X93" s="2"/>
      <c r="Y93" s="2"/>
      <c r="Z93" s="2"/>
    </row>
    <row r="94" spans="1:26" ht="34.5" customHeight="1">
      <c r="A94" s="88"/>
      <c r="B94" s="88"/>
      <c r="C94" s="12" t="s">
        <v>161</v>
      </c>
      <c r="D94" s="119"/>
      <c r="E94" s="101"/>
      <c r="F94" s="2"/>
      <c r="G94" s="2"/>
      <c r="H94" s="2"/>
      <c r="I94" s="2"/>
      <c r="J94" s="2"/>
      <c r="K94" s="2"/>
      <c r="L94" s="2"/>
      <c r="M94" s="2"/>
      <c r="N94" s="2"/>
      <c r="O94" s="2"/>
      <c r="P94" s="2"/>
      <c r="Q94" s="2"/>
      <c r="R94" s="2"/>
      <c r="S94" s="2"/>
      <c r="T94" s="2"/>
      <c r="U94" s="2"/>
      <c r="V94" s="2"/>
      <c r="W94" s="2"/>
      <c r="X94" s="2"/>
      <c r="Y94" s="2"/>
      <c r="Z94" s="2"/>
    </row>
    <row r="95" spans="1:26" ht="30.75" customHeight="1">
      <c r="A95" s="93">
        <v>8</v>
      </c>
      <c r="B95" s="90" t="s">
        <v>162</v>
      </c>
      <c r="C95" s="10" t="s">
        <v>163</v>
      </c>
      <c r="D95" s="114"/>
      <c r="E95" s="109"/>
      <c r="F95" s="2"/>
      <c r="G95" s="2"/>
      <c r="H95" s="2"/>
      <c r="I95" s="2"/>
      <c r="J95" s="2"/>
      <c r="K95" s="2"/>
      <c r="L95" s="2"/>
      <c r="M95" s="2"/>
      <c r="N95" s="2"/>
      <c r="O95" s="2"/>
      <c r="P95" s="2"/>
      <c r="Q95" s="2"/>
      <c r="R95" s="2"/>
      <c r="S95" s="2"/>
      <c r="T95" s="2"/>
      <c r="U95" s="2"/>
      <c r="V95" s="2"/>
      <c r="W95" s="2"/>
      <c r="X95" s="2"/>
      <c r="Y95" s="2"/>
      <c r="Z95" s="2"/>
    </row>
    <row r="96" spans="1:26" ht="30.75" customHeight="1">
      <c r="A96" s="94"/>
      <c r="B96" s="88"/>
      <c r="C96" s="10" t="s">
        <v>164</v>
      </c>
      <c r="D96" s="114"/>
      <c r="E96" s="109"/>
      <c r="F96" s="2"/>
      <c r="G96" s="2"/>
      <c r="H96" s="2"/>
      <c r="I96" s="2"/>
      <c r="J96" s="2"/>
      <c r="K96" s="2"/>
      <c r="L96" s="2"/>
      <c r="M96" s="2"/>
      <c r="N96" s="2"/>
      <c r="O96" s="2"/>
      <c r="P96" s="2"/>
      <c r="Q96" s="2"/>
      <c r="R96" s="2"/>
      <c r="S96" s="2"/>
      <c r="T96" s="2"/>
      <c r="U96" s="2"/>
      <c r="V96" s="2"/>
      <c r="W96" s="2"/>
      <c r="X96" s="2"/>
      <c r="Y96" s="2"/>
      <c r="Z96" s="2"/>
    </row>
    <row r="97" spans="1:26" ht="30.75" customHeight="1">
      <c r="A97" s="94"/>
      <c r="B97" s="88"/>
      <c r="C97" s="10" t="s">
        <v>165</v>
      </c>
      <c r="D97" s="114"/>
      <c r="E97" s="109"/>
      <c r="F97" s="2"/>
      <c r="G97" s="2"/>
      <c r="H97" s="2"/>
      <c r="I97" s="2"/>
      <c r="J97" s="2"/>
      <c r="K97" s="2"/>
      <c r="L97" s="2"/>
      <c r="M97" s="2"/>
      <c r="N97" s="2"/>
      <c r="O97" s="2"/>
      <c r="P97" s="2"/>
      <c r="Q97" s="2"/>
      <c r="R97" s="2"/>
      <c r="S97" s="2"/>
      <c r="T97" s="2"/>
      <c r="U97" s="2"/>
      <c r="V97" s="2"/>
      <c r="W97" s="2"/>
      <c r="X97" s="2"/>
      <c r="Y97" s="2"/>
      <c r="Z97" s="2"/>
    </row>
    <row r="98" spans="1:26" ht="30.75" customHeight="1">
      <c r="A98" s="95"/>
      <c r="B98" s="89"/>
      <c r="C98" s="10"/>
      <c r="D98" s="114"/>
      <c r="E98" s="109"/>
      <c r="F98" s="2"/>
      <c r="G98" s="2"/>
      <c r="H98" s="2"/>
      <c r="I98" s="2"/>
      <c r="J98" s="2"/>
      <c r="K98" s="2"/>
      <c r="L98" s="2"/>
      <c r="M98" s="2"/>
      <c r="N98" s="2"/>
      <c r="O98" s="2"/>
      <c r="P98" s="2"/>
      <c r="Q98" s="2"/>
      <c r="R98" s="2"/>
      <c r="S98" s="2"/>
      <c r="T98" s="2"/>
      <c r="U98" s="2"/>
      <c r="V98" s="2"/>
      <c r="W98" s="2"/>
      <c r="X98" s="2"/>
      <c r="Y98" s="2"/>
      <c r="Z98" s="2"/>
    </row>
    <row r="99" spans="1:26" ht="69.75" customHeight="1">
      <c r="A99" s="93">
        <v>9</v>
      </c>
      <c r="B99" s="100" t="s">
        <v>166</v>
      </c>
      <c r="C99" s="13" t="s">
        <v>167</v>
      </c>
      <c r="D99" s="118" t="s">
        <v>168</v>
      </c>
      <c r="E99" s="109"/>
      <c r="F99" s="2"/>
      <c r="G99" s="2"/>
      <c r="H99" s="2"/>
      <c r="I99" s="2"/>
      <c r="J99" s="2"/>
      <c r="K99" s="2"/>
      <c r="L99" s="2"/>
      <c r="M99" s="2"/>
      <c r="N99" s="2"/>
      <c r="O99" s="2"/>
      <c r="P99" s="2"/>
      <c r="Q99" s="2"/>
      <c r="R99" s="2"/>
      <c r="S99" s="2"/>
      <c r="T99" s="2"/>
      <c r="U99" s="2"/>
      <c r="V99" s="2"/>
      <c r="W99" s="2"/>
      <c r="X99" s="2"/>
      <c r="Y99" s="2"/>
      <c r="Z99" s="2"/>
    </row>
    <row r="100" spans="1:26" ht="150.75" customHeight="1">
      <c r="A100" s="94"/>
      <c r="B100" s="88"/>
      <c r="C100" s="13" t="s">
        <v>169</v>
      </c>
      <c r="D100" s="118" t="s">
        <v>170</v>
      </c>
      <c r="E100" s="109"/>
      <c r="F100" s="2"/>
      <c r="G100" s="2"/>
      <c r="H100" s="2"/>
      <c r="I100" s="2"/>
      <c r="J100" s="2"/>
      <c r="K100" s="2"/>
      <c r="L100" s="2"/>
      <c r="M100" s="2"/>
      <c r="N100" s="2"/>
      <c r="O100" s="2"/>
      <c r="P100" s="2"/>
      <c r="Q100" s="2"/>
      <c r="R100" s="2"/>
      <c r="S100" s="2"/>
      <c r="T100" s="2"/>
      <c r="U100" s="2"/>
      <c r="V100" s="2"/>
      <c r="W100" s="2"/>
      <c r="X100" s="2"/>
      <c r="Y100" s="2"/>
      <c r="Z100" s="2"/>
    </row>
    <row r="101" spans="1:26" ht="69.75" customHeight="1">
      <c r="A101" s="94"/>
      <c r="B101" s="88"/>
      <c r="C101" s="13" t="s">
        <v>171</v>
      </c>
      <c r="D101" s="118" t="s">
        <v>172</v>
      </c>
      <c r="E101" s="109"/>
      <c r="F101" s="2"/>
      <c r="G101" s="2"/>
      <c r="H101" s="2"/>
      <c r="I101" s="2"/>
      <c r="J101" s="2"/>
      <c r="K101" s="2"/>
      <c r="L101" s="2"/>
      <c r="M101" s="2"/>
      <c r="N101" s="2"/>
      <c r="O101" s="2"/>
      <c r="P101" s="2"/>
      <c r="Q101" s="2"/>
      <c r="R101" s="2"/>
      <c r="S101" s="2"/>
      <c r="T101" s="2"/>
      <c r="U101" s="2"/>
      <c r="V101" s="2"/>
      <c r="W101" s="2"/>
      <c r="X101" s="2"/>
      <c r="Y101" s="2"/>
      <c r="Z101" s="2"/>
    </row>
    <row r="102" spans="1:26" ht="111" customHeight="1">
      <c r="A102" s="94"/>
      <c r="B102" s="88"/>
      <c r="C102" s="14"/>
      <c r="D102" s="118" t="s">
        <v>173</v>
      </c>
      <c r="E102" s="109"/>
      <c r="F102" s="2"/>
      <c r="G102" s="2"/>
      <c r="H102" s="2"/>
      <c r="I102" s="2"/>
      <c r="J102" s="2"/>
      <c r="K102" s="2"/>
      <c r="L102" s="2"/>
      <c r="M102" s="2"/>
      <c r="N102" s="2"/>
      <c r="O102" s="2"/>
      <c r="P102" s="2"/>
      <c r="Q102" s="2"/>
      <c r="R102" s="2"/>
      <c r="S102" s="2"/>
      <c r="T102" s="2"/>
      <c r="U102" s="2"/>
      <c r="V102" s="2"/>
      <c r="W102" s="2"/>
      <c r="X102" s="2"/>
      <c r="Y102" s="2"/>
      <c r="Z102" s="2"/>
    </row>
    <row r="103" spans="1:26" ht="92.25" customHeight="1">
      <c r="A103" s="94"/>
      <c r="B103" s="88"/>
      <c r="C103" s="14"/>
      <c r="D103" s="118" t="s">
        <v>174</v>
      </c>
      <c r="E103" s="109"/>
      <c r="F103" s="2"/>
      <c r="G103" s="2"/>
      <c r="H103" s="2"/>
      <c r="I103" s="2"/>
      <c r="J103" s="2"/>
      <c r="K103" s="2"/>
      <c r="L103" s="2"/>
      <c r="M103" s="2"/>
      <c r="N103" s="2"/>
      <c r="O103" s="2"/>
      <c r="P103" s="2"/>
      <c r="Q103" s="2"/>
      <c r="R103" s="2"/>
      <c r="S103" s="2"/>
      <c r="T103" s="2"/>
      <c r="U103" s="2"/>
      <c r="V103" s="2"/>
      <c r="W103" s="2"/>
      <c r="X103" s="2"/>
      <c r="Y103" s="2"/>
      <c r="Z103" s="2"/>
    </row>
    <row r="104" spans="1:26" ht="118.5" customHeight="1">
      <c r="A104" s="95"/>
      <c r="B104" s="89"/>
      <c r="C104" s="13"/>
      <c r="D104" s="118" t="s">
        <v>175</v>
      </c>
      <c r="E104" s="109"/>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37">
    <mergeCell ref="D83:E83"/>
    <mergeCell ref="D84:E84"/>
    <mergeCell ref="D85:E85"/>
    <mergeCell ref="D86:E86"/>
    <mergeCell ref="D87:E87"/>
    <mergeCell ref="D88:E88"/>
    <mergeCell ref="D89:E89"/>
    <mergeCell ref="D74:E74"/>
    <mergeCell ref="D75:E75"/>
    <mergeCell ref="D76:E76"/>
    <mergeCell ref="D77:E77"/>
    <mergeCell ref="D78:E78"/>
    <mergeCell ref="D79:E79"/>
    <mergeCell ref="D80:E80"/>
    <mergeCell ref="D81:E81"/>
    <mergeCell ref="D82:E82"/>
    <mergeCell ref="D65:E65"/>
    <mergeCell ref="D66:E66"/>
    <mergeCell ref="D67:E67"/>
    <mergeCell ref="D68:E68"/>
    <mergeCell ref="D69:E69"/>
    <mergeCell ref="D70:E70"/>
    <mergeCell ref="D71:E71"/>
    <mergeCell ref="D72:E72"/>
    <mergeCell ref="D73:E73"/>
    <mergeCell ref="D56:E56"/>
    <mergeCell ref="D57:E57"/>
    <mergeCell ref="D58:E58"/>
    <mergeCell ref="D59:E59"/>
    <mergeCell ref="D60:E60"/>
    <mergeCell ref="D61:E61"/>
    <mergeCell ref="D62:E62"/>
    <mergeCell ref="D63:E63"/>
    <mergeCell ref="D64:E64"/>
    <mergeCell ref="D103:E103"/>
    <mergeCell ref="D104:E104"/>
    <mergeCell ref="D90:E90"/>
    <mergeCell ref="D91:E91"/>
    <mergeCell ref="D92:E92"/>
    <mergeCell ref="D94:E94"/>
    <mergeCell ref="D95:E95"/>
    <mergeCell ref="D96:E96"/>
    <mergeCell ref="D93:E93"/>
    <mergeCell ref="D37:E37"/>
    <mergeCell ref="D38:E38"/>
    <mergeCell ref="D39:E39"/>
    <mergeCell ref="D97:E97"/>
    <mergeCell ref="D98:E98"/>
    <mergeCell ref="D99:E99"/>
    <mergeCell ref="D100:E100"/>
    <mergeCell ref="D101:E101"/>
    <mergeCell ref="D102:E102"/>
    <mergeCell ref="D40:E40"/>
    <mergeCell ref="D41:E41"/>
    <mergeCell ref="D42:E42"/>
    <mergeCell ref="D43:E43"/>
    <mergeCell ref="D44:E44"/>
    <mergeCell ref="D45:E45"/>
    <mergeCell ref="D46:E46"/>
    <mergeCell ref="D47:E47"/>
    <mergeCell ref="D48:E48"/>
    <mergeCell ref="D49:E49"/>
    <mergeCell ref="D50:E50"/>
    <mergeCell ref="D51:E51"/>
    <mergeCell ref="D52:E52"/>
    <mergeCell ref="D54:E54"/>
    <mergeCell ref="D55:E55"/>
    <mergeCell ref="D28:E28"/>
    <mergeCell ref="D29:E29"/>
    <mergeCell ref="D30:E30"/>
    <mergeCell ref="D31:E31"/>
    <mergeCell ref="D32:E32"/>
    <mergeCell ref="D33:E33"/>
    <mergeCell ref="D34:E34"/>
    <mergeCell ref="D35:E35"/>
    <mergeCell ref="D36:E36"/>
    <mergeCell ref="D19:E19"/>
    <mergeCell ref="D20:E20"/>
    <mergeCell ref="D21:E21"/>
    <mergeCell ref="D22:E22"/>
    <mergeCell ref="D23:E23"/>
    <mergeCell ref="D24:E24"/>
    <mergeCell ref="D25:E25"/>
    <mergeCell ref="D26:E26"/>
    <mergeCell ref="D27:E27"/>
    <mergeCell ref="A8:B8"/>
    <mergeCell ref="C8:E8"/>
    <mergeCell ref="A9:B9"/>
    <mergeCell ref="C9:E9"/>
    <mergeCell ref="A10:B10"/>
    <mergeCell ref="D15:E15"/>
    <mergeCell ref="D16:E16"/>
    <mergeCell ref="C10:E10"/>
    <mergeCell ref="D11:E11"/>
    <mergeCell ref="B12:B18"/>
    <mergeCell ref="D12:E12"/>
    <mergeCell ref="D13:E13"/>
    <mergeCell ref="D14:E14"/>
    <mergeCell ref="D18:E18"/>
    <mergeCell ref="A1:B4"/>
    <mergeCell ref="C1:D2"/>
    <mergeCell ref="C3:D4"/>
    <mergeCell ref="A5:B5"/>
    <mergeCell ref="C5:E5"/>
    <mergeCell ref="A6:B6"/>
    <mergeCell ref="C6:E6"/>
    <mergeCell ref="A7:B7"/>
    <mergeCell ref="C7:E7"/>
    <mergeCell ref="A68:A77"/>
    <mergeCell ref="A78:A86"/>
    <mergeCell ref="A87:A89"/>
    <mergeCell ref="A90:A94"/>
    <mergeCell ref="A95:A98"/>
    <mergeCell ref="A99:A104"/>
    <mergeCell ref="B63:B67"/>
    <mergeCell ref="B68:B77"/>
    <mergeCell ref="B78:B86"/>
    <mergeCell ref="B87:B89"/>
    <mergeCell ref="B90:B94"/>
    <mergeCell ref="B95:B98"/>
    <mergeCell ref="B99:B104"/>
    <mergeCell ref="A12:A18"/>
    <mergeCell ref="A19:A26"/>
    <mergeCell ref="B19:B26"/>
    <mergeCell ref="A27:A34"/>
    <mergeCell ref="B27:B34"/>
    <mergeCell ref="A35:A39"/>
    <mergeCell ref="B35:B39"/>
    <mergeCell ref="A58:A62"/>
    <mergeCell ref="A63:A67"/>
    <mergeCell ref="A40:A47"/>
    <mergeCell ref="B40:B47"/>
    <mergeCell ref="A48:A53"/>
    <mergeCell ref="B48:B53"/>
    <mergeCell ref="A55:A57"/>
    <mergeCell ref="B55:B57"/>
    <mergeCell ref="B58:B62"/>
  </mergeCells>
  <printOptions horizontalCentered="1" verticalCentered="1"/>
  <pageMargins left="0.35433070866141736" right="0.35433070866141736" top="0.19685039370078741" bottom="0.19685039370078741" header="0" footer="0"/>
  <pageSetup paperSize="5" scale="35"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997"/>
  <sheetViews>
    <sheetView tabSelected="1" workbookViewId="0">
      <selection activeCell="AG29" sqref="AG29"/>
    </sheetView>
  </sheetViews>
  <sheetFormatPr baseColWidth="10" defaultColWidth="14.42578125" defaultRowHeight="15" customHeight="1"/>
  <cols>
    <col min="1" max="1" width="33.7109375" customWidth="1"/>
    <col min="2" max="2" width="20" customWidth="1"/>
    <col min="3" max="3" width="37.140625" customWidth="1"/>
    <col min="4" max="4" width="45.140625" customWidth="1"/>
    <col min="5" max="5" width="56.5703125" customWidth="1"/>
    <col min="6" max="6" width="21.85546875" customWidth="1"/>
    <col min="7" max="7" width="22.7109375" customWidth="1"/>
    <col min="8" max="8" width="21.85546875" customWidth="1"/>
    <col min="9" max="9" width="14.5703125" customWidth="1"/>
    <col min="10" max="10" width="11.5703125" customWidth="1"/>
    <col min="11" max="11" width="12.5703125" customWidth="1"/>
    <col min="12" max="12" width="10.85546875" customWidth="1"/>
    <col min="13" max="13" width="17.7109375" customWidth="1"/>
    <col min="14" max="14" width="54.7109375" customWidth="1"/>
    <col min="15" max="15" width="14.140625" customWidth="1"/>
    <col min="16" max="16" width="15.28515625" customWidth="1"/>
    <col min="17" max="17" width="18.5703125" customWidth="1"/>
    <col min="18" max="18" width="14.5703125" customWidth="1"/>
    <col min="19" max="19" width="17.140625" customWidth="1"/>
    <col min="20" max="20" width="14.7109375" customWidth="1"/>
    <col min="21" max="21" width="15.140625" customWidth="1"/>
    <col min="22" max="23" width="13.7109375" customWidth="1"/>
    <col min="24" max="24" width="15.42578125" customWidth="1"/>
    <col min="25" max="25" width="12.85546875" customWidth="1"/>
    <col min="26" max="26" width="18.28515625" customWidth="1"/>
    <col min="27" max="27" width="19.140625" customWidth="1"/>
    <col min="28" max="28" width="18.42578125" customWidth="1"/>
    <col min="29" max="29" width="57.42578125" customWidth="1"/>
    <col min="30" max="30" width="19.5703125" customWidth="1"/>
    <col min="31" max="31" width="16.28515625" customWidth="1"/>
    <col min="32" max="32" width="18.28515625" customWidth="1"/>
    <col min="33" max="33" width="30" customWidth="1"/>
    <col min="34" max="36" width="25.5703125" customWidth="1"/>
    <col min="37" max="37" width="13.85546875" customWidth="1"/>
  </cols>
  <sheetData>
    <row r="1" spans="1:37" ht="15" customHeight="1">
      <c r="A1" s="157"/>
      <c r="B1" s="148"/>
      <c r="C1" s="160" t="s">
        <v>0</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48"/>
      <c r="AJ1" s="163" t="s">
        <v>1</v>
      </c>
      <c r="AK1" s="148"/>
    </row>
    <row r="2" spans="1:37" ht="15" customHeight="1">
      <c r="A2" s="158"/>
      <c r="B2" s="159"/>
      <c r="C2" s="158"/>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59"/>
      <c r="AJ2" s="164" t="s">
        <v>176</v>
      </c>
      <c r="AK2" s="159"/>
    </row>
    <row r="3" spans="1:37" ht="15" customHeight="1">
      <c r="A3" s="158"/>
      <c r="B3" s="159"/>
      <c r="C3" s="165" t="s">
        <v>177</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59"/>
      <c r="AJ3" s="166" t="s">
        <v>4</v>
      </c>
      <c r="AK3" s="159"/>
    </row>
    <row r="4" spans="1:37" ht="15.75" customHeight="1">
      <c r="A4" s="158"/>
      <c r="B4" s="159"/>
      <c r="C4" s="158"/>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59"/>
      <c r="AJ4" s="166" t="s">
        <v>178</v>
      </c>
      <c r="AK4" s="159"/>
    </row>
    <row r="5" spans="1:37" ht="28.5" customHeight="1">
      <c r="A5" s="175" t="s">
        <v>6</v>
      </c>
      <c r="B5" s="176"/>
      <c r="C5" s="177" t="s">
        <v>7</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9"/>
    </row>
    <row r="6" spans="1:37" ht="15.75" customHeight="1">
      <c r="A6" s="180" t="s">
        <v>179</v>
      </c>
      <c r="B6" s="181"/>
      <c r="C6" s="182" t="s">
        <v>180</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83"/>
    </row>
    <row r="7" spans="1:37" ht="33.75" customHeight="1">
      <c r="A7" s="184" t="s">
        <v>181</v>
      </c>
      <c r="B7" s="176"/>
      <c r="C7" s="185" t="s">
        <v>182</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83"/>
    </row>
    <row r="8" spans="1:37" ht="15.75" customHeight="1">
      <c r="A8" s="205" t="s">
        <v>183</v>
      </c>
      <c r="B8" s="181"/>
      <c r="C8" s="186">
        <v>45518</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8"/>
    </row>
    <row r="9" spans="1:37" ht="25.5" customHeight="1">
      <c r="A9" s="206" t="s">
        <v>184</v>
      </c>
      <c r="B9" s="168"/>
      <c r="C9" s="168"/>
      <c r="D9" s="168"/>
      <c r="E9" s="168"/>
      <c r="F9" s="168"/>
      <c r="G9" s="207"/>
      <c r="H9" s="167" t="s">
        <v>185</v>
      </c>
      <c r="I9" s="168"/>
      <c r="J9" s="168"/>
      <c r="K9" s="168"/>
      <c r="L9" s="168"/>
      <c r="M9" s="168"/>
      <c r="N9" s="168"/>
      <c r="O9" s="168"/>
      <c r="P9" s="168"/>
      <c r="Q9" s="168"/>
      <c r="R9" s="168"/>
      <c r="S9" s="168"/>
      <c r="T9" s="168"/>
      <c r="U9" s="168"/>
      <c r="V9" s="168"/>
      <c r="W9" s="168"/>
      <c r="X9" s="168"/>
      <c r="Y9" s="168"/>
      <c r="Z9" s="168"/>
      <c r="AA9" s="169"/>
      <c r="AB9" s="170" t="s">
        <v>186</v>
      </c>
      <c r="AC9" s="161"/>
      <c r="AD9" s="161"/>
      <c r="AE9" s="161"/>
      <c r="AF9" s="161"/>
      <c r="AG9" s="161"/>
      <c r="AH9" s="161"/>
      <c r="AI9" s="161"/>
      <c r="AJ9" s="161"/>
      <c r="AK9" s="148"/>
    </row>
    <row r="10" spans="1:37" ht="46.5" customHeight="1">
      <c r="A10" s="16" t="s">
        <v>187</v>
      </c>
      <c r="B10" s="208" t="s">
        <v>188</v>
      </c>
      <c r="C10" s="141"/>
      <c r="D10" s="141"/>
      <c r="E10" s="142"/>
      <c r="F10" s="17" t="s">
        <v>189</v>
      </c>
      <c r="G10" s="192" t="s">
        <v>190</v>
      </c>
      <c r="H10" s="174" t="s">
        <v>191</v>
      </c>
      <c r="I10" s="141"/>
      <c r="J10" s="141"/>
      <c r="K10" s="141"/>
      <c r="L10" s="142"/>
      <c r="M10" s="174" t="s">
        <v>192</v>
      </c>
      <c r="N10" s="141"/>
      <c r="O10" s="141"/>
      <c r="P10" s="141"/>
      <c r="Q10" s="141"/>
      <c r="R10" s="141"/>
      <c r="S10" s="141"/>
      <c r="T10" s="141"/>
      <c r="U10" s="141"/>
      <c r="V10" s="141"/>
      <c r="W10" s="141"/>
      <c r="X10" s="141"/>
      <c r="Y10" s="141"/>
      <c r="Z10" s="141"/>
      <c r="AA10" s="142"/>
      <c r="AB10" s="171"/>
      <c r="AC10" s="172"/>
      <c r="AD10" s="172"/>
      <c r="AE10" s="172"/>
      <c r="AF10" s="172"/>
      <c r="AG10" s="172"/>
      <c r="AH10" s="172"/>
      <c r="AI10" s="172"/>
      <c r="AJ10" s="172"/>
      <c r="AK10" s="173"/>
    </row>
    <row r="11" spans="1:37" ht="37.5" customHeight="1">
      <c r="A11" s="209" t="s">
        <v>193</v>
      </c>
      <c r="B11" s="189" t="s">
        <v>194</v>
      </c>
      <c r="C11" s="191" t="s">
        <v>195</v>
      </c>
      <c r="D11" s="189" t="s">
        <v>196</v>
      </c>
      <c r="E11" s="191" t="s">
        <v>197</v>
      </c>
      <c r="F11" s="210" t="s">
        <v>198</v>
      </c>
      <c r="G11" s="193"/>
      <c r="H11" s="194" t="s">
        <v>199</v>
      </c>
      <c r="I11" s="196" t="s">
        <v>200</v>
      </c>
      <c r="J11" s="105"/>
      <c r="K11" s="196" t="s">
        <v>201</v>
      </c>
      <c r="L11" s="148"/>
      <c r="M11" s="194" t="s">
        <v>202</v>
      </c>
      <c r="N11" s="199" t="s">
        <v>203</v>
      </c>
      <c r="O11" s="199" t="s">
        <v>204</v>
      </c>
      <c r="P11" s="199" t="s">
        <v>205</v>
      </c>
      <c r="Q11" s="199" t="s">
        <v>206</v>
      </c>
      <c r="R11" s="201" t="s">
        <v>207</v>
      </c>
      <c r="S11" s="203" t="s">
        <v>208</v>
      </c>
      <c r="T11" s="204" t="s">
        <v>199</v>
      </c>
      <c r="U11" s="203" t="s">
        <v>209</v>
      </c>
      <c r="V11" s="203" t="s">
        <v>210</v>
      </c>
      <c r="W11" s="143" t="s">
        <v>211</v>
      </c>
      <c r="X11" s="144"/>
      <c r="Y11" s="147" t="s">
        <v>212</v>
      </c>
      <c r="Z11" s="148"/>
      <c r="AA11" s="151" t="s">
        <v>213</v>
      </c>
      <c r="AB11" s="152" t="s">
        <v>214</v>
      </c>
      <c r="AC11" s="154" t="s">
        <v>215</v>
      </c>
      <c r="AD11" s="155" t="s">
        <v>216</v>
      </c>
      <c r="AE11" s="152" t="s">
        <v>217</v>
      </c>
      <c r="AF11" s="138" t="s">
        <v>218</v>
      </c>
      <c r="AG11" s="140" t="s">
        <v>219</v>
      </c>
      <c r="AH11" s="141"/>
      <c r="AI11" s="141"/>
      <c r="AJ11" s="142"/>
      <c r="AK11" s="152" t="s">
        <v>220</v>
      </c>
    </row>
    <row r="12" spans="1:37" ht="25.5" customHeight="1">
      <c r="A12" s="153"/>
      <c r="B12" s="190"/>
      <c r="C12" s="153"/>
      <c r="D12" s="190"/>
      <c r="E12" s="153"/>
      <c r="F12" s="153"/>
      <c r="G12" s="156"/>
      <c r="H12" s="195"/>
      <c r="I12" s="197"/>
      <c r="J12" s="198"/>
      <c r="K12" s="197"/>
      <c r="L12" s="150"/>
      <c r="M12" s="195"/>
      <c r="N12" s="200"/>
      <c r="O12" s="200"/>
      <c r="P12" s="200"/>
      <c r="Q12" s="200"/>
      <c r="R12" s="202"/>
      <c r="S12" s="153"/>
      <c r="T12" s="190"/>
      <c r="U12" s="153"/>
      <c r="V12" s="153"/>
      <c r="W12" s="145"/>
      <c r="X12" s="146"/>
      <c r="Y12" s="149"/>
      <c r="Z12" s="150"/>
      <c r="AA12" s="139"/>
      <c r="AB12" s="153"/>
      <c r="AC12" s="153"/>
      <c r="AD12" s="156"/>
      <c r="AE12" s="153"/>
      <c r="AF12" s="139"/>
      <c r="AG12" s="18" t="s">
        <v>221</v>
      </c>
      <c r="AH12" s="19" t="s">
        <v>222</v>
      </c>
      <c r="AI12" s="18" t="s">
        <v>223</v>
      </c>
      <c r="AJ12" s="18" t="s">
        <v>224</v>
      </c>
      <c r="AK12" s="153"/>
    </row>
    <row r="13" spans="1:37" ht="190.5" customHeight="1">
      <c r="A13" s="20" t="s">
        <v>180</v>
      </c>
      <c r="B13" s="21" t="s">
        <v>225</v>
      </c>
      <c r="C13" s="22" t="s">
        <v>226</v>
      </c>
      <c r="D13" s="23" t="s">
        <v>227</v>
      </c>
      <c r="E13" s="221" t="str">
        <f>CONCATENATE(B13,"",C13,"",D13)</f>
        <v>Daño Fiscal sobre los recursos públicospor el aprovechamiento  de  autoridad, cargo y funciones para la toma de decisiones por parte de la alta dirección en beneficio propio o de un tercero.</v>
      </c>
      <c r="F13" s="24" t="s">
        <v>228</v>
      </c>
      <c r="G13" s="20" t="s">
        <v>229</v>
      </c>
      <c r="H13" s="25" t="s">
        <v>230</v>
      </c>
      <c r="I13" s="26" t="s">
        <v>230</v>
      </c>
      <c r="J13" s="26" t="str">
        <f t="shared" ref="J13:J14" si="0">IF((I13="Muy Bajo"),"20%",IF(I13="Baja","40%",IF(I13="Media","60%",IF(I13="Alta","80%",IF(I13="Muy Alta","100%","0")))))</f>
        <v>80%</v>
      </c>
      <c r="K13" s="27" t="s">
        <v>231</v>
      </c>
      <c r="L13" s="27" t="str">
        <f t="shared" ref="L13:L14" si="1">IF((K13="Leve"),"20%",IF(K13="Menor","40%",IF(K13="Moderado","60%",IF(K13="Mayor","80%",IF(K13="Catastrófico","100%","0")))))</f>
        <v>80%</v>
      </c>
      <c r="M13" s="28" t="str">
        <f t="shared" ref="M13:M14" si="2">IF((J13="100%")*(L13="100%"),"Extremo",IF((J13="100%")*(L13="80%"),"Alto",IF((J13="100%")*(L13="60%"),"Alto",IF((J13="100%")*(L13="40%"),"Alto",IF((J13="100%")*(L13="20%"),"Alto",IF((J13="80%")*(L13="100%"),"Extremo",IF((J13="80%")*(L13="80%"),"Alto",IF((J13="80%")*(L13="60%"),"Alto",IF((J13="80%")*(L13="40%"),"Moderado",IF((J13="80%")*(L13="20%"),"Moderado",IF((J13="60%")*(L13="100%"),"Extremo",IF((J13="60%")*(L13="80%"),"Alto",IF((J13="60%")*(L13="60%"),"Moderado",IF((J13="60%")*(L13="40%"),"Moderado",IF((J13="60%")*(L13="20%"),"Moderado",IF((J13="40%")*(L13="100%"),"Extremo",IF((J13="40%")*(L13="80%"),"Alto",IF((J13="40%")*(L13="60%"),"Moderado",IF((J13="40%")*(L13="40%"),"Moderado",IF((J13="40%")*(L13="20%"),"Bajo",IF((J13="20%")*(L13="100%"),"Extremo",IF((J13="20%")*(L13="80%"),"Alto",IF((J13="20%")*(L13="60%"),"Moderado",IF((J13="20%")*(L13="40%"),"Bajo",IF((J13="20%")*(L13="20%"),"Bajo","0")))))))))))))))))))))))))</f>
        <v>Alto</v>
      </c>
      <c r="N13" s="29" t="s">
        <v>232</v>
      </c>
      <c r="O13" s="27" t="s">
        <v>194</v>
      </c>
      <c r="P13" s="27" t="s">
        <v>233</v>
      </c>
      <c r="Q13" s="27" t="s">
        <v>234</v>
      </c>
      <c r="R13" s="30">
        <f t="shared" ref="R13:R18" si="3">IF((P13="Preventivo"),"25%",IF(P13="Detectivo","15%",IF(P13="Correctivo","10%","0")))+IF((Q13="Automático"),"25%",IF(Q13="Manual","15%","0"))</f>
        <v>0.4</v>
      </c>
      <c r="S13" s="4" t="s">
        <v>235</v>
      </c>
      <c r="T13" s="31" t="s">
        <v>236</v>
      </c>
      <c r="U13" s="31" t="s">
        <v>237</v>
      </c>
      <c r="V13" s="32">
        <v>0.5</v>
      </c>
      <c r="W13" s="33">
        <v>0.5</v>
      </c>
      <c r="X13" s="34" t="str">
        <f t="shared" ref="X13:X14" si="4">IF((W13&lt;21%),"Muy Bajo",IF((W13&lt;41%),"Baja",IF((W13&lt;61%),"Media",IF((W13&lt;81%),"Alta",IF((W13&lt;101%),"Muy alta","0")))))</f>
        <v>Media</v>
      </c>
      <c r="Y13" s="33">
        <f t="shared" ref="Y13:Y14" si="5">IF(O13="Impacto",L13-(L13*R13),IF(O13="Probabilidad",L13-0,"0"))</f>
        <v>0.48</v>
      </c>
      <c r="Z13" s="34" t="str">
        <f>IF((Y13&lt;21%),"Leve",IF((Y13&lt;41%),"Menor",IF((Y13&lt;61%),"Moderado",IF((Y13&lt;81%),"Mayor",IF((Y13&lt;101%),"Catastrófico","0")))))</f>
        <v>Moderado</v>
      </c>
      <c r="AA13" s="35" t="str">
        <f t="shared" ref="AA13:AA14" si="6">IF((X13="Muy alta")*(Z13="Catastrófico"),"Extremo",IF((X13="Muy alta")*(Z13="Mayor"),"Alto",IF((X13="Muy alta")*(Z13="Moderado"),"Alto",IF((X13="Muy alta")*(Z13="Menor"),"Alto",IF((X13="Muy alta")*(Z13="Leve"),"Alto",IF((X13="Alta")*(Z13="Catastrófico"),"Extremo",IF((X13="Alta")*(Z13="Mayor"),"Alto",IF((X13="Alta")*(Z13="Moderado"),"Alto",IF((X13="Alta")*(Z13="Menor"),"Moderado",IF((X13="Alta")*(Z13="Leve"),"Moderado",IF((X13="Media")*(Z13="Catastrófico"),"Extremo",IF((X13="Media")*(Z13="Mayor"),"Alto",IF((X13="Media")*(Z13="Moderado"),"Moderado",IF((X13="Media")*(Z13="Menor"),"Moderado",IF((X13="Media")*(Z13="Leve"),"Moderado",IF((X13="Baja")*(Z13="Catastrófico"),"Extremo",IF((X13="Baja")*(Z13="Mayor"),"Alto",IF((X13="Baja")*(Z13="Moderado"),"Moderado",IF((X13="Baja")*(Z13="Menor"),"Moderado",IF((X13="Baja")*(Z13="Leve"),"Bajo",IF((X13="Muy bajo")*(Z13="Catastrófico"),"Extremo",IF((X13="Muy bajo")*(Z13="Mayor"),"Alto",IF((X13="Muy bajo")*(Z13="Moderado"),"Moderado",IF((X13="Muy bajo")*(Z13="Menor"),"Bajo",IF((X13="Muy bajo")*(Z13="Leve"),"Bajo","0")))))))))))))))))))))))))</f>
        <v>Moderado</v>
      </c>
      <c r="AB13" s="36" t="s">
        <v>238</v>
      </c>
      <c r="AC13" s="37" t="s">
        <v>239</v>
      </c>
      <c r="AD13" s="38" t="s">
        <v>240</v>
      </c>
      <c r="AE13" s="39" t="s">
        <v>241</v>
      </c>
      <c r="AF13" s="39" t="s">
        <v>242</v>
      </c>
      <c r="AG13" s="40" t="s">
        <v>243</v>
      </c>
      <c r="AH13" s="40" t="s">
        <v>244</v>
      </c>
      <c r="AI13" s="40" t="s">
        <v>245</v>
      </c>
      <c r="AJ13" s="40" t="s">
        <v>246</v>
      </c>
      <c r="AK13" s="41" t="s">
        <v>247</v>
      </c>
    </row>
    <row r="14" spans="1:37" ht="53.25" customHeight="1">
      <c r="A14" s="135" t="s">
        <v>180</v>
      </c>
      <c r="B14" s="211" t="s">
        <v>248</v>
      </c>
      <c r="C14" s="135" t="s">
        <v>249</v>
      </c>
      <c r="D14" s="211" t="s">
        <v>250</v>
      </c>
      <c r="E14" s="211" t="str">
        <f>CONCATENATE(B14," ",C14," ",D14)</f>
        <v>Afectación económica y reputacional uso no adecuado de la energía. debido a que  no se dejan apagados los computadores y las luces al medio día o en las noches,utilizar las escaleras en lugar del ascensor,usar mas ventilacion natural que usar aires acondicionados, para beneficio propio o de un trecero</v>
      </c>
      <c r="F14" s="216" t="s">
        <v>228</v>
      </c>
      <c r="G14" s="122" t="s">
        <v>251</v>
      </c>
      <c r="H14" s="122" t="s">
        <v>230</v>
      </c>
      <c r="I14" s="123" t="s">
        <v>230</v>
      </c>
      <c r="J14" s="123" t="str">
        <f t="shared" si="0"/>
        <v>80%</v>
      </c>
      <c r="K14" s="123" t="s">
        <v>231</v>
      </c>
      <c r="L14" s="123" t="str">
        <f t="shared" si="1"/>
        <v>80%</v>
      </c>
      <c r="M14" s="124" t="str">
        <f t="shared" si="2"/>
        <v>Alto</v>
      </c>
      <c r="N14" s="215" t="s">
        <v>252</v>
      </c>
      <c r="O14" s="42" t="s">
        <v>194</v>
      </c>
      <c r="P14" s="42" t="s">
        <v>233</v>
      </c>
      <c r="Q14" s="42" t="s">
        <v>253</v>
      </c>
      <c r="R14" s="43">
        <f t="shared" si="3"/>
        <v>0.25</v>
      </c>
      <c r="S14" s="42" t="s">
        <v>254</v>
      </c>
      <c r="T14" s="42" t="s">
        <v>236</v>
      </c>
      <c r="U14" s="42" t="s">
        <v>255</v>
      </c>
      <c r="V14" s="43">
        <f t="shared" ref="V14:V15" si="7">V13-(V13*R14)</f>
        <v>0.375</v>
      </c>
      <c r="W14" s="124">
        <f>V15</f>
        <v>0.28125</v>
      </c>
      <c r="X14" s="123" t="str">
        <f t="shared" si="4"/>
        <v>Baja</v>
      </c>
      <c r="Y14" s="124">
        <f t="shared" si="5"/>
        <v>0.60000000000000009</v>
      </c>
      <c r="Z14" s="123" t="s">
        <v>256</v>
      </c>
      <c r="AA14" s="124" t="str">
        <f t="shared" si="6"/>
        <v>Moderado</v>
      </c>
      <c r="AB14" s="123" t="s">
        <v>238</v>
      </c>
      <c r="AC14" s="217" t="s">
        <v>257</v>
      </c>
      <c r="AD14" s="122" t="s">
        <v>258</v>
      </c>
      <c r="AE14" s="132" t="s">
        <v>241</v>
      </c>
      <c r="AF14" s="132" t="s">
        <v>242</v>
      </c>
      <c r="AG14" s="131" t="s">
        <v>243</v>
      </c>
      <c r="AH14" s="130" t="s">
        <v>244</v>
      </c>
      <c r="AI14" s="131" t="s">
        <v>245</v>
      </c>
      <c r="AJ14" s="131" t="s">
        <v>246</v>
      </c>
      <c r="AK14" s="133" t="s">
        <v>247</v>
      </c>
    </row>
    <row r="15" spans="1:37" ht="96.75" customHeight="1">
      <c r="A15" s="89"/>
      <c r="B15" s="89"/>
      <c r="C15" s="89"/>
      <c r="D15" s="89"/>
      <c r="E15" s="89"/>
      <c r="F15" s="89"/>
      <c r="G15" s="89"/>
      <c r="H15" s="89"/>
      <c r="I15" s="89"/>
      <c r="J15" s="89"/>
      <c r="K15" s="89"/>
      <c r="L15" s="89"/>
      <c r="M15" s="89"/>
      <c r="N15" s="89"/>
      <c r="O15" s="42" t="s">
        <v>194</v>
      </c>
      <c r="P15" s="42" t="s">
        <v>233</v>
      </c>
      <c r="Q15" s="42" t="s">
        <v>253</v>
      </c>
      <c r="R15" s="43">
        <f t="shared" si="3"/>
        <v>0.25</v>
      </c>
      <c r="S15" s="42" t="s">
        <v>259</v>
      </c>
      <c r="T15" s="42" t="s">
        <v>236</v>
      </c>
      <c r="U15" s="42" t="s">
        <v>237</v>
      </c>
      <c r="V15" s="43">
        <f t="shared" si="7"/>
        <v>0.28125</v>
      </c>
      <c r="W15" s="89"/>
      <c r="X15" s="89"/>
      <c r="Y15" s="89"/>
      <c r="Z15" s="89"/>
      <c r="AA15" s="89"/>
      <c r="AB15" s="89"/>
      <c r="AC15" s="89"/>
      <c r="AD15" s="89"/>
      <c r="AE15" s="89"/>
      <c r="AF15" s="89"/>
      <c r="AG15" s="89"/>
      <c r="AH15" s="89"/>
      <c r="AI15" s="89"/>
      <c r="AJ15" s="89"/>
      <c r="AK15" s="89"/>
    </row>
    <row r="16" spans="1:37" ht="90.75" customHeight="1">
      <c r="A16" s="135" t="s">
        <v>180</v>
      </c>
      <c r="B16" s="135" t="s">
        <v>248</v>
      </c>
      <c r="C16" s="211" t="s">
        <v>260</v>
      </c>
      <c r="D16" s="211" t="s">
        <v>261</v>
      </c>
      <c r="E16" s="211" t="str">
        <f>CONCATENATE(B16," ",C16," ",D16)</f>
        <v>Afectación económica y reputacional por derrame de químicos peligrosos debido a mala manipulación o almacenamiento no adecuado . por el incumplimiento de la normatividad, para beneficio propio o de un tercero</v>
      </c>
      <c r="F16" s="212" t="s">
        <v>228</v>
      </c>
      <c r="G16" s="126" t="s">
        <v>251</v>
      </c>
      <c r="H16" s="126" t="s">
        <v>262</v>
      </c>
      <c r="I16" s="127" t="s">
        <v>230</v>
      </c>
      <c r="J16" s="127" t="str">
        <f>IF((I16="Muy Bajo"),"20%",IF(I16="Baja","40%",IF(I16="Media","60%",IF(I16="Alta","80%",IF(I16="Muy Alta","100%","0")))))</f>
        <v>80%</v>
      </c>
      <c r="K16" s="127" t="s">
        <v>231</v>
      </c>
      <c r="L16" s="127" t="str">
        <f>IF((K16="Leve"),"20%",IF(K16="Menor","40%",IF(K16="Moderado","60%",IF(K16="Mayor","80%",IF(K16="Catastrófico","100%","0")))))</f>
        <v>80%</v>
      </c>
      <c r="M16" s="128" t="str">
        <f>IF((J16="100%")*(L16="100%"),"Extremo",IF((J16="100%")*(L16="80%"),"Alto",IF((J16="100%")*(L16="60%"),"Alto",IF((J16="100%")*(L16="40%"),"Alto",IF((J16="100%")*(L16="20%"),"Alto",IF((J16="80%")*(L16="100%"),"Extremo",IF((J16="80%")*(L16="80%"),"Alto",IF((J16="80%")*(L16="60%"),"Alto",IF((J16="80%")*(L16="40%"),"Moderado",IF((J16="80%")*(L16="20%"),"Moderado",IF((J16="60%")*(L16="100%"),"Extremo",IF((J16="60%")*(L16="80%"),"Alto",IF((J16="60%")*(L16="60%"),"Moderado",IF((J16="60%")*(L16="40%"),"Moderado",IF((J16="60%")*(L16="20%"),"Moderado",IF((J16="40%")*(L16="100%"),"Extremo",IF((J16="40%")*(L16="80%"),"Alto",IF((J16="40%")*(L16="60%"),"Moderado",IF((J16="40%")*(L16="40%"),"Moderado",IF((J16="40%")*(L16="20%"),"Bajo",IF((J16="20%")*(L16="100%"),"Extremo",IF((J16="20%")*(L16="80%"),"Alto",IF((J16="20%")*(L16="60%"),"Moderado",IF((J16="20%")*(L16="40%"),"Bajo",IF((J16="20%")*(L16="20%"),"Bajo","0")))))))))))))))))))))))))</f>
        <v>Alto</v>
      </c>
      <c r="N16" s="44" t="s">
        <v>263</v>
      </c>
      <c r="O16" s="36" t="s">
        <v>264</v>
      </c>
      <c r="P16" s="36" t="s">
        <v>233</v>
      </c>
      <c r="Q16" s="36" t="s">
        <v>234</v>
      </c>
      <c r="R16" s="45">
        <f t="shared" si="3"/>
        <v>0.4</v>
      </c>
      <c r="S16" s="36" t="s">
        <v>259</v>
      </c>
      <c r="T16" s="36" t="s">
        <v>265</v>
      </c>
      <c r="U16" s="46"/>
      <c r="V16" s="45">
        <f>IF(O16="probabilidad",J16-(J16*R16),IF(O16="Impacto",(J16-0),"0"))</f>
        <v>0.48</v>
      </c>
      <c r="W16" s="128">
        <f>V17</f>
        <v>0.36</v>
      </c>
      <c r="X16" s="127" t="str">
        <f>IF((W16&lt;21%),"Muy Bajo",IF((W16&lt;41%),"Baja",IF((W16&lt;61%),"Media",IF((W16&lt;81%),"Alta",IF((W16&lt;101%),"Muy alta","0")))))</f>
        <v>Baja</v>
      </c>
      <c r="Y16" s="128">
        <f>IF(O16="Impacto",L16-(L16*R16),IF(O16="Probabilidad",L16-0,"0"))</f>
        <v>0.8</v>
      </c>
      <c r="Z16" s="127" t="str">
        <f>IF((Y16&lt;21%),"Leve",IF((Y16&lt;41%),"Menor",IF((Y16&lt;61%),"Moderado",IF((Y16&lt;81%),"Mayor",IF((Y16&lt;101%),"Catastrófico","0")))))</f>
        <v>Mayor</v>
      </c>
      <c r="AA16" s="128" t="str">
        <f>IF((X16="Muy alta")*(Z16="Catastrófico"),"Extremo",IF((X16="Muy alta")*(Z16="Mayor"),"Alto",IF((X16="Muy alta")*(Z16="Moderado"),"Alto",IF((X16="Muy alta")*(Z16="Menor"),"Alto",IF((X16="Muy alta")*(Z16="Leve"),"Alto",IF((X16="Alta")*(Z16="Catastrófico"),"Extremo",IF((X16="Alta")*(Z16="Mayor"),"Alto",IF((X16="Alta")*(Z16="Moderado"),"Alto",IF((X16="Alta")*(Z16="Menor"),"Moderado",IF((X16="Alta")*(Z16="Leve"),"Moderado",IF((X16="Media")*(Z16="Catastrófico"),"Extremo",IF((X16="Media")*(Z16="Mayor"),"Alto",IF((X16="Media")*(Z16="Moderado"),"Moderado",IF((X16="Media")*(Z16="Menor"),"Moderado",IF((X16="Media")*(Z16="Leve"),"Moderado",IF((X16="Baja")*(Z16="Catastrófico"),"Extremo",IF((X16="Baja")*(Z16="Mayor"),"Alto",IF((X16="Baja")*(Z16="Moderado"),"Moderado",IF((X16="Baja")*(Z16="Menor"),"Moderado",IF((X16="Baja")*(Z16="Leve"),"Bajo",IF((X16="Muy bajo")*(Z16="Catastrófico"),"Extremo",IF((X16="Muy bajo")*(Z16="Mayor"),"Alto",IF((X16="Muy bajo")*(Z16="Moderado"),"Moderado",IF((X16="Muy bajo")*(Z16="Menor"),"Bajo",IF((X16="Muy bajo")*(Z16="Leve"),"Bajo","0")))))))))))))))))))))))))</f>
        <v>Alto</v>
      </c>
      <c r="AB16" s="127" t="s">
        <v>266</v>
      </c>
      <c r="AC16" s="218" t="s">
        <v>267</v>
      </c>
      <c r="AD16" s="132" t="s">
        <v>258</v>
      </c>
      <c r="AE16" s="132" t="s">
        <v>241</v>
      </c>
      <c r="AF16" s="132" t="s">
        <v>242</v>
      </c>
      <c r="AG16" s="131" t="s">
        <v>243</v>
      </c>
      <c r="AH16" s="130" t="s">
        <v>244</v>
      </c>
      <c r="AI16" s="131" t="s">
        <v>245</v>
      </c>
      <c r="AJ16" s="131" t="s">
        <v>246</v>
      </c>
      <c r="AK16" s="133" t="s">
        <v>247</v>
      </c>
    </row>
    <row r="17" spans="1:37" ht="90.75" customHeight="1">
      <c r="A17" s="89"/>
      <c r="B17" s="89"/>
      <c r="C17" s="89"/>
      <c r="D17" s="89"/>
      <c r="E17" s="89"/>
      <c r="F17" s="89"/>
      <c r="G17" s="89"/>
      <c r="H17" s="89"/>
      <c r="I17" s="89"/>
      <c r="J17" s="89"/>
      <c r="K17" s="89"/>
      <c r="L17" s="89"/>
      <c r="M17" s="89"/>
      <c r="N17" s="47" t="s">
        <v>268</v>
      </c>
      <c r="O17" s="36" t="s">
        <v>269</v>
      </c>
      <c r="P17" s="46" t="s">
        <v>270</v>
      </c>
      <c r="Q17" s="48" t="s">
        <v>271</v>
      </c>
      <c r="R17" s="45">
        <f t="shared" si="3"/>
        <v>0.25</v>
      </c>
      <c r="S17" s="46" t="s">
        <v>272</v>
      </c>
      <c r="T17" s="46" t="s">
        <v>273</v>
      </c>
      <c r="U17" s="46" t="s">
        <v>274</v>
      </c>
      <c r="V17" s="45">
        <f>V16-(V16*R17)</f>
        <v>0.36</v>
      </c>
      <c r="W17" s="89"/>
      <c r="X17" s="89"/>
      <c r="Y17" s="89"/>
      <c r="Z17" s="89"/>
      <c r="AA17" s="89"/>
      <c r="AB17" s="89"/>
      <c r="AC17" s="89"/>
      <c r="AD17" s="89"/>
      <c r="AE17" s="89"/>
      <c r="AF17" s="89"/>
      <c r="AG17" s="89"/>
      <c r="AH17" s="89"/>
      <c r="AI17" s="89"/>
      <c r="AJ17" s="89"/>
      <c r="AK17" s="89"/>
    </row>
    <row r="18" spans="1:37" ht="158.25" customHeight="1">
      <c r="A18" s="122" t="s">
        <v>180</v>
      </c>
      <c r="B18" s="126" t="s">
        <v>275</v>
      </c>
      <c r="C18" s="136" t="s">
        <v>276</v>
      </c>
      <c r="D18" s="136" t="s">
        <v>277</v>
      </c>
      <c r="E18" s="211" t="str">
        <f>CONCATENATE(B18," ",C18," ",D18)</f>
        <v xml:space="preserve">Afectación reputacional por emergencia sanitaria debido a la no recolección de los residuos peligrosos  generados en la UT. debido a que no renovó el contrato con el proveedor asignado. y el retraso de los pagos al proveedor que recolecta los residuos </v>
      </c>
      <c r="F18" s="137" t="s">
        <v>278</v>
      </c>
      <c r="G18" s="126" t="s">
        <v>279</v>
      </c>
      <c r="H18" s="123" t="s">
        <v>280</v>
      </c>
      <c r="I18" s="127" t="s">
        <v>281</v>
      </c>
      <c r="J18" s="127" t="str">
        <f>IF((I18="Muy Bajo"),"20%",IF(I18="Baja","40%",IF(I18="Media","60%",IF(I18="Alta","80%",IF(I18="Muy Alta","100%","0")))))</f>
        <v>20%</v>
      </c>
      <c r="K18" s="127" t="s">
        <v>282</v>
      </c>
      <c r="L18" s="127" t="str">
        <f>IF((K18="Leve"),"20%",IF(K18="Menor","40%",IF(K18="Moderado","60%",IF(K18="Mayor","80%",IF(K18="Catastrófico","100%","0")))))</f>
        <v>20%</v>
      </c>
      <c r="M18" s="128" t="str">
        <f>IF((J18="100%")*(L18="100%"),"Extremo",IF((J18="100%")*(L18="80%"),"Alto",IF((J18="100%")*(L18="60%"),"Alto",IF((J18="100%")*(L18="40%"),"Alto",IF((J18="100%")*(L18="20%"),"Alto",IF((J18="80%")*(L18="100%"),"Extremo",IF((J18="80%")*(L18="80%"),"Alto",IF((J18="80%")*(L18="60%"),"Alto",IF((J18="80%")*(L18="40%"),"Moderado",IF((J18="80%")*(L18="20%"),"Moderado",IF((J18="60%")*(L18="100%"),"Extremo",IF((J18="60%")*(L18="80%"),"Alto",IF((J18="60%")*(L18="60%"),"Moderado",IF((J18="60%")*(L18="40%"),"Moderado",IF((J18="60%")*(L18="20%"),"Moderado",IF((J18="40%")*(L18="100%"),"Extremo",IF((J18="40%")*(L18="80%"),"Alto",IF((J18="40%")*(L18="60%"),"Moderado",IF((J18="40%")*(L18="40%"),"Moderado",IF((J18="40%")*(L18="20%"),"Bajo",IF((J18="20%")*(L18="100%"),"Extremo",IF((J18="20%")*(L18="80%"),"Alto",IF((J18="20%")*(L18="60%"),"Moderado",IF((J18="20%")*(L18="40%"),"Bajo",IF((J18="20%")*(L18="20%"),"Bajo","0")))))))))))))))))))))))))</f>
        <v>Bajo</v>
      </c>
      <c r="N18" s="132" t="s">
        <v>283</v>
      </c>
      <c r="O18" s="127" t="s">
        <v>264</v>
      </c>
      <c r="P18" s="127" t="s">
        <v>233</v>
      </c>
      <c r="Q18" s="127" t="s">
        <v>234</v>
      </c>
      <c r="R18" s="128">
        <f t="shared" si="3"/>
        <v>0.4</v>
      </c>
      <c r="S18" s="127" t="s">
        <v>235</v>
      </c>
      <c r="T18" s="127" t="s">
        <v>236</v>
      </c>
      <c r="U18" s="127" t="s">
        <v>284</v>
      </c>
      <c r="V18" s="128">
        <f>IF(O18="probabilidad",J18-(J18*R18),IF(O18="Impacto",(J18-0),"0"))</f>
        <v>0.12</v>
      </c>
      <c r="W18" s="128">
        <f>V19</f>
        <v>0</v>
      </c>
      <c r="X18" s="127" t="str">
        <f>IF((W18&lt;21%),"Muy Bajo",IF((W18&lt;41%),"Baja",IF((W18&lt;61%),"Media",IF((W18&lt;81%),"Alta",IF((W18&lt;101%),"Muy alta","0")))))</f>
        <v>Muy Bajo</v>
      </c>
      <c r="Y18" s="128">
        <f>IF(O18="Impacto",L18-(L18*R18),IF(O18="Probabilidad",L18-0,"0"))</f>
        <v>0.2</v>
      </c>
      <c r="Z18" s="127" t="str">
        <f>IF((Y18&lt;21%),"Leve",IF((Y18&lt;41%),"Menor",IF((Y18&lt;61%),"Moderado",IF((Y18&lt;81%),"Mayor",IF((Y18&lt;101%),"Catastrófico","0")))))</f>
        <v>Leve</v>
      </c>
      <c r="AA18" s="128" t="str">
        <f>IF((X18="Muy alta")*(Z18="Catastrófico"),"Extremo",IF((X18="Muy alta")*(Z18="Mayor"),"Alto",IF((X18="Muy alta")*(Z18="Moderado"),"Alto",IF((X18="Muy alta")*(Z18="Menor"),"Alto",IF((X18="Muy alta")*(Z18="Leve"),"Alto",IF((X18="Alta")*(Z18="Catastrófico"),"Extremo",IF((X18="Alta")*(Z18="Mayor"),"Alto",IF((X18="Alta")*(Z18="Moderado"),"Alto",IF((X18="Alta")*(Z18="Menor"),"Moderado",IF((X18="Alta")*(Z18="Leve"),"Moderado",IF((X18="Media")*(Z18="Catastrófico"),"Extremo",IF((X18="Media")*(Z18="Mayor"),"Alto",IF((X18="Media")*(Z18="Moderado"),"Moderado",IF((X18="Media")*(Z18="Menor"),"Moderado",IF((X18="Media")*(Z18="Leve"),"Moderado",IF((X18="Baja")*(Z18="Catastrófico"),"Extremo",IF((X18="Baja")*(Z18="Mayor"),"Alto",IF((X18="Baja")*(Z18="Moderado"),"Moderado",IF((X18="Baja")*(Z18="Menor"),"Moderado",IF((X18="Baja")*(Z18="Leve"),"Bajo",IF((X18="Muy bajo")*(Z18="Catastrófico"),"Extremo",IF((X18="Muy bajo")*(Z18="Mayor"),"Alto",IF((X18="Muy bajo")*(Z18="Moderado"),"Moderado",IF((X18="Muy bajo")*(Z18="Menor"),"Bajo",IF((X18="Muy bajo")*(Z18="Leve"),"Bajo","0")))))))))))))))))))))))))</f>
        <v>Bajo</v>
      </c>
      <c r="AB18" s="127"/>
      <c r="AC18" s="213" t="s">
        <v>267</v>
      </c>
      <c r="AD18" s="214" t="s">
        <v>258</v>
      </c>
      <c r="AE18" s="132" t="s">
        <v>241</v>
      </c>
      <c r="AF18" s="132" t="s">
        <v>242</v>
      </c>
      <c r="AG18" s="131" t="s">
        <v>243</v>
      </c>
      <c r="AH18" s="130" t="s">
        <v>244</v>
      </c>
      <c r="AI18" s="131" t="s">
        <v>245</v>
      </c>
      <c r="AJ18" s="131" t="s">
        <v>246</v>
      </c>
      <c r="AK18" s="133" t="s">
        <v>247</v>
      </c>
    </row>
    <row r="19" spans="1:37" ht="126"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95"/>
      <c r="AD19" s="103"/>
      <c r="AE19" s="89"/>
      <c r="AF19" s="89"/>
      <c r="AG19" s="89"/>
      <c r="AH19" s="89"/>
      <c r="AI19" s="89"/>
      <c r="AJ19" s="89"/>
      <c r="AK19" s="89"/>
    </row>
    <row r="20" spans="1:37" ht="129" customHeight="1">
      <c r="A20" s="135" t="s">
        <v>180</v>
      </c>
      <c r="B20" s="126" t="s">
        <v>248</v>
      </c>
      <c r="C20" s="136" t="s">
        <v>285</v>
      </c>
      <c r="D20" s="136" t="s">
        <v>286</v>
      </c>
      <c r="E20" s="122" t="str">
        <f>CONCATENATE(B20," ",C20," ",D20)</f>
        <v>Afectación económica y reputacional por caida de arboles y/o ramas sobre personas , bienes o estructuras   debido a que se hace necesario cuantificar las hectáreas de conservación que posee el campus de la sede central de la Universidad del Tolima.</v>
      </c>
      <c r="F20" s="137" t="s">
        <v>287</v>
      </c>
      <c r="G20" s="126" t="s">
        <v>279</v>
      </c>
      <c r="H20" s="126" t="s">
        <v>288</v>
      </c>
      <c r="I20" s="127" t="s">
        <v>289</v>
      </c>
      <c r="J20" s="127" t="str">
        <f>IF((I20="Muy Bajo"),"20%",IF(I20="Baja","40%",IF(I20="Media","60%",IF(I20="Alta","80%",IF(I20="Muy Alta","100%","0")))))</f>
        <v>60%</v>
      </c>
      <c r="K20" s="127" t="s">
        <v>256</v>
      </c>
      <c r="L20" s="127" t="str">
        <f>IF((K20="Leve"),"20%",IF(K20="Menor","40%",IF(K20="Moderado","60%",IF(K20="Mayor","80%",IF(K20="Catastrófico","100%","0")))))</f>
        <v>60%</v>
      </c>
      <c r="M20" s="128" t="str">
        <f>IF((J20="100%")*(L20="100%"),"Extremo",IF((J20="100%")*(L20="80%"),"Alto",IF((J20="100%")*(L20="60%"),"Alto",IF((J20="100%")*(L20="40%"),"Alto",IF((J20="100%")*(L20="20%"),"Alto",IF((J20="80%")*(L20="100%"),"Extremo",IF((J20="80%")*(L20="80%"),"Alto",IF((J20="80%")*(L20="60%"),"Alto",IF((J20="80%")*(L20="40%"),"Moderado",IF((J20="80%")*(L20="20%"),"Moderado",IF((J20="60%")*(L20="100%"),"Extremo",IF((J20="60%")*(L20="80%"),"Alto",IF((J20="60%")*(L20="60%"),"Moderado",IF((J20="60%")*(L20="40%"),"Moderado",IF((J20="60%")*(L20="20%"),"Moderado",IF((J20="40%")*(L20="100%"),"Extremo",IF((J20="40%")*(L20="80%"),"Alto",IF((J20="40%")*(L20="60%"),"Moderado",IF((J20="40%")*(L20="40%"),"Moderado",IF((J20="40%")*(L20="20%"),"Bajo",IF((J20="20%")*(L20="100%"),"Extremo",IF((J20="20%")*(L20="80%"),"Alto",IF((J20="20%")*(L20="60%"),"Moderado",IF((J20="20%")*(L20="40%"),"Bajo",IF((J20="20%")*(L20="20%"),"Bajo","0")))))))))))))))))))))))))</f>
        <v>Moderado</v>
      </c>
      <c r="N20" s="134" t="s">
        <v>290</v>
      </c>
      <c r="O20" s="34" t="s">
        <v>194</v>
      </c>
      <c r="P20" s="34" t="s">
        <v>233</v>
      </c>
      <c r="Q20" s="34" t="s">
        <v>253</v>
      </c>
      <c r="R20" s="45">
        <f t="shared" ref="R20:R32" si="8">IF((P20="Preventivo"),"25%",IF(P20="Detectivo","15%",IF(P20="Correctivo","10%","0")))+IF((Q20="Automático"),"25%",IF(Q20="Manual","15%","0"))</f>
        <v>0.25</v>
      </c>
      <c r="S20" s="49" t="s">
        <v>259</v>
      </c>
      <c r="T20" s="34" t="s">
        <v>236</v>
      </c>
      <c r="U20" s="34" t="s">
        <v>237</v>
      </c>
      <c r="V20" s="45">
        <f>IF(O20="probabilidad",J20-(J20*R20),IF(O20="Impacto",(J20-0),"0"))</f>
        <v>0.6</v>
      </c>
      <c r="W20" s="128">
        <f>V21</f>
        <v>0.6</v>
      </c>
      <c r="X20" s="127" t="str">
        <f>IF((W20&lt;21%),"Muy Bajo",IF((W20&lt;41%),"Baja",IF((W20&lt;61%),"Media",IF((W20&lt;81%),"Alta",IF((W20&lt;101%),"Muy alta","0")))))</f>
        <v>Media</v>
      </c>
      <c r="Y20" s="128">
        <f>IF(O20="Impacto",L20-(L20*R20),IF(O20="Probabilidad",L20-0,"0"))</f>
        <v>0.44999999999999996</v>
      </c>
      <c r="Z20" s="127" t="str">
        <f>IF((Y20&lt;21%),"Leve",IF((Y20&lt;41%),"Menor",IF((Y20&lt;61%),"Moderado",IF((Y20&lt;81%),"Mayor",IF((Y20&lt;101%),"Catastrófico","0")))))</f>
        <v>Moderado</v>
      </c>
      <c r="AA20" s="128" t="str">
        <f>IF((X20="Muy alta")*(Z20="Catastrófico"),"Extremo",IF((X20="Muy alta")*(Z20="Mayor"),"Alto",IF((X20="Muy alta")*(Z20="Moderado"),"Alto",IF((X20="Muy alta")*(Z20="Menor"),"Alto",IF((X20="Muy alta")*(Z20="Leve"),"Alto",IF((X20="Alta")*(Z20="Catastrófico"),"Extremo",IF((X20="Alta")*(Z20="Mayor"),"Alto",IF((X20="Alta")*(Z20="Moderado"),"Alto",IF((X20="Alta")*(Z20="Menor"),"Moderado",IF((X20="Alta")*(Z20="Leve"),"Moderado",IF((X20="Media")*(Z20="Catastrófico"),"Extremo",IF((X20="Media")*(Z20="Mayor"),"Alto",IF((X20="Media")*(Z20="Moderado"),"Moderado",IF((X20="Media")*(Z20="Menor"),"Moderado",IF((X20="Media")*(Z20="Leve"),"Moderado",IF((X20="Baja")*(Z20="Catastrófico"),"Extremo",IF((X20="Baja")*(Z20="Mayor"),"Alto",IF((X20="Baja")*(Z20="Moderado"),"Moderado",IF((X20="Baja")*(Z20="Menor"),"Moderado",IF((X20="Baja")*(Z20="Leve"),"Bajo",IF((X20="Muy bajo")*(Z20="Catastrófico"),"Extremo",IF((X20="Muy bajo")*(Z20="Mayor"),"Alto",IF((X20="Muy bajo")*(Z20="Moderado"),"Moderado",IF((X20="Muy bajo")*(Z20="Menor"),"Bajo",IF((X20="Muy bajo")*(Z20="Leve"),"Bajo","0")))))))))))))))))))))))))</f>
        <v>Moderado</v>
      </c>
      <c r="AB20" s="127" t="s">
        <v>291</v>
      </c>
      <c r="AC20" s="50" t="s">
        <v>292</v>
      </c>
      <c r="AD20" s="132" t="s">
        <v>258</v>
      </c>
      <c r="AE20" s="132" t="s">
        <v>241</v>
      </c>
      <c r="AF20" s="132" t="s">
        <v>242</v>
      </c>
      <c r="AG20" s="131" t="s">
        <v>243</v>
      </c>
      <c r="AH20" s="130" t="s">
        <v>244</v>
      </c>
      <c r="AI20" s="131" t="s">
        <v>245</v>
      </c>
      <c r="AJ20" s="131" t="s">
        <v>246</v>
      </c>
      <c r="AK20" s="133" t="s">
        <v>247</v>
      </c>
    </row>
    <row r="21" spans="1:37" ht="54" customHeight="1">
      <c r="A21" s="89"/>
      <c r="B21" s="89"/>
      <c r="C21" s="89"/>
      <c r="D21" s="89"/>
      <c r="E21" s="89"/>
      <c r="F21" s="89"/>
      <c r="G21" s="89"/>
      <c r="H21" s="89"/>
      <c r="I21" s="89"/>
      <c r="J21" s="89"/>
      <c r="K21" s="89"/>
      <c r="L21" s="89"/>
      <c r="M21" s="89"/>
      <c r="N21" s="89"/>
      <c r="O21" s="46" t="s">
        <v>293</v>
      </c>
      <c r="P21" s="46" t="s">
        <v>294</v>
      </c>
      <c r="Q21" s="46" t="s">
        <v>253</v>
      </c>
      <c r="R21" s="45">
        <f t="shared" si="8"/>
        <v>0</v>
      </c>
      <c r="S21" s="46" t="s">
        <v>272</v>
      </c>
      <c r="T21" s="46" t="s">
        <v>273</v>
      </c>
      <c r="U21" s="46" t="s">
        <v>295</v>
      </c>
      <c r="V21" s="45">
        <f>V20-(V20*R21)</f>
        <v>0.6</v>
      </c>
      <c r="W21" s="89"/>
      <c r="X21" s="89"/>
      <c r="Y21" s="89"/>
      <c r="Z21" s="89"/>
      <c r="AA21" s="89"/>
      <c r="AB21" s="89"/>
      <c r="AC21" s="51"/>
      <c r="AD21" s="89"/>
      <c r="AE21" s="89"/>
      <c r="AF21" s="89"/>
      <c r="AG21" s="89"/>
      <c r="AH21" s="89"/>
      <c r="AI21" s="89"/>
      <c r="AJ21" s="89"/>
      <c r="AK21" s="89"/>
    </row>
    <row r="22" spans="1:37" ht="214.5" customHeight="1">
      <c r="A22" s="135" t="s">
        <v>180</v>
      </c>
      <c r="B22" s="135" t="s">
        <v>248</v>
      </c>
      <c r="C22" s="135" t="s">
        <v>296</v>
      </c>
      <c r="D22" s="126" t="s">
        <v>297</v>
      </c>
      <c r="E22" s="125" t="str">
        <f>CONCATENATE(B22," ",C22," ",D22)</f>
        <v xml:space="preserve">Afectación económica y reputacional por contaminación del aire debido a exceso de material particulado </v>
      </c>
      <c r="F22" s="127" t="s">
        <v>278</v>
      </c>
      <c r="G22" s="126" t="s">
        <v>279</v>
      </c>
      <c r="H22" s="126" t="s">
        <v>298</v>
      </c>
      <c r="I22" s="127" t="s">
        <v>289</v>
      </c>
      <c r="J22" s="127" t="str">
        <f>IF((I22="Muy Bajo"),"20%",IF(I22="Baja","40%",IF(I22="Media","60%",IF(I22="Alta","80%",IF(I22="Muy Alta","100%","0")))))</f>
        <v>60%</v>
      </c>
      <c r="K22" s="127" t="s">
        <v>256</v>
      </c>
      <c r="L22" s="127" t="str">
        <f>IF((K22="Leve"),"20%",IF(K22="Menor","40%",IF(K22="Moderado","60%",IF(K22="Mayor","80%",IF(K22="Catastrófico","100%","0")))))</f>
        <v>60%</v>
      </c>
      <c r="M22" s="128" t="str">
        <f>IF((J22="100%")*(L22="100%"),"Extremo",IF((J22="100%")*(L22="80%"),"Alto",IF((J22="100%")*(L22="60%"),"Alto",IF((J22="100%")*(L22="40%"),"Alto",IF((J22="100%")*(L22="20%"),"Alto",IF((J22="80%")*(L22="100%"),"Extremo",IF((J22="80%")*(L22="80%"),"Alto",IF((J22="80%")*(L22="60%"),"Alto",IF((J22="80%")*(L22="40%"),"Moderado",IF((J22="80%")*(L22="20%"),"Moderado",IF((J22="60%")*(L22="100%"),"Extremo",IF((J22="60%")*(L22="80%"),"Alto",IF((J22="60%")*(L22="60%"),"Moderado",IF((J22="60%")*(L22="40%"),"Moderado",IF((J22="60%")*(L22="20%"),"Moderado",IF((J22="40%")*(L22="100%"),"Extremo",IF((J22="40%")*(L22="80%"),"Alto",IF((J22="40%")*(L22="60%"),"Moderado",IF((J22="40%")*(L22="40%"),"Moderado",IF((J22="40%")*(L22="20%"),"Bajo",IF((J22="20%")*(L22="100%"),"Extremo",IF((J22="20%")*(L22="80%"),"Alto",IF((J22="20%")*(L22="60%"),"Moderado",IF((J22="20%")*(L22="40%"),"Bajo",IF((J22="20%")*(L22="20%"),"Bajo","0")))))))))))))))))))))))))</f>
        <v>Moderado</v>
      </c>
      <c r="N22" s="52" t="s">
        <v>299</v>
      </c>
      <c r="O22" s="31" t="s">
        <v>194</v>
      </c>
      <c r="P22" s="31" t="s">
        <v>233</v>
      </c>
      <c r="Q22" s="31" t="s">
        <v>234</v>
      </c>
      <c r="R22" s="43">
        <f t="shared" si="8"/>
        <v>0.4</v>
      </c>
      <c r="S22" s="31" t="s">
        <v>259</v>
      </c>
      <c r="T22" s="31" t="s">
        <v>236</v>
      </c>
      <c r="U22" s="31" t="s">
        <v>237</v>
      </c>
      <c r="V22" s="45">
        <f>IF(O22="probabilidad",J22-(J22*R22),IF(O22="Impacto",(J22-0),"0"))</f>
        <v>0.6</v>
      </c>
      <c r="W22" s="128">
        <f>V23</f>
        <v>0.6</v>
      </c>
      <c r="X22" s="127" t="str">
        <f>IF((W22&lt;21%),"Muy Bajo",IF((W22&lt;41%),"Baja",IF((W22&lt;61%),"Media",IF((W22&lt;81%),"Alta",IF((W22&lt;101%),"Muy alta","0")))))</f>
        <v>Media</v>
      </c>
      <c r="Y22" s="128">
        <f>IF(O22="Impacto",L22-(L22*R22),IF(O22="Probabilidad",L22-0,"0"))</f>
        <v>0.36</v>
      </c>
      <c r="Z22" s="127" t="str">
        <f>IF((Y22&lt;21%),"Leve",IF((Y22&lt;41%),"Menor",IF((Y22&lt;61%),"Moderado",IF((Y22&lt;81%),"Mayor",IF((Y22&lt;101%),"Catastrófico","0")))))</f>
        <v>Menor</v>
      </c>
      <c r="AA22" s="128" t="str">
        <f>IF((X22="Muy alta")*(Z22="Catastrófico"),"Extremo",IF((X22="Muy alta")*(Z22="Mayor"),"Alto",IF((X22="Muy alta")*(Z22="Moderado"),"Alto",IF((X22="Muy alta")*(Z22="Menor"),"Alto",IF((X22="Muy alta")*(Z22="Leve"),"Alto",IF((X22="Alta")*(Z22="Catastrófico"),"Extremo",IF((X22="Alta")*(Z22="Mayor"),"Alto",IF((X22="Alta")*(Z22="Moderado"),"Alto",IF((X22="Alta")*(Z22="Menor"),"Moderado",IF((X22="Alta")*(Z22="Leve"),"Moderado",IF((X22="Media")*(Z22="Catastrófico"),"Extremo",IF((X22="Media")*(Z22="Mayor"),"Alto",IF((X22="Media")*(Z22="Moderado"),"Moderado",IF((X22="Media")*(Z22="Menor"),"Moderado",IF((X22="Media")*(Z22="Leve"),"Moderado",IF((X22="Baja")*(Z22="Catastrófico"),"Extremo",IF((X22="Baja")*(Z22="Mayor"),"Alto",IF((X22="Baja")*(Z22="Moderado"),"Moderado",IF((X22="Baja")*(Z22="Menor"),"Moderado",IF((X22="Baja")*(Z22="Leve"),"Bajo",IF((X22="Muy bajo")*(Z22="Catastrófico"),"Extremo",IF((X22="Muy bajo")*(Z22="Mayor"),"Alto",IF((X22="Muy bajo")*(Z22="Moderado"),"Moderado",IF((X22="Muy bajo")*(Z22="Menor"),"Bajo",IF((X22="Muy bajo")*(Z22="Leve"),"Bajo","0")))))))))))))))))))))))))</f>
        <v>Moderado</v>
      </c>
      <c r="AB22" s="127" t="s">
        <v>300</v>
      </c>
      <c r="AC22" s="53" t="s">
        <v>301</v>
      </c>
      <c r="AD22" s="132" t="s">
        <v>258</v>
      </c>
      <c r="AE22" s="132" t="s">
        <v>241</v>
      </c>
      <c r="AF22" s="132" t="s">
        <v>242</v>
      </c>
      <c r="AG22" s="131" t="s">
        <v>243</v>
      </c>
      <c r="AH22" s="130" t="s">
        <v>244</v>
      </c>
      <c r="AI22" s="131" t="s">
        <v>245</v>
      </c>
      <c r="AJ22" s="131" t="s">
        <v>246</v>
      </c>
      <c r="AK22" s="133" t="s">
        <v>247</v>
      </c>
    </row>
    <row r="23" spans="1:37" ht="1.5" customHeight="1">
      <c r="A23" s="89"/>
      <c r="B23" s="89"/>
      <c r="C23" s="89"/>
      <c r="D23" s="89"/>
      <c r="E23" s="89"/>
      <c r="F23" s="89"/>
      <c r="G23" s="89"/>
      <c r="H23" s="89"/>
      <c r="I23" s="89"/>
      <c r="J23" s="89"/>
      <c r="K23" s="89"/>
      <c r="L23" s="89"/>
      <c r="M23" s="89"/>
      <c r="N23" s="54"/>
      <c r="O23" s="46"/>
      <c r="P23" s="46"/>
      <c r="Q23" s="46"/>
      <c r="R23" s="45">
        <f t="shared" si="8"/>
        <v>0</v>
      </c>
      <c r="S23" s="46"/>
      <c r="T23" s="46"/>
      <c r="U23" s="46"/>
      <c r="V23" s="45">
        <f>V22-(V22*R23)</f>
        <v>0.6</v>
      </c>
      <c r="W23" s="89"/>
      <c r="X23" s="89"/>
      <c r="Y23" s="89"/>
      <c r="Z23" s="89"/>
      <c r="AA23" s="89"/>
      <c r="AB23" s="89"/>
      <c r="AC23" s="55"/>
      <c r="AD23" s="89"/>
      <c r="AE23" s="89"/>
      <c r="AF23" s="89"/>
      <c r="AG23" s="89"/>
      <c r="AH23" s="89"/>
      <c r="AI23" s="89"/>
      <c r="AJ23" s="89"/>
      <c r="AK23" s="89"/>
    </row>
    <row r="24" spans="1:37" ht="1.5" customHeight="1">
      <c r="A24" s="56"/>
      <c r="B24" s="57"/>
      <c r="C24" s="56"/>
      <c r="D24" s="48"/>
      <c r="E24" s="58"/>
      <c r="F24" s="46"/>
      <c r="G24" s="48"/>
      <c r="H24" s="48"/>
      <c r="I24" s="46"/>
      <c r="J24" s="46"/>
      <c r="K24" s="46"/>
      <c r="L24" s="46"/>
      <c r="M24" s="45"/>
      <c r="N24" s="59" t="s">
        <v>302</v>
      </c>
      <c r="O24" s="31" t="s">
        <v>194</v>
      </c>
      <c r="P24" s="31" t="s">
        <v>303</v>
      </c>
      <c r="Q24" s="31" t="s">
        <v>234</v>
      </c>
      <c r="R24" s="45">
        <f t="shared" si="8"/>
        <v>0.25</v>
      </c>
      <c r="S24" s="31" t="s">
        <v>259</v>
      </c>
      <c r="T24" s="31" t="s">
        <v>265</v>
      </c>
      <c r="U24" s="31" t="s">
        <v>237</v>
      </c>
      <c r="V24" s="45" t="e">
        <f>#REF!-(#REF!*R24)</f>
        <v>#REF!</v>
      </c>
      <c r="W24" s="45"/>
      <c r="X24" s="46"/>
      <c r="Y24" s="45"/>
      <c r="Z24" s="46"/>
      <c r="AA24" s="45"/>
      <c r="AB24" s="46"/>
      <c r="AC24" s="60"/>
      <c r="AD24" s="39"/>
      <c r="AE24" s="39"/>
      <c r="AF24" s="39"/>
      <c r="AG24" s="40"/>
      <c r="AH24" s="40"/>
      <c r="AI24" s="40"/>
      <c r="AJ24" s="40"/>
      <c r="AK24" s="27"/>
    </row>
    <row r="25" spans="1:37" ht="69.75" customHeight="1">
      <c r="A25" s="122" t="s">
        <v>180</v>
      </c>
      <c r="B25" s="125" t="s">
        <v>248</v>
      </c>
      <c r="C25" s="122" t="s">
        <v>304</v>
      </c>
      <c r="D25" s="122" t="s">
        <v>305</v>
      </c>
      <c r="E25" s="122" t="str">
        <f>CONCATENATE(B25," ",C25," ",D25)</f>
        <v>Afectación económica y reputacional por acumulación de pilas, baterias, toners debido a la cantidad de residuos posconsumo que se generan en la Universidad del Tolima</v>
      </c>
      <c r="F25" s="123" t="s">
        <v>119</v>
      </c>
      <c r="G25" s="122" t="s">
        <v>279</v>
      </c>
      <c r="H25" s="122" t="s">
        <v>289</v>
      </c>
      <c r="I25" s="123" t="s">
        <v>289</v>
      </c>
      <c r="J25" s="123" t="str">
        <f>IF((I25="Muy Bajo"),"20%",IF(I25="Baja","40%",IF(I25="Media","60%",IF(I25="Alta","80%",IF(I25="Muy Alta","100%","0")))))</f>
        <v>60%</v>
      </c>
      <c r="K25" s="123" t="s">
        <v>306</v>
      </c>
      <c r="L25" s="123" t="str">
        <f>IF((K25="Leve"),"20%",IF(K25="Menor","40%",IF(K25="Moderado","60%",IF(K25="Mayor","80%",IF(K25="Catastrófico","100%","0")))))</f>
        <v>40%</v>
      </c>
      <c r="M25" s="124" t="str">
        <f>IF((J25="100%")*(L25="100%"),"Extremo",IF((J25="100%")*(L25="80%"),"Alto",IF((J25="100%")*(L25="60%"),"Alto",IF((J25="100%")*(L25="40%"),"Alto",IF((J25="100%")*(L25="20%"),"Alto",IF((J25="80%")*(L25="100%"),"Extremo",IF((J25="80%")*(L25="80%"),"Alto",IF((J25="80%")*(L25="60%"),"Alto",IF((J25="80%")*(L25="40%"),"Moderado",IF((J25="80%")*(L25="20%"),"Moderado",IF((J25="60%")*(L25="100%"),"Extremo",IF((J25="60%")*(L25="80%"),"Alto",IF((J25="60%")*(L25="60%"),"Moderado",IF((J25="60%")*(L25="40%"),"Moderado",IF((J25="60%")*(L25="20%"),"Moderado",IF((J25="40%")*(L25="100%"),"Extremo",IF((J25="40%")*(L25="80%"),"Alto",IF((J25="40%")*(L25="60%"),"Moderado",IF((J25="40%")*(L25="40%"),"Moderado",IF((J25="40%")*(L25="20%"),"Bajo",IF((J25="20%")*(L25="100%"),"Extremo",IF((J25="20%")*(L25="80%"),"Alto",IF((J25="20%")*(L25="60%"),"Moderado",IF((J25="20%")*(L25="40%"),"Bajo",IF((J25="20%")*(L25="20%"),"Bajo","0")))))))))))))))))))))))))</f>
        <v>Moderado</v>
      </c>
      <c r="N25" s="52" t="s">
        <v>307</v>
      </c>
      <c r="O25" s="31" t="s">
        <v>194</v>
      </c>
      <c r="P25" s="31" t="s">
        <v>303</v>
      </c>
      <c r="Q25" s="31" t="s">
        <v>234</v>
      </c>
      <c r="R25" s="43">
        <f t="shared" si="8"/>
        <v>0.25</v>
      </c>
      <c r="S25" s="31" t="s">
        <v>235</v>
      </c>
      <c r="T25" s="31" t="s">
        <v>265</v>
      </c>
      <c r="U25" s="31" t="s">
        <v>284</v>
      </c>
      <c r="V25" s="43" t="e">
        <f t="shared" ref="V25:V32" si="9">V24-(V24*R25)</f>
        <v>#REF!</v>
      </c>
      <c r="W25" s="124" t="e">
        <f>V26</f>
        <v>#REF!</v>
      </c>
      <c r="X25" s="123" t="e">
        <f>IF((W25&lt;21%),"Muy Bajo",IF((W25&lt;41%),"Baja",IF((W25&lt;61%),"Media",IF((W25&lt;81%),"Alta",IF((W25&lt;101%),"Muy alta","0")))))</f>
        <v>#REF!</v>
      </c>
      <c r="Y25" s="124">
        <f>IF(O25="Impacto",L25-(L25*R25),IF(O25="Probabilidad",L25-0,"0"))</f>
        <v>0.30000000000000004</v>
      </c>
      <c r="Z25" s="123" t="s">
        <v>256</v>
      </c>
      <c r="AA25" s="124" t="e">
        <f>IF((X25="Muy alta")*(Z25="Catastrófico"),"Extremo",IF((X25="Muy alta")*(Z25="Mayor"),"Alto",IF((X25="Muy alta")*(Z25="Moderado"),"Alto",IF((X25="Muy alta")*(Z25="Menor"),"Alto",IF((X25="Muy alta")*(Z25="Leve"),"Alto",IF((X25="Alta")*(Z25="Catastrófico"),"Extremo",IF((X25="Alta")*(Z25="Mayor"),"Alto",IF((X25="Alta")*(Z25="Moderado"),"Alto",IF((X25="Alta")*(Z25="Menor"),"Moderado",IF((X25="Alta")*(Z25="Leve"),"Moderado",IF((X25="Media")*(Z25="Catastrófico"),"Extremo",IF((X25="Media")*(Z25="Mayor"),"Alto",IF((X25="Media")*(Z25="Moderado"),"Moderado",IF((X25="Media")*(Z25="Menor"),"Moderado",IF((X25="Media")*(Z25="Leve"),"Moderado",IF((X25="Baja")*(Z25="Catastrófico"),"Extremo",IF((X25="Baja")*(Z25="Mayor"),"Alto",IF((X25="Baja")*(Z25="Moderado"),"Moderado",IF((X25="Baja")*(Z25="Menor"),"Moderado",IF((X25="Baja")*(Z25="Leve"),"Bajo",IF((X25="Muy bajo")*(Z25="Catastrófico"),"Extremo",IF((X25="Muy bajo")*(Z25="Mayor"),"Alto",IF((X25="Muy bajo")*(Z25="Moderado"),"Moderado",IF((X25="Muy bajo")*(Z25="Menor"),"Bajo",IF((X25="Muy bajo")*(Z25="Leve"),"Bajo","0")))))))))))))))))))))))))</f>
        <v>#REF!</v>
      </c>
      <c r="AB25" s="123" t="s">
        <v>238</v>
      </c>
      <c r="AC25" s="129" t="s">
        <v>308</v>
      </c>
      <c r="AD25" s="219" t="s">
        <v>258</v>
      </c>
      <c r="AE25" s="132" t="s">
        <v>241</v>
      </c>
      <c r="AF25" s="132" t="s">
        <v>242</v>
      </c>
      <c r="AG25" s="131" t="s">
        <v>243</v>
      </c>
      <c r="AH25" s="130" t="s">
        <v>244</v>
      </c>
      <c r="AI25" s="131" t="s">
        <v>245</v>
      </c>
      <c r="AJ25" s="131" t="s">
        <v>246</v>
      </c>
      <c r="AK25" s="133" t="s">
        <v>247</v>
      </c>
    </row>
    <row r="26" spans="1:37" ht="193.5" customHeight="1">
      <c r="A26" s="89"/>
      <c r="B26" s="89"/>
      <c r="C26" s="89"/>
      <c r="D26" s="89"/>
      <c r="E26" s="89"/>
      <c r="F26" s="89"/>
      <c r="G26" s="89"/>
      <c r="H26" s="89"/>
      <c r="I26" s="89"/>
      <c r="J26" s="89"/>
      <c r="K26" s="89"/>
      <c r="L26" s="89"/>
      <c r="M26" s="89"/>
      <c r="N26" s="61" t="s">
        <v>309</v>
      </c>
      <c r="O26" s="31" t="s">
        <v>194</v>
      </c>
      <c r="P26" s="31" t="s">
        <v>303</v>
      </c>
      <c r="Q26" s="31" t="s">
        <v>234</v>
      </c>
      <c r="R26" s="43">
        <f t="shared" si="8"/>
        <v>0.25</v>
      </c>
      <c r="S26" s="31" t="s">
        <v>235</v>
      </c>
      <c r="T26" s="31" t="s">
        <v>265</v>
      </c>
      <c r="U26" s="31" t="s">
        <v>284</v>
      </c>
      <c r="V26" s="43" t="e">
        <f t="shared" si="9"/>
        <v>#REF!</v>
      </c>
      <c r="W26" s="89"/>
      <c r="X26" s="89"/>
      <c r="Y26" s="89"/>
      <c r="Z26" s="89"/>
      <c r="AA26" s="89"/>
      <c r="AB26" s="89"/>
      <c r="AC26" s="89"/>
      <c r="AD26" s="89"/>
      <c r="AE26" s="89"/>
      <c r="AF26" s="89"/>
      <c r="AG26" s="89"/>
      <c r="AH26" s="89"/>
      <c r="AI26" s="89"/>
      <c r="AJ26" s="89"/>
      <c r="AK26" s="89"/>
    </row>
    <row r="27" spans="1:37" ht="52.5" customHeight="1">
      <c r="A27" s="122" t="s">
        <v>180</v>
      </c>
      <c r="B27" s="125" t="s">
        <v>248</v>
      </c>
      <c r="C27" s="122" t="s">
        <v>310</v>
      </c>
      <c r="D27" s="122" t="s">
        <v>311</v>
      </c>
      <c r="E27" s="122" t="str">
        <f>CONCATENATE(B27," ",C27," ",D27)</f>
        <v>Afectación económica y reputacional por acumulación de plásticos en el campus debido a la cantidad de residuos que se generan en el campus</v>
      </c>
      <c r="F27" s="123" t="s">
        <v>119</v>
      </c>
      <c r="G27" s="122" t="s">
        <v>279</v>
      </c>
      <c r="H27" s="122" t="s">
        <v>289</v>
      </c>
      <c r="I27" s="123" t="s">
        <v>289</v>
      </c>
      <c r="J27" s="123" t="str">
        <f>IF((I27="Muy Bajo"),"20%",IF(I27="Baja","40%",IF(I27="Media","60%",IF(I27="Alta","80%",IF(I27="Muy Alta","100%","0")))))</f>
        <v>60%</v>
      </c>
      <c r="K27" s="123" t="s">
        <v>256</v>
      </c>
      <c r="L27" s="123" t="str">
        <f>IF((K27="Leve"),"20%",IF(K27="Menor","40%",IF(K27="Moderado","60%",IF(K27="Mayor","80%",IF(K27="Catastrófico","100%","0")))))</f>
        <v>60%</v>
      </c>
      <c r="M27" s="124" t="str">
        <f>IF((J27="100%")*(L27="100%"),"Extremo",IF((J27="100%")*(L27="80%"),"Alto",IF((J27="100%")*(L27="60%"),"Alto",IF((J27="100%")*(L27="40%"),"Alto",IF((J27="100%")*(L27="20%"),"Alto",IF((J27="80%")*(L27="100%"),"Extremo",IF((J27="80%")*(L27="80%"),"Alto",IF((J27="80%")*(L27="60%"),"Alto",IF((J27="80%")*(L27="40%"),"Moderado",IF((J27="80%")*(L27="20%"),"Moderado",IF((J27="60%")*(L27="100%"),"Extremo",IF((J27="60%")*(L27="80%"),"Alto",IF((J27="60%")*(L27="60%"),"Moderado",IF((J27="60%")*(L27="40%"),"Moderado",IF((J27="60%")*(L27="20%"),"Moderado",IF((J27="40%")*(L27="100%"),"Extremo",IF((J27="40%")*(L27="80%"),"Alto",IF((J27="40%")*(L27="60%"),"Moderado",IF((J27="40%")*(L27="40%"),"Moderado",IF((J27="40%")*(L27="20%"),"Bajo",IF((J27="20%")*(L27="100%"),"Extremo",IF((J27="20%")*(L27="80%"),"Alto",IF((J27="20%")*(L27="60%"),"Moderado",IF((J27="20%")*(L27="40%"),"Bajo",IF((J27="20%")*(L27="20%"),"Bajo","0")))))))))))))))))))))))))</f>
        <v>Moderado</v>
      </c>
      <c r="N27" s="61" t="s">
        <v>312</v>
      </c>
      <c r="O27" s="31" t="s">
        <v>194</v>
      </c>
      <c r="P27" s="31" t="s">
        <v>303</v>
      </c>
      <c r="Q27" s="31" t="s">
        <v>234</v>
      </c>
      <c r="R27" s="43">
        <f t="shared" si="8"/>
        <v>0.25</v>
      </c>
      <c r="S27" s="31" t="s">
        <v>259</v>
      </c>
      <c r="T27" s="31" t="s">
        <v>265</v>
      </c>
      <c r="U27" s="31" t="s">
        <v>237</v>
      </c>
      <c r="V27" s="43" t="e">
        <f t="shared" si="9"/>
        <v>#REF!</v>
      </c>
      <c r="W27" s="124" t="e">
        <f>V28</f>
        <v>#REF!</v>
      </c>
      <c r="X27" s="123" t="e">
        <f>IF((W27&lt;21%),"Muy Bajo",IF((W27&lt;41%),"Baja",IF((W27&lt;61%),"Media",IF((W27&lt;81%),"Alta",IF((W27&lt;101%),"Muy alta","0")))))</f>
        <v>#REF!</v>
      </c>
      <c r="Y27" s="124">
        <f>IF(O27="Impacto",L27-(L27*R27),IF(O27="Probabilidad",L27-0,"0"))</f>
        <v>0.44999999999999996</v>
      </c>
      <c r="Z27" s="123" t="s">
        <v>256</v>
      </c>
      <c r="AA27" s="124" t="e">
        <f>IF((X27="Muy alta")*(Z27="Catastrófico"),"Extremo",IF((X27="Muy alta")*(Z27="Mayor"),"Alto",IF((X27="Muy alta")*(Z27="Moderado"),"Alto",IF((X27="Muy alta")*(Z27="Menor"),"Alto",IF((X27="Muy alta")*(Z27="Leve"),"Alto",IF((X27="Alta")*(Z27="Catastrófico"),"Extremo",IF((X27="Alta")*(Z27="Mayor"),"Alto",IF((X27="Alta")*(Z27="Moderado"),"Alto",IF((X27="Alta")*(Z27="Menor"),"Moderado",IF((X27="Alta")*(Z27="Leve"),"Moderado",IF((X27="Media")*(Z27="Catastrófico"),"Extremo",IF((X27="Media")*(Z27="Mayor"),"Alto",IF((X27="Media")*(Z27="Moderado"),"Moderado",IF((X27="Media")*(Z27="Menor"),"Moderado",IF((X27="Media")*(Z27="Leve"),"Moderado",IF((X27="Baja")*(Z27="Catastrófico"),"Extremo",IF((X27="Baja")*(Z27="Mayor"),"Alto",IF((X27="Baja")*(Z27="Moderado"),"Moderado",IF((X27="Baja")*(Z27="Menor"),"Moderado",IF((X27="Baja")*(Z27="Leve"),"Bajo",IF((X27="Muy bajo")*(Z27="Catastrófico"),"Extremo",IF((X27="Muy bajo")*(Z27="Mayor"),"Alto",IF((X27="Muy bajo")*(Z27="Moderado"),"Moderado",IF((X27="Muy bajo")*(Z27="Menor"),"Bajo",IF((X27="Muy bajo")*(Z27="Leve"),"Bajo","0")))))))))))))))))))))))))</f>
        <v>#REF!</v>
      </c>
      <c r="AB27" s="123" t="s">
        <v>238</v>
      </c>
      <c r="AC27" s="217" t="s">
        <v>313</v>
      </c>
      <c r="AD27" s="219" t="s">
        <v>258</v>
      </c>
      <c r="AE27" s="132" t="s">
        <v>241</v>
      </c>
      <c r="AF27" s="132" t="s">
        <v>242</v>
      </c>
      <c r="AG27" s="131" t="s">
        <v>243</v>
      </c>
      <c r="AH27" s="130" t="s">
        <v>244</v>
      </c>
      <c r="AI27" s="131" t="s">
        <v>245</v>
      </c>
      <c r="AJ27" s="131" t="s">
        <v>246</v>
      </c>
      <c r="AK27" s="133" t="s">
        <v>247</v>
      </c>
    </row>
    <row r="28" spans="1:37" ht="117" customHeight="1">
      <c r="A28" s="89"/>
      <c r="B28" s="89"/>
      <c r="C28" s="89"/>
      <c r="D28" s="89"/>
      <c r="E28" s="89"/>
      <c r="F28" s="89"/>
      <c r="G28" s="89"/>
      <c r="H28" s="89"/>
      <c r="I28" s="89"/>
      <c r="J28" s="89"/>
      <c r="K28" s="89"/>
      <c r="L28" s="89"/>
      <c r="M28" s="89"/>
      <c r="N28" s="61" t="s">
        <v>314</v>
      </c>
      <c r="O28" s="31" t="s">
        <v>194</v>
      </c>
      <c r="P28" s="31" t="s">
        <v>303</v>
      </c>
      <c r="Q28" s="31" t="s">
        <v>234</v>
      </c>
      <c r="R28" s="43">
        <f t="shared" si="8"/>
        <v>0.25</v>
      </c>
      <c r="S28" s="31" t="s">
        <v>259</v>
      </c>
      <c r="T28" s="31" t="s">
        <v>265</v>
      </c>
      <c r="U28" s="31" t="s">
        <v>237</v>
      </c>
      <c r="V28" s="43" t="e">
        <f t="shared" si="9"/>
        <v>#REF!</v>
      </c>
      <c r="W28" s="89"/>
      <c r="X28" s="89"/>
      <c r="Y28" s="89"/>
      <c r="Z28" s="89"/>
      <c r="AA28" s="89"/>
      <c r="AB28" s="89"/>
      <c r="AC28" s="89"/>
      <c r="AD28" s="89"/>
      <c r="AE28" s="89"/>
      <c r="AF28" s="89"/>
      <c r="AG28" s="89"/>
      <c r="AH28" s="89"/>
      <c r="AI28" s="89"/>
      <c r="AJ28" s="89"/>
      <c r="AK28" s="89"/>
    </row>
    <row r="29" spans="1:37" ht="91.5" customHeight="1">
      <c r="A29" s="122" t="s">
        <v>180</v>
      </c>
      <c r="B29" s="136" t="s">
        <v>248</v>
      </c>
      <c r="C29" s="126" t="s">
        <v>315</v>
      </c>
      <c r="D29" s="126" t="s">
        <v>316</v>
      </c>
      <c r="E29" s="135" t="str">
        <f>CONCATENATE(B29," ",C29," ",D29)</f>
        <v>Afectación económica y reputacional por mal manejo del agua potable y estado de los vertimientos debido a la falta de  realización de los lavados de los tanques de almacenamiento, de los bebederos y estaciones de llenado, el mantenimiento de las plantas de agua residual y el análisis de laboratorio de los vertimientos generados por la UT</v>
      </c>
      <c r="F29" s="127" t="s">
        <v>119</v>
      </c>
      <c r="G29" s="126" t="s">
        <v>279</v>
      </c>
      <c r="H29" s="126" t="s">
        <v>230</v>
      </c>
      <c r="I29" s="127" t="s">
        <v>230</v>
      </c>
      <c r="J29" s="127" t="str">
        <f>IF((I29="Muy Bajo"),"20%",IF(I29="Baja","40%",IF(I29="Media","60%",IF(I29="Alta","80%",IF(I29="Muy Alta","100%","0")))))</f>
        <v>80%</v>
      </c>
      <c r="K29" s="127" t="s">
        <v>231</v>
      </c>
      <c r="L29" s="127" t="str">
        <f>IF((K29="Leve"),"20%",IF(K29="Menor","40%",IF(K29="Moderado","60%",IF(K29="Mayor","80%",IF(K29="Catastrófico","100%","0")))))</f>
        <v>80%</v>
      </c>
      <c r="M29" s="128" t="str">
        <f>IF((J29="100%")*(L29="100%"),"Extremo",IF((J29="100%")*(L29="80%"),"Alto",IF((J29="100%")*(L29="60%"),"Alto",IF((J29="100%")*(L29="40%"),"Alto",IF((J29="100%")*(L29="20%"),"Alto",IF((J29="80%")*(L29="100%"),"Extremo",IF((J29="80%")*(L29="80%"),"Alto",IF((J29="80%")*(L29="60%"),"Alto",IF((J29="80%")*(L29="40%"),"Moderado",IF((J29="80%")*(L29="20%"),"Moderado",IF((J29="60%")*(L29="100%"),"Extremo",IF((J29="60%")*(L29="80%"),"Alto",IF((J29="60%")*(L29="60%"),"Moderado",IF((J29="60%")*(L29="40%"),"Moderado",IF((J29="60%")*(L29="20%"),"Moderado",IF((J29="40%")*(L29="100%"),"Extremo",IF((J29="40%")*(L29="80%"),"Alto",IF((J29="40%")*(L29="60%"),"Moderado",IF((J29="40%")*(L29="40%"),"Moderado",IF((J29="40%")*(L29="20%"),"Bajo",IF((J29="20%")*(L29="100%"),"Extremo",IF((J29="20%")*(L29="80%"),"Alto",IF((J29="20%")*(L29="60%"),"Moderado",IF((J29="20%")*(L29="40%"),"Bajo",IF((J29="20%")*(L29="20%"),"Bajo","0")))))))))))))))))))))))))</f>
        <v>Alto</v>
      </c>
      <c r="N29" s="52" t="s">
        <v>317</v>
      </c>
      <c r="O29" s="46" t="s">
        <v>194</v>
      </c>
      <c r="P29" s="46" t="s">
        <v>233</v>
      </c>
      <c r="Q29" s="46" t="s">
        <v>234</v>
      </c>
      <c r="R29" s="45">
        <f t="shared" si="8"/>
        <v>0.4</v>
      </c>
      <c r="S29" s="46" t="s">
        <v>235</v>
      </c>
      <c r="T29" s="46" t="s">
        <v>236</v>
      </c>
      <c r="U29" s="46" t="s">
        <v>237</v>
      </c>
      <c r="V29" s="45" t="e">
        <f t="shared" si="9"/>
        <v>#REF!</v>
      </c>
      <c r="W29" s="128" t="e">
        <f>#REF!</f>
        <v>#REF!</v>
      </c>
      <c r="X29" s="127" t="e">
        <f>IF((W29&lt;21%),"Muy Bajo",IF((W29&lt;41%),"Baja",IF((W29&lt;61%),"Media",IF((W29&lt;81%),"Alta",IF((W29&lt;101%),"Muy alta","0")))))</f>
        <v>#REF!</v>
      </c>
      <c r="Y29" s="128">
        <f>IF(O29="Impacto",L29-(L29*R29),IF(O29="Probabilidad",L29-0,"0"))</f>
        <v>0.48</v>
      </c>
      <c r="Z29" s="127" t="s">
        <v>256</v>
      </c>
      <c r="AA29" s="128" t="e">
        <f>IF((X29="Muy alta")*(Z29="Catastrófico"),"Extremo",IF((X29="Muy alta")*(Z29="Mayor"),"Alto",IF((X29="Muy alta")*(Z29="Moderado"),"Alto",IF((X29="Muy alta")*(Z29="Menor"),"Alto",IF((X29="Muy alta")*(Z29="Leve"),"Alto",IF((X29="Alta")*(Z29="Catastrófico"),"Extremo",IF((X29="Alta")*(Z29="Mayor"),"Alto",IF((X29="Alta")*(Z29="Moderado"),"Alto",IF((X29="Alta")*(Z29="Menor"),"Moderado",IF((X29="Alta")*(Z29="Leve"),"Moderado",IF((X29="Media")*(Z29="Catastrófico"),"Extremo",IF((X29="Media")*(Z29="Mayor"),"Alto",IF((X29="Media")*(Z29="Moderado"),"Moderado",IF((X29="Media")*(Z29="Menor"),"Moderado",IF((X29="Media")*(Z29="Leve"),"Moderado",IF((X29="Baja")*(Z29="Catastrófico"),"Extremo",IF((X29="Baja")*(Z29="Mayor"),"Alto",IF((X29="Baja")*(Z29="Moderado"),"Moderado",IF((X29="Baja")*(Z29="Menor"),"Moderado",IF((X29="Baja")*(Z29="Leve"),"Bajo",IF((X29="Muy bajo")*(Z29="Catastrófico"),"Extremo",IF((X29="Muy bajo")*(Z29="Mayor"),"Alto",IF((X29="Muy bajo")*(Z29="Moderado"),"Moderado",IF((X29="Muy bajo")*(Z29="Menor"),"Bajo",IF((X29="Muy bajo")*(Z29="Leve"),"Bajo","0")))))))))))))))))))))))))</f>
        <v>#REF!</v>
      </c>
      <c r="AB29" s="127" t="s">
        <v>238</v>
      </c>
      <c r="AC29" s="129" t="s">
        <v>318</v>
      </c>
      <c r="AD29" s="127" t="s">
        <v>319</v>
      </c>
      <c r="AE29" s="132" t="s">
        <v>241</v>
      </c>
      <c r="AF29" s="132" t="s">
        <v>242</v>
      </c>
      <c r="AG29" s="222" t="s">
        <v>320</v>
      </c>
      <c r="AH29" s="130" t="s">
        <v>244</v>
      </c>
      <c r="AI29" s="131" t="s">
        <v>245</v>
      </c>
      <c r="AJ29" s="131" t="s">
        <v>246</v>
      </c>
      <c r="AK29" s="133" t="s">
        <v>247</v>
      </c>
    </row>
    <row r="30" spans="1:37" ht="71.25" customHeight="1">
      <c r="A30" s="88"/>
      <c r="B30" s="88"/>
      <c r="C30" s="88"/>
      <c r="D30" s="88"/>
      <c r="E30" s="88"/>
      <c r="F30" s="88"/>
      <c r="G30" s="88"/>
      <c r="H30" s="88"/>
      <c r="I30" s="88"/>
      <c r="J30" s="88"/>
      <c r="K30" s="88"/>
      <c r="L30" s="88"/>
      <c r="M30" s="88"/>
      <c r="N30" s="61" t="s">
        <v>321</v>
      </c>
      <c r="O30" s="46" t="s">
        <v>194</v>
      </c>
      <c r="P30" s="46" t="s">
        <v>233</v>
      </c>
      <c r="Q30" s="46" t="s">
        <v>234</v>
      </c>
      <c r="R30" s="45">
        <f t="shared" si="8"/>
        <v>0.4</v>
      </c>
      <c r="S30" s="46" t="s">
        <v>259</v>
      </c>
      <c r="T30" s="46" t="s">
        <v>236</v>
      </c>
      <c r="U30" s="46" t="s">
        <v>237</v>
      </c>
      <c r="V30" s="45" t="e">
        <f t="shared" si="9"/>
        <v>#REF!</v>
      </c>
      <c r="W30" s="88"/>
      <c r="X30" s="88"/>
      <c r="Y30" s="88"/>
      <c r="Z30" s="88"/>
      <c r="AA30" s="88"/>
      <c r="AB30" s="88"/>
      <c r="AC30" s="88"/>
      <c r="AD30" s="88"/>
      <c r="AE30" s="88"/>
      <c r="AF30" s="88"/>
      <c r="AG30" s="62" t="s">
        <v>322</v>
      </c>
      <c r="AH30" s="89"/>
      <c r="AI30" s="89"/>
      <c r="AJ30" s="89"/>
      <c r="AK30" s="89"/>
    </row>
    <row r="31" spans="1:37" ht="96" customHeight="1">
      <c r="A31" s="88"/>
      <c r="B31" s="88"/>
      <c r="C31" s="88"/>
      <c r="D31" s="88"/>
      <c r="E31" s="88"/>
      <c r="F31" s="88"/>
      <c r="G31" s="88"/>
      <c r="H31" s="88"/>
      <c r="I31" s="88"/>
      <c r="J31" s="88"/>
      <c r="K31" s="88"/>
      <c r="L31" s="88"/>
      <c r="M31" s="88"/>
      <c r="N31" s="61" t="s">
        <v>323</v>
      </c>
      <c r="O31" s="46" t="s">
        <v>194</v>
      </c>
      <c r="P31" s="46" t="s">
        <v>233</v>
      </c>
      <c r="Q31" s="46" t="s">
        <v>234</v>
      </c>
      <c r="R31" s="45">
        <f t="shared" si="8"/>
        <v>0.4</v>
      </c>
      <c r="S31" s="46" t="s">
        <v>259</v>
      </c>
      <c r="T31" s="46" t="s">
        <v>236</v>
      </c>
      <c r="U31" s="46" t="s">
        <v>237</v>
      </c>
      <c r="V31" s="45" t="e">
        <f t="shared" si="9"/>
        <v>#REF!</v>
      </c>
      <c r="W31" s="88"/>
      <c r="X31" s="88"/>
      <c r="Y31" s="88"/>
      <c r="Z31" s="88"/>
      <c r="AA31" s="88"/>
      <c r="AB31" s="88"/>
      <c r="AC31" s="88"/>
      <c r="AD31" s="88"/>
      <c r="AE31" s="88"/>
      <c r="AF31" s="88"/>
      <c r="AG31" s="62" t="s">
        <v>324</v>
      </c>
      <c r="AH31" s="130" t="s">
        <v>244</v>
      </c>
      <c r="AI31" s="131" t="s">
        <v>245</v>
      </c>
      <c r="AJ31" s="131" t="s">
        <v>246</v>
      </c>
      <c r="AK31" s="133" t="s">
        <v>247</v>
      </c>
    </row>
    <row r="32" spans="1:37" ht="67.5" customHeight="1">
      <c r="A32" s="97"/>
      <c r="B32" s="88"/>
      <c r="C32" s="88"/>
      <c r="D32" s="88"/>
      <c r="E32" s="97"/>
      <c r="F32" s="88"/>
      <c r="G32" s="88"/>
      <c r="H32" s="88"/>
      <c r="I32" s="88"/>
      <c r="J32" s="88"/>
      <c r="K32" s="88"/>
      <c r="L32" s="88"/>
      <c r="M32" s="88"/>
      <c r="N32" s="61" t="s">
        <v>325</v>
      </c>
      <c r="O32" s="46" t="s">
        <v>194</v>
      </c>
      <c r="P32" s="46" t="s">
        <v>233</v>
      </c>
      <c r="Q32" s="46" t="s">
        <v>234</v>
      </c>
      <c r="R32" s="45">
        <f t="shared" si="8"/>
        <v>0.4</v>
      </c>
      <c r="S32" s="46" t="s">
        <v>259</v>
      </c>
      <c r="T32" s="46" t="s">
        <v>236</v>
      </c>
      <c r="U32" s="46" t="s">
        <v>237</v>
      </c>
      <c r="V32" s="45" t="e">
        <f t="shared" si="9"/>
        <v>#REF!</v>
      </c>
      <c r="W32" s="88"/>
      <c r="X32" s="88"/>
      <c r="Y32" s="88"/>
      <c r="Z32" s="88"/>
      <c r="AA32" s="88"/>
      <c r="AB32" s="88"/>
      <c r="AC32" s="97"/>
      <c r="AD32" s="88"/>
      <c r="AE32" s="89"/>
      <c r="AF32" s="89"/>
      <c r="AG32" s="62" t="s">
        <v>326</v>
      </c>
      <c r="AH32" s="89"/>
      <c r="AI32" s="89"/>
      <c r="AJ32" s="89"/>
      <c r="AK32" s="89"/>
    </row>
    <row r="33" spans="14:29" ht="15.75" customHeight="1">
      <c r="N33" s="37"/>
      <c r="AC33" s="63"/>
    </row>
    <row r="34" spans="14:29" ht="15.75" customHeight="1">
      <c r="N34" s="37"/>
      <c r="AC34" s="63"/>
    </row>
    <row r="35" spans="14:29" ht="15.75" customHeight="1">
      <c r="N35" s="37"/>
      <c r="AC35" s="63"/>
    </row>
    <row r="36" spans="14:29" ht="15.75" customHeight="1">
      <c r="N36" s="37"/>
      <c r="AC36" s="63"/>
    </row>
    <row r="37" spans="14:29" ht="15.75" customHeight="1">
      <c r="N37" s="37"/>
      <c r="AC37" s="63"/>
    </row>
    <row r="38" spans="14:29" ht="15.75" customHeight="1">
      <c r="N38" s="37"/>
      <c r="AC38" s="63"/>
    </row>
    <row r="39" spans="14:29" ht="15.75" customHeight="1">
      <c r="N39" s="37"/>
      <c r="AC39" s="63"/>
    </row>
    <row r="40" spans="14:29" ht="15.75" customHeight="1">
      <c r="N40" s="37"/>
      <c r="AC40" s="63"/>
    </row>
    <row r="41" spans="14:29" ht="15.75" customHeight="1">
      <c r="N41" s="37"/>
      <c r="AC41" s="63"/>
    </row>
    <row r="42" spans="14:29" ht="15.75" customHeight="1">
      <c r="N42" s="37"/>
      <c r="AC42" s="63"/>
    </row>
    <row r="43" spans="14:29" ht="15.75" customHeight="1">
      <c r="N43" s="37"/>
      <c r="AC43" s="63"/>
    </row>
    <row r="44" spans="14:29" ht="15.75" customHeight="1">
      <c r="N44" s="37"/>
      <c r="AC44" s="63"/>
    </row>
    <row r="45" spans="14:29" ht="15.75" customHeight="1">
      <c r="N45" s="37"/>
      <c r="AC45" s="63"/>
    </row>
    <row r="46" spans="14:29" ht="15.75" customHeight="1">
      <c r="N46" s="37"/>
      <c r="AC46" s="63"/>
    </row>
    <row r="47" spans="14:29" ht="15.75" customHeight="1">
      <c r="N47" s="37"/>
      <c r="AC47" s="63"/>
    </row>
    <row r="48" spans="14:29" ht="15.75" customHeight="1">
      <c r="N48" s="37"/>
      <c r="AC48" s="63"/>
    </row>
    <row r="49" spans="14:29" ht="15.75" customHeight="1">
      <c r="N49" s="37"/>
      <c r="AC49" s="63"/>
    </row>
    <row r="50" spans="14:29" ht="15.75" customHeight="1">
      <c r="N50" s="37"/>
      <c r="AC50" s="63"/>
    </row>
    <row r="51" spans="14:29" ht="15.75" customHeight="1">
      <c r="N51" s="37"/>
      <c r="AC51" s="63"/>
    </row>
    <row r="52" spans="14:29" ht="15.75" customHeight="1">
      <c r="N52" s="37"/>
      <c r="AC52" s="63"/>
    </row>
    <row r="53" spans="14:29" ht="15.75" customHeight="1">
      <c r="N53" s="37"/>
      <c r="AC53" s="63"/>
    </row>
    <row r="54" spans="14:29" ht="15.75" customHeight="1">
      <c r="N54" s="37"/>
      <c r="AC54" s="63"/>
    </row>
    <row r="55" spans="14:29" ht="15.75" customHeight="1">
      <c r="N55" s="37"/>
      <c r="AC55" s="63"/>
    </row>
    <row r="56" spans="14:29" ht="15.75" customHeight="1">
      <c r="N56" s="37"/>
      <c r="AC56" s="63"/>
    </row>
    <row r="57" spans="14:29" ht="15.75" customHeight="1">
      <c r="N57" s="37"/>
      <c r="AC57" s="63"/>
    </row>
    <row r="58" spans="14:29" ht="15.75" customHeight="1">
      <c r="N58" s="37"/>
      <c r="AC58" s="63"/>
    </row>
    <row r="59" spans="14:29" ht="15.75" customHeight="1">
      <c r="N59" s="37"/>
      <c r="AC59" s="63"/>
    </row>
    <row r="60" spans="14:29" ht="15.75" customHeight="1">
      <c r="N60" s="37"/>
      <c r="AC60" s="63"/>
    </row>
    <row r="61" spans="14:29" ht="15.75" customHeight="1">
      <c r="N61" s="37"/>
      <c r="AC61" s="63"/>
    </row>
    <row r="62" spans="14:29" ht="15.75" customHeight="1">
      <c r="N62" s="37"/>
      <c r="AC62" s="63"/>
    </row>
    <row r="63" spans="14:29" ht="15.75" customHeight="1">
      <c r="N63" s="37"/>
      <c r="AC63" s="63"/>
    </row>
    <row r="64" spans="14:29" ht="15.75" customHeight="1">
      <c r="N64" s="37"/>
      <c r="AC64" s="63"/>
    </row>
    <row r="65" spans="14:29" ht="15.75" customHeight="1">
      <c r="N65" s="37"/>
      <c r="AC65" s="63"/>
    </row>
    <row r="66" spans="14:29" ht="15.75" customHeight="1">
      <c r="N66" s="37"/>
      <c r="AC66" s="63"/>
    </row>
    <row r="67" spans="14:29" ht="15.75" customHeight="1">
      <c r="N67" s="37"/>
      <c r="AC67" s="63"/>
    </row>
    <row r="68" spans="14:29" ht="15.75" customHeight="1">
      <c r="N68" s="37"/>
      <c r="AC68" s="63"/>
    </row>
    <row r="69" spans="14:29" ht="15.75" customHeight="1">
      <c r="N69" s="37"/>
      <c r="AC69" s="63"/>
    </row>
    <row r="70" spans="14:29" ht="15.75" customHeight="1">
      <c r="N70" s="37"/>
      <c r="AC70" s="63"/>
    </row>
    <row r="71" spans="14:29" ht="15.75" customHeight="1">
      <c r="N71" s="37"/>
      <c r="AC71" s="63"/>
    </row>
    <row r="72" spans="14:29" ht="15.75" customHeight="1">
      <c r="N72" s="37"/>
      <c r="AC72" s="63"/>
    </row>
    <row r="73" spans="14:29" ht="15.75" customHeight="1">
      <c r="N73" s="37"/>
      <c r="AC73" s="63"/>
    </row>
    <row r="74" spans="14:29" ht="15.75" customHeight="1">
      <c r="N74" s="37"/>
      <c r="AC74" s="63"/>
    </row>
    <row r="75" spans="14:29" ht="15.75" customHeight="1">
      <c r="N75" s="37"/>
      <c r="AC75" s="63"/>
    </row>
    <row r="76" spans="14:29" ht="15.75" customHeight="1">
      <c r="N76" s="37"/>
      <c r="AC76" s="63"/>
    </row>
    <row r="77" spans="14:29" ht="15.75" customHeight="1">
      <c r="N77" s="37"/>
      <c r="AC77" s="63"/>
    </row>
    <row r="78" spans="14:29" ht="15.75" customHeight="1">
      <c r="N78" s="37"/>
      <c r="AC78" s="63"/>
    </row>
    <row r="79" spans="14:29" ht="15.75" customHeight="1">
      <c r="N79" s="37"/>
      <c r="AC79" s="63"/>
    </row>
    <row r="80" spans="14:29" ht="15.75" customHeight="1">
      <c r="N80" s="37"/>
      <c r="AC80" s="63"/>
    </row>
    <row r="81" spans="14:29" ht="15.75" customHeight="1">
      <c r="N81" s="37"/>
      <c r="AC81" s="63"/>
    </row>
    <row r="82" spans="14:29" ht="15.75" customHeight="1">
      <c r="N82" s="37"/>
      <c r="AC82" s="63"/>
    </row>
    <row r="83" spans="14:29" ht="15.75" customHeight="1">
      <c r="N83" s="37"/>
      <c r="AC83" s="63"/>
    </row>
    <row r="84" spans="14:29" ht="15.75" customHeight="1">
      <c r="N84" s="37"/>
      <c r="AC84" s="63"/>
    </row>
    <row r="85" spans="14:29" ht="15.75" customHeight="1">
      <c r="N85" s="37"/>
      <c r="AC85" s="63"/>
    </row>
    <row r="86" spans="14:29" ht="15.75" customHeight="1">
      <c r="N86" s="37"/>
      <c r="AC86" s="63"/>
    </row>
    <row r="87" spans="14:29" ht="15.75" customHeight="1">
      <c r="N87" s="37"/>
      <c r="AC87" s="63"/>
    </row>
    <row r="88" spans="14:29" ht="15.75" customHeight="1">
      <c r="N88" s="37"/>
      <c r="AC88" s="63"/>
    </row>
    <row r="89" spans="14:29" ht="15.75" customHeight="1">
      <c r="N89" s="37"/>
      <c r="AC89" s="63"/>
    </row>
    <row r="90" spans="14:29" ht="15.75" customHeight="1">
      <c r="N90" s="37"/>
      <c r="AC90" s="63"/>
    </row>
    <row r="91" spans="14:29" ht="15.75" customHeight="1">
      <c r="N91" s="37"/>
      <c r="AC91" s="63"/>
    </row>
    <row r="92" spans="14:29" ht="15.75" customHeight="1">
      <c r="N92" s="37"/>
      <c r="AC92" s="63"/>
    </row>
    <row r="93" spans="14:29" ht="15.75" customHeight="1">
      <c r="N93" s="37"/>
      <c r="AC93" s="63"/>
    </row>
    <row r="94" spans="14:29" ht="15.75" customHeight="1">
      <c r="N94" s="37"/>
      <c r="AC94" s="63"/>
    </row>
    <row r="95" spans="14:29" ht="15.75" customHeight="1">
      <c r="N95" s="37"/>
      <c r="AC95" s="63"/>
    </row>
    <row r="96" spans="14:29" ht="15.75" customHeight="1">
      <c r="N96" s="37"/>
      <c r="AC96" s="63"/>
    </row>
    <row r="97" spans="14:29" ht="15.75" customHeight="1">
      <c r="N97" s="37"/>
      <c r="AC97" s="63"/>
    </row>
    <row r="98" spans="14:29" ht="15.75" customHeight="1">
      <c r="N98" s="37"/>
      <c r="AC98" s="63"/>
    </row>
    <row r="99" spans="14:29" ht="15.75" customHeight="1">
      <c r="N99" s="37"/>
      <c r="AC99" s="63"/>
    </row>
    <row r="100" spans="14:29" ht="15.75" customHeight="1">
      <c r="N100" s="37"/>
      <c r="AC100" s="63"/>
    </row>
    <row r="101" spans="14:29" ht="15.75" customHeight="1">
      <c r="N101" s="37"/>
      <c r="AC101" s="63"/>
    </row>
    <row r="102" spans="14:29" ht="15.75" customHeight="1">
      <c r="N102" s="37"/>
      <c r="AC102" s="63"/>
    </row>
    <row r="103" spans="14:29" ht="15.75" customHeight="1">
      <c r="N103" s="37"/>
      <c r="AC103" s="63"/>
    </row>
    <row r="104" spans="14:29" ht="15.75" customHeight="1">
      <c r="N104" s="37"/>
      <c r="AC104" s="63"/>
    </row>
    <row r="105" spans="14:29" ht="15.75" customHeight="1">
      <c r="N105" s="37"/>
      <c r="AC105" s="63"/>
    </row>
    <row r="106" spans="14:29" ht="15.75" customHeight="1">
      <c r="N106" s="37"/>
      <c r="AC106" s="63"/>
    </row>
    <row r="107" spans="14:29" ht="15.75" customHeight="1">
      <c r="N107" s="37"/>
      <c r="AC107" s="63"/>
    </row>
    <row r="108" spans="14:29" ht="15.75" customHeight="1">
      <c r="N108" s="37"/>
      <c r="AC108" s="63"/>
    </row>
    <row r="109" spans="14:29" ht="15.75" customHeight="1">
      <c r="N109" s="37"/>
      <c r="AC109" s="63"/>
    </row>
    <row r="110" spans="14:29" ht="15.75" customHeight="1">
      <c r="N110" s="37"/>
      <c r="AC110" s="63"/>
    </row>
    <row r="111" spans="14:29" ht="15.75" customHeight="1">
      <c r="N111" s="37"/>
      <c r="AC111" s="63"/>
    </row>
    <row r="112" spans="14:29" ht="15.75" customHeight="1">
      <c r="N112" s="37"/>
      <c r="AC112" s="63"/>
    </row>
    <row r="113" spans="14:29" ht="15.75" customHeight="1">
      <c r="N113" s="37"/>
      <c r="AC113" s="63"/>
    </row>
    <row r="114" spans="14:29" ht="15.75" customHeight="1">
      <c r="N114" s="37"/>
      <c r="AC114" s="63"/>
    </row>
    <row r="115" spans="14:29" ht="15.75" customHeight="1">
      <c r="N115" s="37"/>
      <c r="AC115" s="63"/>
    </row>
    <row r="116" spans="14:29" ht="15.75" customHeight="1">
      <c r="N116" s="37"/>
      <c r="AC116" s="63"/>
    </row>
    <row r="117" spans="14:29" ht="15.75" customHeight="1">
      <c r="N117" s="37"/>
      <c r="AC117" s="63"/>
    </row>
    <row r="118" spans="14:29" ht="15.75" customHeight="1">
      <c r="N118" s="37"/>
      <c r="AC118" s="63"/>
    </row>
    <row r="119" spans="14:29" ht="15.75" customHeight="1">
      <c r="N119" s="37"/>
      <c r="AC119" s="63"/>
    </row>
    <row r="120" spans="14:29" ht="15.75" customHeight="1">
      <c r="N120" s="37"/>
      <c r="AC120" s="63"/>
    </row>
    <row r="121" spans="14:29" ht="15.75" customHeight="1">
      <c r="N121" s="37"/>
      <c r="AC121" s="63"/>
    </row>
    <row r="122" spans="14:29" ht="15.75" customHeight="1">
      <c r="N122" s="37"/>
      <c r="AC122" s="63"/>
    </row>
    <row r="123" spans="14:29" ht="15.75" customHeight="1">
      <c r="N123" s="37"/>
      <c r="AC123" s="63"/>
    </row>
    <row r="124" spans="14:29" ht="15.75" customHeight="1">
      <c r="N124" s="37"/>
      <c r="AC124" s="63"/>
    </row>
    <row r="125" spans="14:29" ht="15.75" customHeight="1">
      <c r="N125" s="37"/>
      <c r="AC125" s="63"/>
    </row>
    <row r="126" spans="14:29" ht="15.75" customHeight="1">
      <c r="N126" s="37"/>
      <c r="AC126" s="63"/>
    </row>
    <row r="127" spans="14:29" ht="15.75" customHeight="1">
      <c r="N127" s="37"/>
      <c r="AC127" s="63"/>
    </row>
    <row r="128" spans="14:29" ht="15.75" customHeight="1">
      <c r="N128" s="37"/>
      <c r="AC128" s="63"/>
    </row>
    <row r="129" spans="14:29" ht="15.75" customHeight="1">
      <c r="N129" s="37"/>
      <c r="AC129" s="63"/>
    </row>
    <row r="130" spans="14:29" ht="15.75" customHeight="1">
      <c r="N130" s="37"/>
      <c r="AC130" s="63"/>
    </row>
    <row r="131" spans="14:29" ht="15.75" customHeight="1">
      <c r="N131" s="37"/>
      <c r="AC131" s="63"/>
    </row>
    <row r="132" spans="14:29" ht="15.75" customHeight="1">
      <c r="N132" s="37"/>
      <c r="AC132" s="63"/>
    </row>
    <row r="133" spans="14:29" ht="15.75" customHeight="1">
      <c r="N133" s="37"/>
      <c r="AC133" s="63"/>
    </row>
    <row r="134" spans="14:29" ht="15.75" customHeight="1">
      <c r="N134" s="37"/>
      <c r="AC134" s="63"/>
    </row>
    <row r="135" spans="14:29" ht="15.75" customHeight="1">
      <c r="N135" s="37"/>
      <c r="AC135" s="63"/>
    </row>
    <row r="136" spans="14:29" ht="15.75" customHeight="1">
      <c r="N136" s="37"/>
      <c r="AC136" s="63"/>
    </row>
    <row r="137" spans="14:29" ht="15.75" customHeight="1">
      <c r="N137" s="37"/>
      <c r="AC137" s="63"/>
    </row>
    <row r="138" spans="14:29" ht="15.75" customHeight="1">
      <c r="N138" s="37"/>
      <c r="AC138" s="63"/>
    </row>
    <row r="139" spans="14:29" ht="15.75" customHeight="1">
      <c r="N139" s="37"/>
      <c r="AC139" s="63"/>
    </row>
    <row r="140" spans="14:29" ht="15.75" customHeight="1">
      <c r="N140" s="37"/>
      <c r="AC140" s="63"/>
    </row>
    <row r="141" spans="14:29" ht="15.75" customHeight="1">
      <c r="N141" s="37"/>
      <c r="AC141" s="63"/>
    </row>
    <row r="142" spans="14:29" ht="15.75" customHeight="1">
      <c r="N142" s="37"/>
      <c r="AC142" s="63"/>
    </row>
    <row r="143" spans="14:29" ht="15.75" customHeight="1">
      <c r="N143" s="37"/>
      <c r="AC143" s="63"/>
    </row>
    <row r="144" spans="14:29" ht="15.75" customHeight="1">
      <c r="N144" s="37"/>
      <c r="AC144" s="63"/>
    </row>
    <row r="145" spans="14:29" ht="15.75" customHeight="1">
      <c r="N145" s="37"/>
      <c r="AC145" s="63"/>
    </row>
    <row r="146" spans="14:29" ht="15.75" customHeight="1">
      <c r="N146" s="37"/>
      <c r="AC146" s="63"/>
    </row>
    <row r="147" spans="14:29" ht="15.75" customHeight="1">
      <c r="N147" s="37"/>
      <c r="AC147" s="63"/>
    </row>
    <row r="148" spans="14:29" ht="15.75" customHeight="1">
      <c r="N148" s="37"/>
      <c r="AC148" s="63"/>
    </row>
    <row r="149" spans="14:29" ht="15.75" customHeight="1">
      <c r="N149" s="37"/>
      <c r="AC149" s="63"/>
    </row>
    <row r="150" spans="14:29" ht="15.75" customHeight="1">
      <c r="N150" s="37"/>
      <c r="AC150" s="63"/>
    </row>
    <row r="151" spans="14:29" ht="15.75" customHeight="1">
      <c r="N151" s="37"/>
      <c r="AC151" s="63"/>
    </row>
    <row r="152" spans="14:29" ht="15.75" customHeight="1">
      <c r="N152" s="37"/>
      <c r="AC152" s="63"/>
    </row>
    <row r="153" spans="14:29" ht="15.75" customHeight="1">
      <c r="N153" s="37"/>
      <c r="AC153" s="63"/>
    </row>
    <row r="154" spans="14:29" ht="15.75" customHeight="1">
      <c r="N154" s="37"/>
      <c r="AC154" s="63"/>
    </row>
    <row r="155" spans="14:29" ht="15.75" customHeight="1">
      <c r="N155" s="37"/>
      <c r="AC155" s="63"/>
    </row>
    <row r="156" spans="14:29" ht="15.75" customHeight="1">
      <c r="N156" s="37"/>
      <c r="AC156" s="63"/>
    </row>
    <row r="157" spans="14:29" ht="15.75" customHeight="1">
      <c r="N157" s="37"/>
      <c r="AC157" s="63"/>
    </row>
    <row r="158" spans="14:29" ht="15.75" customHeight="1">
      <c r="N158" s="37"/>
      <c r="AC158" s="63"/>
    </row>
    <row r="159" spans="14:29" ht="15.75" customHeight="1">
      <c r="N159" s="37"/>
      <c r="AC159" s="63"/>
    </row>
    <row r="160" spans="14:29" ht="15.75" customHeight="1">
      <c r="N160" s="37"/>
      <c r="AC160" s="63"/>
    </row>
    <row r="161" spans="14:29" ht="15.75" customHeight="1">
      <c r="N161" s="37"/>
      <c r="AC161" s="63"/>
    </row>
    <row r="162" spans="14:29" ht="15.75" customHeight="1">
      <c r="N162" s="37"/>
      <c r="AC162" s="63"/>
    </row>
    <row r="163" spans="14:29" ht="15.75" customHeight="1">
      <c r="N163" s="37"/>
      <c r="AC163" s="63"/>
    </row>
    <row r="164" spans="14:29" ht="15.75" customHeight="1">
      <c r="N164" s="37"/>
      <c r="AC164" s="63"/>
    </row>
    <row r="165" spans="14:29" ht="15.75" customHeight="1">
      <c r="N165" s="37"/>
      <c r="AC165" s="63"/>
    </row>
    <row r="166" spans="14:29" ht="15.75" customHeight="1">
      <c r="N166" s="37"/>
      <c r="AC166" s="63"/>
    </row>
    <row r="167" spans="14:29" ht="15.75" customHeight="1">
      <c r="N167" s="37"/>
      <c r="AC167" s="63"/>
    </row>
    <row r="168" spans="14:29" ht="15.75" customHeight="1">
      <c r="N168" s="37"/>
      <c r="AC168" s="63"/>
    </row>
    <row r="169" spans="14:29" ht="15.75" customHeight="1">
      <c r="N169" s="37"/>
      <c r="AC169" s="63"/>
    </row>
    <row r="170" spans="14:29" ht="15.75" customHeight="1">
      <c r="N170" s="37"/>
      <c r="AC170" s="63"/>
    </row>
    <row r="171" spans="14:29" ht="15.75" customHeight="1">
      <c r="N171" s="37"/>
      <c r="AC171" s="63"/>
    </row>
    <row r="172" spans="14:29" ht="15.75" customHeight="1">
      <c r="N172" s="37"/>
      <c r="AC172" s="63"/>
    </row>
    <row r="173" spans="14:29" ht="15.75" customHeight="1">
      <c r="N173" s="37"/>
      <c r="AC173" s="63"/>
    </row>
    <row r="174" spans="14:29" ht="15.75" customHeight="1">
      <c r="N174" s="37"/>
      <c r="AC174" s="63"/>
    </row>
    <row r="175" spans="14:29" ht="15.75" customHeight="1">
      <c r="N175" s="37"/>
      <c r="AC175" s="63"/>
    </row>
    <row r="176" spans="14:29" ht="15.75" customHeight="1">
      <c r="N176" s="37"/>
      <c r="AC176" s="63"/>
    </row>
    <row r="177" spans="14:29" ht="15.75" customHeight="1">
      <c r="N177" s="37"/>
      <c r="AC177" s="63"/>
    </row>
    <row r="178" spans="14:29" ht="15.75" customHeight="1">
      <c r="N178" s="37"/>
      <c r="AC178" s="63"/>
    </row>
    <row r="179" spans="14:29" ht="15.75" customHeight="1">
      <c r="N179" s="37"/>
      <c r="AC179" s="63"/>
    </row>
    <row r="180" spans="14:29" ht="15.75" customHeight="1">
      <c r="N180" s="37"/>
      <c r="AC180" s="63"/>
    </row>
    <row r="181" spans="14:29" ht="15.75" customHeight="1">
      <c r="N181" s="37"/>
      <c r="AC181" s="63"/>
    </row>
    <row r="182" spans="14:29" ht="15.75" customHeight="1">
      <c r="N182" s="37"/>
      <c r="AC182" s="63"/>
    </row>
    <row r="183" spans="14:29" ht="15.75" customHeight="1">
      <c r="N183" s="37"/>
      <c r="AC183" s="63"/>
    </row>
    <row r="184" spans="14:29" ht="15.75" customHeight="1">
      <c r="N184" s="37"/>
      <c r="AC184" s="63"/>
    </row>
    <row r="185" spans="14:29" ht="15.75" customHeight="1">
      <c r="N185" s="37"/>
      <c r="AC185" s="63"/>
    </row>
    <row r="186" spans="14:29" ht="15.75" customHeight="1">
      <c r="N186" s="37"/>
      <c r="AC186" s="63"/>
    </row>
    <row r="187" spans="14:29" ht="15.75" customHeight="1">
      <c r="N187" s="37"/>
      <c r="AC187" s="63"/>
    </row>
    <row r="188" spans="14:29" ht="15.75" customHeight="1">
      <c r="N188" s="37"/>
      <c r="AC188" s="63"/>
    </row>
    <row r="189" spans="14:29" ht="15.75" customHeight="1">
      <c r="N189" s="37"/>
      <c r="AC189" s="63"/>
    </row>
    <row r="190" spans="14:29" ht="15.75" customHeight="1">
      <c r="N190" s="37"/>
      <c r="AC190" s="63"/>
    </row>
    <row r="191" spans="14:29" ht="15.75" customHeight="1">
      <c r="N191" s="37"/>
      <c r="AC191" s="63"/>
    </row>
    <row r="192" spans="14:29" ht="15.75" customHeight="1">
      <c r="N192" s="37"/>
      <c r="AC192" s="63"/>
    </row>
    <row r="193" spans="14:29" ht="15.75" customHeight="1">
      <c r="N193" s="37"/>
      <c r="AC193" s="63"/>
    </row>
    <row r="194" spans="14:29" ht="15.75" customHeight="1">
      <c r="N194" s="37"/>
      <c r="AC194" s="63"/>
    </row>
    <row r="195" spans="14:29" ht="15.75" customHeight="1">
      <c r="N195" s="37"/>
      <c r="AC195" s="63"/>
    </row>
    <row r="196" spans="14:29" ht="15.75" customHeight="1">
      <c r="N196" s="37"/>
      <c r="AC196" s="63"/>
    </row>
    <row r="197" spans="14:29" ht="15.75" customHeight="1">
      <c r="N197" s="37"/>
      <c r="AC197" s="63"/>
    </row>
    <row r="198" spans="14:29" ht="15.75" customHeight="1">
      <c r="N198" s="37"/>
      <c r="AC198" s="63"/>
    </row>
    <row r="199" spans="14:29" ht="15.75" customHeight="1">
      <c r="N199" s="37"/>
      <c r="AC199" s="63"/>
    </row>
    <row r="200" spans="14:29" ht="15.75" customHeight="1">
      <c r="N200" s="37"/>
      <c r="AC200" s="63"/>
    </row>
    <row r="201" spans="14:29" ht="15.75" customHeight="1">
      <c r="N201" s="37"/>
      <c r="AC201" s="63"/>
    </row>
    <row r="202" spans="14:29" ht="15.75" customHeight="1">
      <c r="N202" s="37"/>
      <c r="AC202" s="63"/>
    </row>
    <row r="203" spans="14:29" ht="15.75" customHeight="1">
      <c r="N203" s="37"/>
      <c r="AC203" s="63"/>
    </row>
    <row r="204" spans="14:29" ht="15.75" customHeight="1">
      <c r="N204" s="37"/>
      <c r="AC204" s="63"/>
    </row>
    <row r="205" spans="14:29" ht="15.75" customHeight="1">
      <c r="N205" s="37"/>
      <c r="AC205" s="63"/>
    </row>
    <row r="206" spans="14:29" ht="15.75" customHeight="1">
      <c r="N206" s="37"/>
      <c r="AC206" s="63"/>
    </row>
    <row r="207" spans="14:29" ht="15.75" customHeight="1">
      <c r="N207" s="37"/>
      <c r="AC207" s="63"/>
    </row>
    <row r="208" spans="14:29" ht="15.75" customHeight="1">
      <c r="N208" s="37"/>
      <c r="AC208" s="63"/>
    </row>
    <row r="209" spans="14:29" ht="15.75" customHeight="1">
      <c r="N209" s="37"/>
      <c r="AC209" s="63"/>
    </row>
    <row r="210" spans="14:29" ht="15.75" customHeight="1">
      <c r="N210" s="37"/>
      <c r="AC210" s="63"/>
    </row>
    <row r="211" spans="14:29" ht="15.75" customHeight="1">
      <c r="N211" s="37"/>
      <c r="AC211" s="63"/>
    </row>
    <row r="212" spans="14:29" ht="15.75" customHeight="1">
      <c r="N212" s="37"/>
      <c r="AC212" s="63"/>
    </row>
    <row r="213" spans="14:29" ht="15.75" customHeight="1">
      <c r="N213" s="37"/>
      <c r="AC213" s="63"/>
    </row>
    <row r="214" spans="14:29" ht="15.75" customHeight="1">
      <c r="N214" s="37"/>
      <c r="AC214" s="63"/>
    </row>
    <row r="215" spans="14:29" ht="15.75" customHeight="1">
      <c r="N215" s="37"/>
      <c r="AC215" s="63"/>
    </row>
    <row r="216" spans="14:29" ht="15.75" customHeight="1">
      <c r="N216" s="37"/>
      <c r="AC216" s="63"/>
    </row>
    <row r="217" spans="14:29" ht="15.75" customHeight="1">
      <c r="N217" s="37"/>
      <c r="AC217" s="63"/>
    </row>
    <row r="218" spans="14:29" ht="15.75" customHeight="1">
      <c r="N218" s="37"/>
      <c r="AC218" s="63"/>
    </row>
    <row r="219" spans="14:29" ht="15.75" customHeight="1">
      <c r="N219" s="37"/>
      <c r="AC219" s="63"/>
    </row>
    <row r="220" spans="14:29" ht="15.75" customHeight="1">
      <c r="N220" s="37"/>
      <c r="AC220" s="63"/>
    </row>
    <row r="221" spans="14:29" ht="15.75" customHeight="1">
      <c r="N221" s="37"/>
      <c r="AC221" s="63"/>
    </row>
    <row r="222" spans="14:29" ht="15.75" customHeight="1">
      <c r="N222" s="37"/>
      <c r="AC222" s="63"/>
    </row>
    <row r="223" spans="14:29" ht="15.75" customHeight="1">
      <c r="N223" s="37"/>
      <c r="AC223" s="63"/>
    </row>
    <row r="224" spans="14:29" ht="15.75" customHeight="1">
      <c r="N224" s="37"/>
      <c r="AC224" s="63"/>
    </row>
    <row r="225" spans="14:29" ht="15.75" customHeight="1">
      <c r="N225" s="37"/>
      <c r="AC225" s="63"/>
    </row>
    <row r="226" spans="14:29" ht="15.75" customHeight="1">
      <c r="N226" s="37"/>
      <c r="AC226" s="63"/>
    </row>
    <row r="227" spans="14:29" ht="15.75" customHeight="1">
      <c r="N227" s="37"/>
      <c r="AC227" s="63"/>
    </row>
    <row r="228" spans="14:29" ht="15.75" customHeight="1">
      <c r="N228" s="37"/>
      <c r="AC228" s="63"/>
    </row>
    <row r="229" spans="14:29" ht="15.75" customHeight="1">
      <c r="N229" s="37"/>
      <c r="AC229" s="63"/>
    </row>
    <row r="230" spans="14:29" ht="15.75" customHeight="1">
      <c r="N230" s="37"/>
      <c r="AC230" s="63"/>
    </row>
    <row r="231" spans="14:29" ht="15.75" customHeight="1">
      <c r="N231" s="37"/>
      <c r="AC231" s="63"/>
    </row>
    <row r="232" spans="14:29" ht="15.75" customHeight="1">
      <c r="N232" s="37"/>
      <c r="AC232" s="63"/>
    </row>
    <row r="233" spans="14:29" ht="15.75" customHeight="1">
      <c r="N233" s="37"/>
      <c r="AC233" s="63"/>
    </row>
    <row r="234" spans="14:29" ht="15.75" customHeight="1">
      <c r="N234" s="37"/>
      <c r="AC234" s="63"/>
    </row>
    <row r="235" spans="14:29" ht="15.75" customHeight="1">
      <c r="N235" s="37"/>
      <c r="AC235" s="63"/>
    </row>
    <row r="236" spans="14:29" ht="15.75" customHeight="1">
      <c r="N236" s="37"/>
      <c r="AC236" s="63"/>
    </row>
    <row r="237" spans="14:29" ht="15.75" customHeight="1">
      <c r="N237" s="37"/>
      <c r="AC237" s="63"/>
    </row>
    <row r="238" spans="14:29" ht="15.75" customHeight="1">
      <c r="N238" s="37"/>
      <c r="AC238" s="63"/>
    </row>
    <row r="239" spans="14:29" ht="15.75" customHeight="1">
      <c r="N239" s="37"/>
      <c r="AC239" s="63"/>
    </row>
    <row r="240" spans="14:29" ht="15.75" customHeight="1">
      <c r="N240" s="37"/>
      <c r="AC240" s="63"/>
    </row>
    <row r="241" spans="14:29" ht="15.75" customHeight="1">
      <c r="N241" s="37"/>
      <c r="AC241" s="63"/>
    </row>
    <row r="242" spans="14:29" ht="15.75" customHeight="1">
      <c r="N242" s="37"/>
      <c r="AC242" s="63"/>
    </row>
    <row r="243" spans="14:29" ht="15.75" customHeight="1">
      <c r="N243" s="37"/>
      <c r="AC243" s="63"/>
    </row>
    <row r="244" spans="14:29" ht="15.75" customHeight="1">
      <c r="N244" s="37"/>
      <c r="AC244" s="63"/>
    </row>
    <row r="245" spans="14:29" ht="15.75" customHeight="1">
      <c r="N245" s="37"/>
      <c r="AC245" s="63"/>
    </row>
    <row r="246" spans="14:29" ht="15.75" customHeight="1">
      <c r="N246" s="37"/>
      <c r="AC246" s="63"/>
    </row>
    <row r="247" spans="14:29" ht="15.75" customHeight="1">
      <c r="N247" s="37"/>
      <c r="AC247" s="63"/>
    </row>
    <row r="248" spans="14:29" ht="15.75" customHeight="1">
      <c r="N248" s="37"/>
      <c r="AC248" s="63"/>
    </row>
    <row r="249" spans="14:29" ht="15.75" customHeight="1">
      <c r="N249" s="37"/>
      <c r="AC249" s="63"/>
    </row>
    <row r="250" spans="14:29" ht="15.75" customHeight="1">
      <c r="N250" s="37"/>
      <c r="AC250" s="63"/>
    </row>
    <row r="251" spans="14:29" ht="15.75" customHeight="1">
      <c r="N251" s="37"/>
      <c r="AC251" s="63"/>
    </row>
    <row r="252" spans="14:29" ht="15.75" customHeight="1">
      <c r="N252" s="37"/>
      <c r="AC252" s="63"/>
    </row>
    <row r="253" spans="14:29" ht="15.75" customHeight="1">
      <c r="N253" s="37"/>
      <c r="AC253" s="63"/>
    </row>
    <row r="254" spans="14:29" ht="15.75" customHeight="1">
      <c r="N254" s="37"/>
      <c r="AC254" s="63"/>
    </row>
    <row r="255" spans="14:29" ht="15.75" customHeight="1">
      <c r="N255" s="37"/>
      <c r="AC255" s="63"/>
    </row>
    <row r="256" spans="14:29" ht="15.75" customHeight="1">
      <c r="N256" s="37"/>
      <c r="AC256" s="63"/>
    </row>
    <row r="257" spans="14:29" ht="15.75" customHeight="1">
      <c r="N257" s="37"/>
      <c r="AC257" s="63"/>
    </row>
    <row r="258" spans="14:29" ht="15.75" customHeight="1">
      <c r="N258" s="37"/>
      <c r="AC258" s="63"/>
    </row>
    <row r="259" spans="14:29" ht="15.75" customHeight="1">
      <c r="N259" s="37"/>
      <c r="AC259" s="63"/>
    </row>
    <row r="260" spans="14:29" ht="15.75" customHeight="1">
      <c r="N260" s="37"/>
      <c r="AC260" s="63"/>
    </row>
    <row r="261" spans="14:29" ht="15.75" customHeight="1">
      <c r="N261" s="37"/>
      <c r="AC261" s="63"/>
    </row>
    <row r="262" spans="14:29" ht="15.75" customHeight="1">
      <c r="N262" s="37"/>
      <c r="AC262" s="63"/>
    </row>
    <row r="263" spans="14:29" ht="15.75" customHeight="1">
      <c r="N263" s="37"/>
      <c r="AC263" s="63"/>
    </row>
    <row r="264" spans="14:29" ht="15.75" customHeight="1">
      <c r="N264" s="37"/>
      <c r="AC264" s="63"/>
    </row>
    <row r="265" spans="14:29" ht="15.75" customHeight="1">
      <c r="N265" s="37"/>
      <c r="AC265" s="63"/>
    </row>
    <row r="266" spans="14:29" ht="15.75" customHeight="1">
      <c r="N266" s="37"/>
      <c r="AC266" s="63"/>
    </row>
    <row r="267" spans="14:29" ht="15.75" customHeight="1">
      <c r="N267" s="37"/>
      <c r="AC267" s="63"/>
    </row>
    <row r="268" spans="14:29" ht="15.75" customHeight="1">
      <c r="N268" s="37"/>
      <c r="AC268" s="63"/>
    </row>
    <row r="269" spans="14:29" ht="15.75" customHeight="1">
      <c r="N269" s="37"/>
      <c r="AC269" s="63"/>
    </row>
    <row r="270" spans="14:29" ht="15.75" customHeight="1">
      <c r="N270" s="37"/>
      <c r="AC270" s="63"/>
    </row>
    <row r="271" spans="14:29" ht="15.75" customHeight="1">
      <c r="N271" s="37"/>
      <c r="AC271" s="63"/>
    </row>
    <row r="272" spans="14:29" ht="15.75" customHeight="1">
      <c r="N272" s="37"/>
      <c r="AC272" s="63"/>
    </row>
    <row r="273" spans="14:29" ht="15.75" customHeight="1">
      <c r="N273" s="37"/>
      <c r="AC273" s="63"/>
    </row>
    <row r="274" spans="14:29" ht="15.75" customHeight="1">
      <c r="N274" s="37"/>
      <c r="AC274" s="63"/>
    </row>
    <row r="275" spans="14:29" ht="15.75" customHeight="1">
      <c r="N275" s="37"/>
      <c r="AC275" s="63"/>
    </row>
    <row r="276" spans="14:29" ht="15.75" customHeight="1">
      <c r="N276" s="37"/>
      <c r="AC276" s="63"/>
    </row>
    <row r="277" spans="14:29" ht="15.75" customHeight="1">
      <c r="N277" s="37"/>
      <c r="AC277" s="63"/>
    </row>
    <row r="278" spans="14:29" ht="15.75" customHeight="1">
      <c r="N278" s="37"/>
      <c r="AC278" s="63"/>
    </row>
    <row r="279" spans="14:29" ht="15.75" customHeight="1">
      <c r="N279" s="37"/>
      <c r="AC279" s="63"/>
    </row>
    <row r="280" spans="14:29" ht="15.75" customHeight="1">
      <c r="N280" s="37"/>
      <c r="AC280" s="63"/>
    </row>
    <row r="281" spans="14:29" ht="15.75" customHeight="1">
      <c r="N281" s="37"/>
      <c r="AC281" s="63"/>
    </row>
    <row r="282" spans="14:29" ht="15.75" customHeight="1">
      <c r="N282" s="37"/>
      <c r="AC282" s="63"/>
    </row>
    <row r="283" spans="14:29" ht="15.75" customHeight="1">
      <c r="N283" s="37"/>
      <c r="AC283" s="63"/>
    </row>
    <row r="284" spans="14:29" ht="15.75" customHeight="1">
      <c r="N284" s="37"/>
      <c r="AC284" s="63"/>
    </row>
    <row r="285" spans="14:29" ht="15.75" customHeight="1">
      <c r="N285" s="37"/>
      <c r="AC285" s="63"/>
    </row>
    <row r="286" spans="14:29" ht="15.75" customHeight="1">
      <c r="N286" s="37"/>
      <c r="AC286" s="63"/>
    </row>
    <row r="287" spans="14:29" ht="15.75" customHeight="1">
      <c r="N287" s="37"/>
      <c r="AC287" s="63"/>
    </row>
    <row r="288" spans="14:29" ht="15.75" customHeight="1">
      <c r="N288" s="37"/>
      <c r="AC288" s="63"/>
    </row>
    <row r="289" spans="14:29" ht="15.75" customHeight="1">
      <c r="N289" s="37"/>
      <c r="AC289" s="63"/>
    </row>
    <row r="290" spans="14:29" ht="15.75" customHeight="1">
      <c r="N290" s="37"/>
      <c r="AC290" s="63"/>
    </row>
    <row r="291" spans="14:29" ht="15.75" customHeight="1">
      <c r="N291" s="37"/>
      <c r="AC291" s="63"/>
    </row>
    <row r="292" spans="14:29" ht="15.75" customHeight="1">
      <c r="N292" s="37"/>
      <c r="AC292" s="63"/>
    </row>
    <row r="293" spans="14:29" ht="15.75" customHeight="1">
      <c r="N293" s="37"/>
      <c r="AC293" s="63"/>
    </row>
    <row r="294" spans="14:29" ht="15.75" customHeight="1">
      <c r="N294" s="37"/>
      <c r="AC294" s="63"/>
    </row>
    <row r="295" spans="14:29" ht="15.75" customHeight="1">
      <c r="N295" s="37"/>
      <c r="AC295" s="63"/>
    </row>
    <row r="296" spans="14:29" ht="15.75" customHeight="1">
      <c r="N296" s="37"/>
      <c r="AC296" s="63"/>
    </row>
    <row r="297" spans="14:29" ht="15.75" customHeight="1">
      <c r="N297" s="37"/>
      <c r="AC297" s="63"/>
    </row>
    <row r="298" spans="14:29" ht="15.75" customHeight="1">
      <c r="N298" s="37"/>
      <c r="AC298" s="63"/>
    </row>
    <row r="299" spans="14:29" ht="15.75" customHeight="1">
      <c r="N299" s="37"/>
      <c r="AC299" s="63"/>
    </row>
    <row r="300" spans="14:29" ht="15.75" customHeight="1">
      <c r="N300" s="37"/>
      <c r="AC300" s="63"/>
    </row>
    <row r="301" spans="14:29" ht="15.75" customHeight="1">
      <c r="N301" s="37"/>
      <c r="AC301" s="63"/>
    </row>
    <row r="302" spans="14:29" ht="15.75" customHeight="1">
      <c r="N302" s="37"/>
      <c r="AC302" s="63"/>
    </row>
    <row r="303" spans="14:29" ht="15.75" customHeight="1">
      <c r="N303" s="37"/>
      <c r="AC303" s="63"/>
    </row>
    <row r="304" spans="14:29" ht="15.75" customHeight="1">
      <c r="N304" s="37"/>
      <c r="AC304" s="63"/>
    </row>
    <row r="305" spans="14:29" ht="15.75" customHeight="1">
      <c r="N305" s="37"/>
      <c r="AC305" s="63"/>
    </row>
    <row r="306" spans="14:29" ht="15.75" customHeight="1">
      <c r="N306" s="37"/>
      <c r="AC306" s="63"/>
    </row>
    <row r="307" spans="14:29" ht="15.75" customHeight="1">
      <c r="N307" s="37"/>
      <c r="AC307" s="63"/>
    </row>
    <row r="308" spans="14:29" ht="15.75" customHeight="1">
      <c r="N308" s="37"/>
      <c r="AC308" s="63"/>
    </row>
    <row r="309" spans="14:29" ht="15.75" customHeight="1">
      <c r="N309" s="37"/>
      <c r="AC309" s="63"/>
    </row>
    <row r="310" spans="14:29" ht="15.75" customHeight="1">
      <c r="N310" s="37"/>
      <c r="AC310" s="63"/>
    </row>
    <row r="311" spans="14:29" ht="15.75" customHeight="1">
      <c r="N311" s="37"/>
      <c r="AC311" s="63"/>
    </row>
    <row r="312" spans="14:29" ht="15.75" customHeight="1">
      <c r="N312" s="37"/>
      <c r="AC312" s="63"/>
    </row>
    <row r="313" spans="14:29" ht="15.75" customHeight="1">
      <c r="N313" s="37"/>
      <c r="AC313" s="63"/>
    </row>
    <row r="314" spans="14:29" ht="15.75" customHeight="1">
      <c r="N314" s="37"/>
      <c r="AC314" s="63"/>
    </row>
    <row r="315" spans="14:29" ht="15.75" customHeight="1">
      <c r="N315" s="37"/>
      <c r="AC315" s="63"/>
    </row>
    <row r="316" spans="14:29" ht="15.75" customHeight="1">
      <c r="N316" s="37"/>
      <c r="AC316" s="63"/>
    </row>
    <row r="317" spans="14:29" ht="15.75" customHeight="1">
      <c r="N317" s="37"/>
      <c r="AC317" s="63"/>
    </row>
    <row r="318" spans="14:29" ht="15.75" customHeight="1">
      <c r="N318" s="37"/>
      <c r="AC318" s="63"/>
    </row>
    <row r="319" spans="14:29" ht="15.75" customHeight="1">
      <c r="N319" s="37"/>
      <c r="AC319" s="63"/>
    </row>
    <row r="320" spans="14:29" ht="15.75" customHeight="1">
      <c r="N320" s="37"/>
      <c r="AC320" s="63"/>
    </row>
    <row r="321" spans="14:29" ht="15.75" customHeight="1">
      <c r="N321" s="37"/>
      <c r="AC321" s="63"/>
    </row>
    <row r="322" spans="14:29" ht="15.75" customHeight="1">
      <c r="N322" s="37"/>
      <c r="AC322" s="63"/>
    </row>
    <row r="323" spans="14:29" ht="15.75" customHeight="1">
      <c r="N323" s="37"/>
      <c r="AC323" s="63"/>
    </row>
    <row r="324" spans="14:29" ht="15.75" customHeight="1">
      <c r="N324" s="37"/>
      <c r="AC324" s="63"/>
    </row>
    <row r="325" spans="14:29" ht="15.75" customHeight="1">
      <c r="N325" s="37"/>
      <c r="AC325" s="63"/>
    </row>
    <row r="326" spans="14:29" ht="15.75" customHeight="1">
      <c r="N326" s="37"/>
      <c r="AC326" s="63"/>
    </row>
    <row r="327" spans="14:29" ht="15.75" customHeight="1">
      <c r="N327" s="37"/>
      <c r="AC327" s="63"/>
    </row>
    <row r="328" spans="14:29" ht="15.75" customHeight="1">
      <c r="N328" s="37"/>
      <c r="AC328" s="63"/>
    </row>
    <row r="329" spans="14:29" ht="15.75" customHeight="1">
      <c r="N329" s="37"/>
      <c r="AC329" s="63"/>
    </row>
    <row r="330" spans="14:29" ht="15.75" customHeight="1">
      <c r="N330" s="37"/>
      <c r="AC330" s="63"/>
    </row>
    <row r="331" spans="14:29" ht="15.75" customHeight="1">
      <c r="N331" s="37"/>
      <c r="AC331" s="63"/>
    </row>
    <row r="332" spans="14:29" ht="15.75" customHeight="1">
      <c r="N332" s="37"/>
      <c r="AC332" s="63"/>
    </row>
    <row r="333" spans="14:29" ht="15.75" customHeight="1">
      <c r="N333" s="37"/>
      <c r="AC333" s="63"/>
    </row>
    <row r="334" spans="14:29" ht="15.75" customHeight="1">
      <c r="N334" s="37"/>
      <c r="AC334" s="63"/>
    </row>
    <row r="335" spans="14:29" ht="15.75" customHeight="1">
      <c r="N335" s="37"/>
      <c r="AC335" s="63"/>
    </row>
    <row r="336" spans="14:29" ht="15.75" customHeight="1">
      <c r="N336" s="37"/>
      <c r="AC336" s="63"/>
    </row>
    <row r="337" spans="14:29" ht="15.75" customHeight="1">
      <c r="N337" s="37"/>
      <c r="AC337" s="63"/>
    </row>
    <row r="338" spans="14:29" ht="15.75" customHeight="1">
      <c r="N338" s="37"/>
      <c r="AC338" s="63"/>
    </row>
    <row r="339" spans="14:29" ht="15.75" customHeight="1">
      <c r="N339" s="37"/>
      <c r="AC339" s="63"/>
    </row>
    <row r="340" spans="14:29" ht="15.75" customHeight="1">
      <c r="N340" s="37"/>
      <c r="AC340" s="63"/>
    </row>
    <row r="341" spans="14:29" ht="15.75" customHeight="1">
      <c r="N341" s="37"/>
      <c r="AC341" s="63"/>
    </row>
    <row r="342" spans="14:29" ht="15.75" customHeight="1">
      <c r="N342" s="37"/>
      <c r="AC342" s="63"/>
    </row>
    <row r="343" spans="14:29" ht="15.75" customHeight="1">
      <c r="N343" s="37"/>
      <c r="AC343" s="63"/>
    </row>
    <row r="344" spans="14:29" ht="15.75" customHeight="1">
      <c r="N344" s="37"/>
      <c r="AC344" s="63"/>
    </row>
    <row r="345" spans="14:29" ht="15.75" customHeight="1">
      <c r="N345" s="37"/>
      <c r="AC345" s="63"/>
    </row>
    <row r="346" spans="14:29" ht="15.75" customHeight="1">
      <c r="N346" s="37"/>
      <c r="AC346" s="63"/>
    </row>
    <row r="347" spans="14:29" ht="15.75" customHeight="1">
      <c r="N347" s="37"/>
      <c r="AC347" s="63"/>
    </row>
    <row r="348" spans="14:29" ht="15.75" customHeight="1">
      <c r="N348" s="37"/>
      <c r="AC348" s="63"/>
    </row>
    <row r="349" spans="14:29" ht="15.75" customHeight="1">
      <c r="N349" s="37"/>
      <c r="AC349" s="63"/>
    </row>
    <row r="350" spans="14:29" ht="15.75" customHeight="1">
      <c r="N350" s="37"/>
      <c r="AC350" s="63"/>
    </row>
    <row r="351" spans="14:29" ht="15.75" customHeight="1">
      <c r="N351" s="37"/>
      <c r="AC351" s="63"/>
    </row>
    <row r="352" spans="14:29" ht="15.75" customHeight="1">
      <c r="N352" s="37"/>
      <c r="AC352" s="63"/>
    </row>
    <row r="353" spans="14:29" ht="15.75" customHeight="1">
      <c r="N353" s="37"/>
      <c r="AC353" s="63"/>
    </row>
    <row r="354" spans="14:29" ht="15.75" customHeight="1">
      <c r="N354" s="37"/>
      <c r="AC354" s="63"/>
    </row>
    <row r="355" spans="14:29" ht="15.75" customHeight="1">
      <c r="N355" s="37"/>
      <c r="AC355" s="63"/>
    </row>
    <row r="356" spans="14:29" ht="15.75" customHeight="1">
      <c r="N356" s="37"/>
      <c r="AC356" s="63"/>
    </row>
    <row r="357" spans="14:29" ht="15.75" customHeight="1">
      <c r="N357" s="37"/>
      <c r="AC357" s="63"/>
    </row>
    <row r="358" spans="14:29" ht="15.75" customHeight="1">
      <c r="N358" s="37"/>
      <c r="AC358" s="63"/>
    </row>
    <row r="359" spans="14:29" ht="15.75" customHeight="1">
      <c r="N359" s="37"/>
      <c r="AC359" s="63"/>
    </row>
    <row r="360" spans="14:29" ht="15.75" customHeight="1">
      <c r="N360" s="37"/>
      <c r="AC360" s="63"/>
    </row>
    <row r="361" spans="14:29" ht="15.75" customHeight="1">
      <c r="N361" s="37"/>
      <c r="AC361" s="63"/>
    </row>
    <row r="362" spans="14:29" ht="15.75" customHeight="1">
      <c r="N362" s="37"/>
      <c r="AC362" s="63"/>
    </row>
    <row r="363" spans="14:29" ht="15.75" customHeight="1">
      <c r="N363" s="37"/>
      <c r="AC363" s="63"/>
    </row>
    <row r="364" spans="14:29" ht="15.75" customHeight="1">
      <c r="N364" s="37"/>
      <c r="AC364" s="63"/>
    </row>
    <row r="365" spans="14:29" ht="15.75" customHeight="1">
      <c r="N365" s="37"/>
      <c r="AC365" s="63"/>
    </row>
    <row r="366" spans="14:29" ht="15.75" customHeight="1">
      <c r="N366" s="37"/>
      <c r="AC366" s="63"/>
    </row>
    <row r="367" spans="14:29" ht="15.75" customHeight="1">
      <c r="N367" s="37"/>
      <c r="AC367" s="63"/>
    </row>
    <row r="368" spans="14:29" ht="15.75" customHeight="1">
      <c r="N368" s="37"/>
      <c r="AC368" s="63"/>
    </row>
    <row r="369" spans="14:29" ht="15.75" customHeight="1">
      <c r="N369" s="37"/>
      <c r="AC369" s="63"/>
    </row>
    <row r="370" spans="14:29" ht="15.75" customHeight="1">
      <c r="N370" s="37"/>
      <c r="AC370" s="63"/>
    </row>
    <row r="371" spans="14:29" ht="15.75" customHeight="1">
      <c r="N371" s="37"/>
      <c r="AC371" s="63"/>
    </row>
    <row r="372" spans="14:29" ht="15.75" customHeight="1">
      <c r="N372" s="37"/>
      <c r="AC372" s="63"/>
    </row>
    <row r="373" spans="14:29" ht="15.75" customHeight="1">
      <c r="N373" s="37"/>
      <c r="AC373" s="63"/>
    </row>
    <row r="374" spans="14:29" ht="15.75" customHeight="1">
      <c r="N374" s="37"/>
      <c r="AC374" s="63"/>
    </row>
    <row r="375" spans="14:29" ht="15.75" customHeight="1">
      <c r="N375" s="37"/>
      <c r="AC375" s="63"/>
    </row>
    <row r="376" spans="14:29" ht="15.75" customHeight="1">
      <c r="N376" s="37"/>
      <c r="AC376" s="63"/>
    </row>
    <row r="377" spans="14:29" ht="15.75" customHeight="1">
      <c r="N377" s="37"/>
      <c r="AC377" s="63"/>
    </row>
    <row r="378" spans="14:29" ht="15.75" customHeight="1">
      <c r="N378" s="37"/>
      <c r="AC378" s="63"/>
    </row>
    <row r="379" spans="14:29" ht="15.75" customHeight="1">
      <c r="N379" s="37"/>
      <c r="AC379" s="63"/>
    </row>
    <row r="380" spans="14:29" ht="15.75" customHeight="1">
      <c r="N380" s="37"/>
      <c r="AC380" s="63"/>
    </row>
    <row r="381" spans="14:29" ht="15.75" customHeight="1">
      <c r="N381" s="37"/>
      <c r="AC381" s="63"/>
    </row>
    <row r="382" spans="14:29" ht="15.75" customHeight="1">
      <c r="N382" s="37"/>
      <c r="AC382" s="63"/>
    </row>
    <row r="383" spans="14:29" ht="15.75" customHeight="1">
      <c r="N383" s="37"/>
      <c r="AC383" s="63"/>
    </row>
    <row r="384" spans="14:29" ht="15.75" customHeight="1">
      <c r="N384" s="37"/>
      <c r="AC384" s="63"/>
    </row>
    <row r="385" spans="14:29" ht="15.75" customHeight="1">
      <c r="N385" s="37"/>
      <c r="AC385" s="63"/>
    </row>
    <row r="386" spans="14:29" ht="15.75" customHeight="1">
      <c r="N386" s="37"/>
      <c r="AC386" s="63"/>
    </row>
    <row r="387" spans="14:29" ht="15.75" customHeight="1">
      <c r="N387" s="37"/>
      <c r="AC387" s="63"/>
    </row>
    <row r="388" spans="14:29" ht="15.75" customHeight="1">
      <c r="N388" s="37"/>
      <c r="AC388" s="63"/>
    </row>
    <row r="389" spans="14:29" ht="15.75" customHeight="1">
      <c r="N389" s="37"/>
      <c r="AC389" s="63"/>
    </row>
    <row r="390" spans="14:29" ht="15.75" customHeight="1">
      <c r="N390" s="37"/>
      <c r="AC390" s="63"/>
    </row>
    <row r="391" spans="14:29" ht="15.75" customHeight="1">
      <c r="N391" s="37"/>
      <c r="AC391" s="63"/>
    </row>
    <row r="392" spans="14:29" ht="15.75" customHeight="1">
      <c r="N392" s="37"/>
      <c r="AC392" s="63"/>
    </row>
    <row r="393" spans="14:29" ht="15.75" customHeight="1">
      <c r="N393" s="37"/>
      <c r="AC393" s="63"/>
    </row>
    <row r="394" spans="14:29" ht="15.75" customHeight="1">
      <c r="N394" s="37"/>
      <c r="AC394" s="63"/>
    </row>
    <row r="395" spans="14:29" ht="15.75" customHeight="1">
      <c r="N395" s="37"/>
      <c r="AC395" s="63"/>
    </row>
    <row r="396" spans="14:29" ht="15.75" customHeight="1">
      <c r="N396" s="37"/>
      <c r="AC396" s="63"/>
    </row>
    <row r="397" spans="14:29" ht="15.75" customHeight="1">
      <c r="N397" s="37"/>
      <c r="AC397" s="63"/>
    </row>
    <row r="398" spans="14:29" ht="15.75" customHeight="1">
      <c r="N398" s="37"/>
      <c r="AC398" s="63"/>
    </row>
    <row r="399" spans="14:29" ht="15.75" customHeight="1">
      <c r="N399" s="37"/>
      <c r="AC399" s="63"/>
    </row>
    <row r="400" spans="14:29" ht="15.75" customHeight="1">
      <c r="N400" s="37"/>
      <c r="AC400" s="63"/>
    </row>
    <row r="401" spans="14:29" ht="15.75" customHeight="1">
      <c r="N401" s="37"/>
      <c r="AC401" s="63"/>
    </row>
    <row r="402" spans="14:29" ht="15.75" customHeight="1">
      <c r="N402" s="37"/>
      <c r="AC402" s="63"/>
    </row>
    <row r="403" spans="14:29" ht="15.75" customHeight="1">
      <c r="N403" s="37"/>
      <c r="AC403" s="63"/>
    </row>
    <row r="404" spans="14:29" ht="15.75" customHeight="1">
      <c r="N404" s="37"/>
      <c r="AC404" s="63"/>
    </row>
    <row r="405" spans="14:29" ht="15.75" customHeight="1">
      <c r="N405" s="37"/>
      <c r="AC405" s="63"/>
    </row>
    <row r="406" spans="14:29" ht="15.75" customHeight="1">
      <c r="N406" s="37"/>
      <c r="AC406" s="63"/>
    </row>
    <row r="407" spans="14:29" ht="15.75" customHeight="1">
      <c r="N407" s="37"/>
      <c r="AC407" s="63"/>
    </row>
    <row r="408" spans="14:29" ht="15.75" customHeight="1">
      <c r="N408" s="37"/>
      <c r="AC408" s="63"/>
    </row>
    <row r="409" spans="14:29" ht="15.75" customHeight="1">
      <c r="N409" s="37"/>
      <c r="AC409" s="63"/>
    </row>
    <row r="410" spans="14:29" ht="15.75" customHeight="1">
      <c r="N410" s="37"/>
      <c r="AC410" s="63"/>
    </row>
    <row r="411" spans="14:29" ht="15.75" customHeight="1">
      <c r="N411" s="37"/>
      <c r="AC411" s="63"/>
    </row>
    <row r="412" spans="14:29" ht="15.75" customHeight="1">
      <c r="N412" s="37"/>
      <c r="AC412" s="63"/>
    </row>
    <row r="413" spans="14:29" ht="15.75" customHeight="1">
      <c r="N413" s="37"/>
      <c r="AC413" s="63"/>
    </row>
    <row r="414" spans="14:29" ht="15.75" customHeight="1">
      <c r="N414" s="37"/>
      <c r="AC414" s="63"/>
    </row>
    <row r="415" spans="14:29" ht="15.75" customHeight="1">
      <c r="N415" s="37"/>
      <c r="AC415" s="63"/>
    </row>
    <row r="416" spans="14:29" ht="15.75" customHeight="1">
      <c r="N416" s="37"/>
      <c r="AC416" s="63"/>
    </row>
    <row r="417" spans="14:29" ht="15.75" customHeight="1">
      <c r="N417" s="37"/>
      <c r="AC417" s="63"/>
    </row>
    <row r="418" spans="14:29" ht="15.75" customHeight="1">
      <c r="N418" s="37"/>
      <c r="AC418" s="63"/>
    </row>
    <row r="419" spans="14:29" ht="15.75" customHeight="1">
      <c r="N419" s="37"/>
      <c r="AC419" s="63"/>
    </row>
    <row r="420" spans="14:29" ht="15.75" customHeight="1">
      <c r="N420" s="37"/>
      <c r="AC420" s="63"/>
    </row>
    <row r="421" spans="14:29" ht="15.75" customHeight="1">
      <c r="N421" s="37"/>
      <c r="AC421" s="63"/>
    </row>
    <row r="422" spans="14:29" ht="15.75" customHeight="1">
      <c r="N422" s="37"/>
      <c r="AC422" s="63"/>
    </row>
    <row r="423" spans="14:29" ht="15.75" customHeight="1">
      <c r="N423" s="37"/>
      <c r="AC423" s="63"/>
    </row>
    <row r="424" spans="14:29" ht="15.75" customHeight="1">
      <c r="N424" s="37"/>
      <c r="AC424" s="63"/>
    </row>
    <row r="425" spans="14:29" ht="15.75" customHeight="1">
      <c r="N425" s="37"/>
      <c r="AC425" s="63"/>
    </row>
    <row r="426" spans="14:29" ht="15.75" customHeight="1">
      <c r="N426" s="37"/>
      <c r="AC426" s="63"/>
    </row>
    <row r="427" spans="14:29" ht="15.75" customHeight="1">
      <c r="N427" s="37"/>
      <c r="AC427" s="63"/>
    </row>
    <row r="428" spans="14:29" ht="15.75" customHeight="1">
      <c r="N428" s="37"/>
      <c r="AC428" s="63"/>
    </row>
    <row r="429" spans="14:29" ht="15.75" customHeight="1">
      <c r="N429" s="37"/>
      <c r="AC429" s="63"/>
    </row>
    <row r="430" spans="14:29" ht="15.75" customHeight="1">
      <c r="N430" s="37"/>
      <c r="AC430" s="63"/>
    </row>
    <row r="431" spans="14:29" ht="15.75" customHeight="1">
      <c r="N431" s="37"/>
      <c r="AC431" s="63"/>
    </row>
    <row r="432" spans="14:29" ht="15.75" customHeight="1">
      <c r="N432" s="37"/>
      <c r="AC432" s="63"/>
    </row>
    <row r="433" spans="14:29" ht="15.75" customHeight="1">
      <c r="N433" s="37"/>
      <c r="AC433" s="63"/>
    </row>
    <row r="434" spans="14:29" ht="15.75" customHeight="1">
      <c r="N434" s="37"/>
      <c r="AC434" s="63"/>
    </row>
    <row r="435" spans="14:29" ht="15.75" customHeight="1">
      <c r="N435" s="37"/>
      <c r="AC435" s="63"/>
    </row>
    <row r="436" spans="14:29" ht="15.75" customHeight="1">
      <c r="N436" s="37"/>
      <c r="AC436" s="63"/>
    </row>
    <row r="437" spans="14:29" ht="15.75" customHeight="1">
      <c r="N437" s="37"/>
      <c r="AC437" s="63"/>
    </row>
    <row r="438" spans="14:29" ht="15.75" customHeight="1">
      <c r="N438" s="37"/>
      <c r="AC438" s="63"/>
    </row>
    <row r="439" spans="14:29" ht="15.75" customHeight="1">
      <c r="N439" s="37"/>
      <c r="AC439" s="63"/>
    </row>
    <row r="440" spans="14:29" ht="15.75" customHeight="1">
      <c r="N440" s="37"/>
      <c r="AC440" s="63"/>
    </row>
    <row r="441" spans="14:29" ht="15.75" customHeight="1">
      <c r="N441" s="37"/>
      <c r="AC441" s="63"/>
    </row>
    <row r="442" spans="14:29" ht="15.75" customHeight="1">
      <c r="N442" s="37"/>
      <c r="AC442" s="63"/>
    </row>
    <row r="443" spans="14:29" ht="15.75" customHeight="1">
      <c r="N443" s="37"/>
      <c r="AC443" s="63"/>
    </row>
    <row r="444" spans="14:29" ht="15.75" customHeight="1">
      <c r="N444" s="37"/>
      <c r="AC444" s="63"/>
    </row>
    <row r="445" spans="14:29" ht="15.75" customHeight="1">
      <c r="N445" s="37"/>
      <c r="AC445" s="63"/>
    </row>
    <row r="446" spans="14:29" ht="15.75" customHeight="1">
      <c r="N446" s="37"/>
      <c r="AC446" s="63"/>
    </row>
    <row r="447" spans="14:29" ht="15.75" customHeight="1">
      <c r="N447" s="37"/>
      <c r="AC447" s="63"/>
    </row>
    <row r="448" spans="14:29" ht="15.75" customHeight="1">
      <c r="N448" s="37"/>
      <c r="AC448" s="63"/>
    </row>
    <row r="449" spans="14:29" ht="15.75" customHeight="1">
      <c r="N449" s="37"/>
      <c r="AC449" s="63"/>
    </row>
    <row r="450" spans="14:29" ht="15.75" customHeight="1">
      <c r="N450" s="37"/>
      <c r="AC450" s="63"/>
    </row>
    <row r="451" spans="14:29" ht="15.75" customHeight="1">
      <c r="N451" s="37"/>
      <c r="AC451" s="63"/>
    </row>
    <row r="452" spans="14:29" ht="15.75" customHeight="1">
      <c r="N452" s="37"/>
      <c r="AC452" s="63"/>
    </row>
    <row r="453" spans="14:29" ht="15.75" customHeight="1">
      <c r="N453" s="37"/>
      <c r="AC453" s="63"/>
    </row>
    <row r="454" spans="14:29" ht="15.75" customHeight="1">
      <c r="N454" s="37"/>
      <c r="AC454" s="63"/>
    </row>
    <row r="455" spans="14:29" ht="15.75" customHeight="1">
      <c r="N455" s="37"/>
      <c r="AC455" s="63"/>
    </row>
    <row r="456" spans="14:29" ht="15.75" customHeight="1">
      <c r="N456" s="37"/>
      <c r="AC456" s="63"/>
    </row>
    <row r="457" spans="14:29" ht="15.75" customHeight="1">
      <c r="N457" s="37"/>
      <c r="AC457" s="63"/>
    </row>
    <row r="458" spans="14:29" ht="15.75" customHeight="1">
      <c r="N458" s="37"/>
      <c r="AC458" s="63"/>
    </row>
    <row r="459" spans="14:29" ht="15.75" customHeight="1">
      <c r="N459" s="37"/>
      <c r="AC459" s="63"/>
    </row>
    <row r="460" spans="14:29" ht="15.75" customHeight="1">
      <c r="N460" s="37"/>
      <c r="AC460" s="63"/>
    </row>
    <row r="461" spans="14:29" ht="15.75" customHeight="1">
      <c r="N461" s="37"/>
      <c r="AC461" s="63"/>
    </row>
    <row r="462" spans="14:29" ht="15.75" customHeight="1">
      <c r="N462" s="37"/>
      <c r="AC462" s="63"/>
    </row>
    <row r="463" spans="14:29" ht="15.75" customHeight="1">
      <c r="N463" s="37"/>
      <c r="AC463" s="63"/>
    </row>
    <row r="464" spans="14:29" ht="15.75" customHeight="1">
      <c r="N464" s="37"/>
      <c r="AC464" s="63"/>
    </row>
    <row r="465" spans="14:29" ht="15.75" customHeight="1">
      <c r="N465" s="37"/>
      <c r="AC465" s="63"/>
    </row>
    <row r="466" spans="14:29" ht="15.75" customHeight="1">
      <c r="N466" s="37"/>
      <c r="AC466" s="63"/>
    </row>
    <row r="467" spans="14:29" ht="15.75" customHeight="1">
      <c r="N467" s="37"/>
      <c r="AC467" s="63"/>
    </row>
    <row r="468" spans="14:29" ht="15.75" customHeight="1">
      <c r="N468" s="37"/>
      <c r="AC468" s="63"/>
    </row>
    <row r="469" spans="14:29" ht="15.75" customHeight="1">
      <c r="N469" s="37"/>
      <c r="AC469" s="63"/>
    </row>
    <row r="470" spans="14:29" ht="15.75" customHeight="1">
      <c r="N470" s="37"/>
      <c r="AC470" s="63"/>
    </row>
    <row r="471" spans="14:29" ht="15.75" customHeight="1">
      <c r="N471" s="37"/>
      <c r="AC471" s="63"/>
    </row>
    <row r="472" spans="14:29" ht="15.75" customHeight="1">
      <c r="N472" s="37"/>
      <c r="AC472" s="63"/>
    </row>
    <row r="473" spans="14:29" ht="15.75" customHeight="1">
      <c r="N473" s="37"/>
      <c r="AC473" s="63"/>
    </row>
    <row r="474" spans="14:29" ht="15.75" customHeight="1">
      <c r="N474" s="37"/>
      <c r="AC474" s="63"/>
    </row>
    <row r="475" spans="14:29" ht="15.75" customHeight="1">
      <c r="N475" s="37"/>
      <c r="AC475" s="63"/>
    </row>
    <row r="476" spans="14:29" ht="15.75" customHeight="1">
      <c r="N476" s="37"/>
      <c r="AC476" s="63"/>
    </row>
    <row r="477" spans="14:29" ht="15.75" customHeight="1">
      <c r="N477" s="37"/>
      <c r="AC477" s="63"/>
    </row>
    <row r="478" spans="14:29" ht="15.75" customHeight="1">
      <c r="N478" s="37"/>
      <c r="AC478" s="63"/>
    </row>
    <row r="479" spans="14:29" ht="15.75" customHeight="1">
      <c r="N479" s="37"/>
      <c r="AC479" s="63"/>
    </row>
    <row r="480" spans="14:29" ht="15.75" customHeight="1">
      <c r="N480" s="37"/>
      <c r="AC480" s="63"/>
    </row>
    <row r="481" spans="14:29" ht="15.75" customHeight="1">
      <c r="N481" s="37"/>
      <c r="AC481" s="63"/>
    </row>
    <row r="482" spans="14:29" ht="15.75" customHeight="1">
      <c r="N482" s="37"/>
      <c r="AC482" s="63"/>
    </row>
    <row r="483" spans="14:29" ht="15.75" customHeight="1">
      <c r="N483" s="37"/>
      <c r="AC483" s="63"/>
    </row>
    <row r="484" spans="14:29" ht="15.75" customHeight="1">
      <c r="N484" s="37"/>
      <c r="AC484" s="63"/>
    </row>
    <row r="485" spans="14:29" ht="15.75" customHeight="1">
      <c r="N485" s="37"/>
      <c r="AC485" s="63"/>
    </row>
    <row r="486" spans="14:29" ht="15.75" customHeight="1">
      <c r="N486" s="37"/>
      <c r="AC486" s="63"/>
    </row>
    <row r="487" spans="14:29" ht="15.75" customHeight="1">
      <c r="N487" s="37"/>
      <c r="AC487" s="63"/>
    </row>
    <row r="488" spans="14:29" ht="15.75" customHeight="1">
      <c r="N488" s="37"/>
      <c r="AC488" s="63"/>
    </row>
    <row r="489" spans="14:29" ht="15.75" customHeight="1">
      <c r="N489" s="37"/>
      <c r="AC489" s="63"/>
    </row>
    <row r="490" spans="14:29" ht="15.75" customHeight="1">
      <c r="N490" s="37"/>
      <c r="AC490" s="63"/>
    </row>
    <row r="491" spans="14:29" ht="15.75" customHeight="1">
      <c r="N491" s="37"/>
      <c r="AC491" s="63"/>
    </row>
    <row r="492" spans="14:29" ht="15.75" customHeight="1">
      <c r="N492" s="37"/>
      <c r="AC492" s="63"/>
    </row>
    <row r="493" spans="14:29" ht="15.75" customHeight="1">
      <c r="N493" s="37"/>
      <c r="AC493" s="63"/>
    </row>
    <row r="494" spans="14:29" ht="15.75" customHeight="1">
      <c r="N494" s="37"/>
      <c r="AC494" s="63"/>
    </row>
    <row r="495" spans="14:29" ht="15.75" customHeight="1">
      <c r="N495" s="37"/>
      <c r="AC495" s="63"/>
    </row>
    <row r="496" spans="14:29" ht="15.75" customHeight="1">
      <c r="N496" s="37"/>
      <c r="AC496" s="63"/>
    </row>
    <row r="497" spans="14:29" ht="15.75" customHeight="1">
      <c r="N497" s="37"/>
      <c r="AC497" s="63"/>
    </row>
    <row r="498" spans="14:29" ht="15.75" customHeight="1">
      <c r="N498" s="37"/>
      <c r="AC498" s="63"/>
    </row>
    <row r="499" spans="14:29" ht="15.75" customHeight="1">
      <c r="N499" s="37"/>
      <c r="AC499" s="63"/>
    </row>
    <row r="500" spans="14:29" ht="15.75" customHeight="1">
      <c r="N500" s="37"/>
      <c r="AC500" s="63"/>
    </row>
    <row r="501" spans="14:29" ht="15.75" customHeight="1">
      <c r="N501" s="37"/>
      <c r="AC501" s="63"/>
    </row>
    <row r="502" spans="14:29" ht="15.75" customHeight="1">
      <c r="N502" s="37"/>
      <c r="AC502" s="63"/>
    </row>
    <row r="503" spans="14:29" ht="15.75" customHeight="1">
      <c r="N503" s="37"/>
      <c r="AC503" s="63"/>
    </row>
    <row r="504" spans="14:29" ht="15.75" customHeight="1">
      <c r="N504" s="37"/>
      <c r="AC504" s="63"/>
    </row>
    <row r="505" spans="14:29" ht="15.75" customHeight="1">
      <c r="N505" s="37"/>
      <c r="AC505" s="63"/>
    </row>
    <row r="506" spans="14:29" ht="15.75" customHeight="1">
      <c r="N506" s="37"/>
      <c r="AC506" s="63"/>
    </row>
    <row r="507" spans="14:29" ht="15.75" customHeight="1">
      <c r="N507" s="37"/>
      <c r="AC507" s="63"/>
    </row>
    <row r="508" spans="14:29" ht="15.75" customHeight="1">
      <c r="N508" s="37"/>
      <c r="AC508" s="63"/>
    </row>
    <row r="509" spans="14:29" ht="15.75" customHeight="1">
      <c r="N509" s="37"/>
      <c r="AC509" s="63"/>
    </row>
    <row r="510" spans="14:29" ht="15.75" customHeight="1">
      <c r="N510" s="37"/>
      <c r="AC510" s="63"/>
    </row>
    <row r="511" spans="14:29" ht="15.75" customHeight="1">
      <c r="N511" s="37"/>
      <c r="AC511" s="63"/>
    </row>
    <row r="512" spans="14:29" ht="15.75" customHeight="1">
      <c r="N512" s="37"/>
      <c r="AC512" s="63"/>
    </row>
    <row r="513" spans="14:29" ht="15.75" customHeight="1">
      <c r="N513" s="37"/>
      <c r="AC513" s="63"/>
    </row>
    <row r="514" spans="14:29" ht="15.75" customHeight="1">
      <c r="N514" s="37"/>
      <c r="AC514" s="63"/>
    </row>
    <row r="515" spans="14:29" ht="15.75" customHeight="1">
      <c r="N515" s="37"/>
      <c r="AC515" s="63"/>
    </row>
    <row r="516" spans="14:29" ht="15.75" customHeight="1">
      <c r="N516" s="37"/>
      <c r="AC516" s="63"/>
    </row>
    <row r="517" spans="14:29" ht="15.75" customHeight="1">
      <c r="N517" s="37"/>
      <c r="AC517" s="63"/>
    </row>
    <row r="518" spans="14:29" ht="15.75" customHeight="1">
      <c r="N518" s="37"/>
      <c r="AC518" s="63"/>
    </row>
    <row r="519" spans="14:29" ht="15.75" customHeight="1">
      <c r="N519" s="37"/>
      <c r="AC519" s="63"/>
    </row>
    <row r="520" spans="14:29" ht="15.75" customHeight="1">
      <c r="N520" s="37"/>
      <c r="AC520" s="63"/>
    </row>
    <row r="521" spans="14:29" ht="15.75" customHeight="1">
      <c r="N521" s="37"/>
      <c r="AC521" s="63"/>
    </row>
    <row r="522" spans="14:29" ht="15.75" customHeight="1">
      <c r="N522" s="37"/>
      <c r="AC522" s="63"/>
    </row>
    <row r="523" spans="14:29" ht="15.75" customHeight="1">
      <c r="N523" s="37"/>
      <c r="AC523" s="63"/>
    </row>
    <row r="524" spans="14:29" ht="15.75" customHeight="1">
      <c r="N524" s="37"/>
      <c r="AC524" s="63"/>
    </row>
    <row r="525" spans="14:29" ht="15.75" customHeight="1">
      <c r="N525" s="37"/>
      <c r="AC525" s="63"/>
    </row>
    <row r="526" spans="14:29" ht="15.75" customHeight="1">
      <c r="N526" s="37"/>
      <c r="AC526" s="63"/>
    </row>
    <row r="527" spans="14:29" ht="15.75" customHeight="1">
      <c r="N527" s="37"/>
      <c r="AC527" s="63"/>
    </row>
    <row r="528" spans="14:29" ht="15.75" customHeight="1">
      <c r="N528" s="37"/>
      <c r="AC528" s="63"/>
    </row>
    <row r="529" spans="14:29" ht="15.75" customHeight="1">
      <c r="N529" s="37"/>
      <c r="AC529" s="63"/>
    </row>
    <row r="530" spans="14:29" ht="15.75" customHeight="1">
      <c r="N530" s="37"/>
      <c r="AC530" s="63"/>
    </row>
    <row r="531" spans="14:29" ht="15.75" customHeight="1">
      <c r="N531" s="37"/>
      <c r="AC531" s="63"/>
    </row>
    <row r="532" spans="14:29" ht="15.75" customHeight="1">
      <c r="N532" s="37"/>
      <c r="AC532" s="63"/>
    </row>
    <row r="533" spans="14:29" ht="15.75" customHeight="1">
      <c r="N533" s="37"/>
      <c r="AC533" s="63"/>
    </row>
    <row r="534" spans="14:29" ht="15.75" customHeight="1">
      <c r="N534" s="37"/>
      <c r="AC534" s="63"/>
    </row>
    <row r="535" spans="14:29" ht="15.75" customHeight="1">
      <c r="N535" s="37"/>
      <c r="AC535" s="63"/>
    </row>
    <row r="536" spans="14:29" ht="15.75" customHeight="1">
      <c r="N536" s="37"/>
      <c r="AC536" s="63"/>
    </row>
    <row r="537" spans="14:29" ht="15.75" customHeight="1">
      <c r="N537" s="37"/>
      <c r="AC537" s="63"/>
    </row>
    <row r="538" spans="14:29" ht="15.75" customHeight="1">
      <c r="N538" s="37"/>
      <c r="AC538" s="63"/>
    </row>
    <row r="539" spans="14:29" ht="15.75" customHeight="1">
      <c r="N539" s="37"/>
      <c r="AC539" s="63"/>
    </row>
    <row r="540" spans="14:29" ht="15.75" customHeight="1">
      <c r="N540" s="37"/>
      <c r="AC540" s="63"/>
    </row>
    <row r="541" spans="14:29" ht="15.75" customHeight="1">
      <c r="N541" s="37"/>
      <c r="AC541" s="63"/>
    </row>
    <row r="542" spans="14:29" ht="15.75" customHeight="1">
      <c r="N542" s="37"/>
      <c r="AC542" s="63"/>
    </row>
    <row r="543" spans="14:29" ht="15.75" customHeight="1">
      <c r="N543" s="37"/>
      <c r="AC543" s="63"/>
    </row>
    <row r="544" spans="14:29" ht="15.75" customHeight="1">
      <c r="N544" s="37"/>
      <c r="AC544" s="63"/>
    </row>
    <row r="545" spans="14:29" ht="15.75" customHeight="1">
      <c r="N545" s="37"/>
      <c r="AC545" s="63"/>
    </row>
    <row r="546" spans="14:29" ht="15.75" customHeight="1">
      <c r="N546" s="37"/>
      <c r="AC546" s="63"/>
    </row>
    <row r="547" spans="14:29" ht="15.75" customHeight="1">
      <c r="N547" s="37"/>
      <c r="AC547" s="63"/>
    </row>
    <row r="548" spans="14:29" ht="15.75" customHeight="1">
      <c r="N548" s="37"/>
      <c r="AC548" s="63"/>
    </row>
    <row r="549" spans="14:29" ht="15.75" customHeight="1">
      <c r="N549" s="37"/>
      <c r="AC549" s="63"/>
    </row>
    <row r="550" spans="14:29" ht="15.75" customHeight="1">
      <c r="N550" s="37"/>
      <c r="AC550" s="63"/>
    </row>
    <row r="551" spans="14:29" ht="15.75" customHeight="1">
      <c r="N551" s="37"/>
      <c r="AC551" s="63"/>
    </row>
    <row r="552" spans="14:29" ht="15.75" customHeight="1">
      <c r="N552" s="37"/>
      <c r="AC552" s="63"/>
    </row>
    <row r="553" spans="14:29" ht="15.75" customHeight="1">
      <c r="N553" s="37"/>
      <c r="AC553" s="63"/>
    </row>
    <row r="554" spans="14:29" ht="15.75" customHeight="1">
      <c r="N554" s="37"/>
      <c r="AC554" s="63"/>
    </row>
    <row r="555" spans="14:29" ht="15.75" customHeight="1">
      <c r="N555" s="37"/>
      <c r="AC555" s="63"/>
    </row>
    <row r="556" spans="14:29" ht="15.75" customHeight="1">
      <c r="N556" s="37"/>
      <c r="AC556" s="63"/>
    </row>
    <row r="557" spans="14:29" ht="15.75" customHeight="1">
      <c r="N557" s="37"/>
      <c r="AC557" s="63"/>
    </row>
    <row r="558" spans="14:29" ht="15.75" customHeight="1">
      <c r="N558" s="37"/>
      <c r="AC558" s="63"/>
    </row>
    <row r="559" spans="14:29" ht="15.75" customHeight="1">
      <c r="N559" s="37"/>
      <c r="AC559" s="63"/>
    </row>
    <row r="560" spans="14:29" ht="15.75" customHeight="1">
      <c r="N560" s="37"/>
      <c r="AC560" s="63"/>
    </row>
    <row r="561" spans="14:29" ht="15.75" customHeight="1">
      <c r="N561" s="37"/>
      <c r="AC561" s="63"/>
    </row>
    <row r="562" spans="14:29" ht="15.75" customHeight="1">
      <c r="N562" s="37"/>
      <c r="AC562" s="63"/>
    </row>
    <row r="563" spans="14:29" ht="15.75" customHeight="1">
      <c r="N563" s="37"/>
      <c r="AC563" s="63"/>
    </row>
    <row r="564" spans="14:29" ht="15.75" customHeight="1">
      <c r="N564" s="37"/>
      <c r="AC564" s="63"/>
    </row>
    <row r="565" spans="14:29" ht="15.75" customHeight="1">
      <c r="N565" s="37"/>
      <c r="AC565" s="63"/>
    </row>
    <row r="566" spans="14:29" ht="15.75" customHeight="1">
      <c r="N566" s="37"/>
      <c r="AC566" s="63"/>
    </row>
    <row r="567" spans="14:29" ht="15.75" customHeight="1">
      <c r="N567" s="37"/>
      <c r="AC567" s="63"/>
    </row>
    <row r="568" spans="14:29" ht="15.75" customHeight="1">
      <c r="N568" s="37"/>
      <c r="AC568" s="63"/>
    </row>
    <row r="569" spans="14:29" ht="15.75" customHeight="1">
      <c r="N569" s="37"/>
      <c r="AC569" s="63"/>
    </row>
    <row r="570" spans="14:29" ht="15.75" customHeight="1">
      <c r="N570" s="37"/>
      <c r="AC570" s="63"/>
    </row>
    <row r="571" spans="14:29" ht="15.75" customHeight="1">
      <c r="N571" s="37"/>
      <c r="AC571" s="63"/>
    </row>
    <row r="572" spans="14:29" ht="15.75" customHeight="1">
      <c r="N572" s="37"/>
      <c r="AC572" s="63"/>
    </row>
    <row r="573" spans="14:29" ht="15.75" customHeight="1">
      <c r="N573" s="37"/>
      <c r="AC573" s="63"/>
    </row>
    <row r="574" spans="14:29" ht="15.75" customHeight="1">
      <c r="N574" s="37"/>
      <c r="AC574" s="63"/>
    </row>
    <row r="575" spans="14:29" ht="15.75" customHeight="1">
      <c r="N575" s="37"/>
      <c r="AC575" s="63"/>
    </row>
    <row r="576" spans="14:29" ht="15.75" customHeight="1">
      <c r="N576" s="37"/>
      <c r="AC576" s="63"/>
    </row>
    <row r="577" spans="14:29" ht="15.75" customHeight="1">
      <c r="N577" s="37"/>
      <c r="AC577" s="63"/>
    </row>
    <row r="578" spans="14:29" ht="15.75" customHeight="1">
      <c r="N578" s="37"/>
      <c r="AC578" s="63"/>
    </row>
    <row r="579" spans="14:29" ht="15.75" customHeight="1">
      <c r="N579" s="37"/>
      <c r="AC579" s="63"/>
    </row>
    <row r="580" spans="14:29" ht="15.75" customHeight="1">
      <c r="N580" s="37"/>
      <c r="AC580" s="63"/>
    </row>
    <row r="581" spans="14:29" ht="15.75" customHeight="1">
      <c r="N581" s="37"/>
      <c r="AC581" s="63"/>
    </row>
    <row r="582" spans="14:29" ht="15.75" customHeight="1">
      <c r="N582" s="37"/>
      <c r="AC582" s="63"/>
    </row>
    <row r="583" spans="14:29" ht="15.75" customHeight="1">
      <c r="N583" s="37"/>
      <c r="AC583" s="63"/>
    </row>
    <row r="584" spans="14:29" ht="15.75" customHeight="1">
      <c r="N584" s="37"/>
      <c r="AC584" s="63"/>
    </row>
    <row r="585" spans="14:29" ht="15.75" customHeight="1">
      <c r="N585" s="37"/>
      <c r="AC585" s="63"/>
    </row>
    <row r="586" spans="14:29" ht="15.75" customHeight="1">
      <c r="N586" s="37"/>
      <c r="AC586" s="63"/>
    </row>
    <row r="587" spans="14:29" ht="15.75" customHeight="1">
      <c r="N587" s="37"/>
      <c r="AC587" s="63"/>
    </row>
    <row r="588" spans="14:29" ht="15.75" customHeight="1">
      <c r="N588" s="37"/>
      <c r="AC588" s="63"/>
    </row>
    <row r="589" spans="14:29" ht="15.75" customHeight="1">
      <c r="N589" s="37"/>
      <c r="AC589" s="63"/>
    </row>
    <row r="590" spans="14:29" ht="15.75" customHeight="1">
      <c r="N590" s="37"/>
      <c r="AC590" s="63"/>
    </row>
    <row r="591" spans="14:29" ht="15.75" customHeight="1">
      <c r="N591" s="37"/>
      <c r="AC591" s="63"/>
    </row>
    <row r="592" spans="14:29" ht="15.75" customHeight="1">
      <c r="N592" s="37"/>
      <c r="AC592" s="63"/>
    </row>
    <row r="593" spans="14:29" ht="15.75" customHeight="1">
      <c r="N593" s="37"/>
      <c r="AC593" s="63"/>
    </row>
    <row r="594" spans="14:29" ht="15.75" customHeight="1">
      <c r="N594" s="37"/>
      <c r="AC594" s="63"/>
    </row>
    <row r="595" spans="14:29" ht="15.75" customHeight="1">
      <c r="N595" s="37"/>
      <c r="AC595" s="63"/>
    </row>
    <row r="596" spans="14:29" ht="15.75" customHeight="1">
      <c r="N596" s="37"/>
      <c r="AC596" s="63"/>
    </row>
    <row r="597" spans="14:29" ht="15.75" customHeight="1">
      <c r="N597" s="37"/>
      <c r="AC597" s="63"/>
    </row>
    <row r="598" spans="14:29" ht="15.75" customHeight="1">
      <c r="N598" s="37"/>
      <c r="AC598" s="63"/>
    </row>
    <row r="599" spans="14:29" ht="15.75" customHeight="1">
      <c r="N599" s="37"/>
      <c r="AC599" s="63"/>
    </row>
    <row r="600" spans="14:29" ht="15.75" customHeight="1">
      <c r="N600" s="37"/>
      <c r="AC600" s="63"/>
    </row>
    <row r="601" spans="14:29" ht="15.75" customHeight="1">
      <c r="N601" s="37"/>
      <c r="AC601" s="63"/>
    </row>
    <row r="602" spans="14:29" ht="15.75" customHeight="1">
      <c r="N602" s="37"/>
      <c r="AC602" s="63"/>
    </row>
    <row r="603" spans="14:29" ht="15.75" customHeight="1">
      <c r="N603" s="37"/>
      <c r="AC603" s="63"/>
    </row>
    <row r="604" spans="14:29" ht="15.75" customHeight="1">
      <c r="N604" s="37"/>
      <c r="AC604" s="63"/>
    </row>
    <row r="605" spans="14:29" ht="15.75" customHeight="1">
      <c r="N605" s="37"/>
      <c r="AC605" s="63"/>
    </row>
    <row r="606" spans="14:29" ht="15.75" customHeight="1">
      <c r="N606" s="37"/>
      <c r="AC606" s="63"/>
    </row>
    <row r="607" spans="14:29" ht="15.75" customHeight="1">
      <c r="N607" s="37"/>
      <c r="AC607" s="63"/>
    </row>
    <row r="608" spans="14:29" ht="15.75" customHeight="1">
      <c r="N608" s="37"/>
      <c r="AC608" s="63"/>
    </row>
    <row r="609" spans="14:29" ht="15.75" customHeight="1">
      <c r="N609" s="37"/>
      <c r="AC609" s="63"/>
    </row>
    <row r="610" spans="14:29" ht="15.75" customHeight="1">
      <c r="N610" s="37"/>
      <c r="AC610" s="63"/>
    </row>
    <row r="611" spans="14:29" ht="15.75" customHeight="1">
      <c r="N611" s="37"/>
      <c r="AC611" s="63"/>
    </row>
    <row r="612" spans="14:29" ht="15.75" customHeight="1">
      <c r="N612" s="37"/>
      <c r="AC612" s="63"/>
    </row>
    <row r="613" spans="14:29" ht="15.75" customHeight="1">
      <c r="N613" s="37"/>
      <c r="AC613" s="63"/>
    </row>
    <row r="614" spans="14:29" ht="15.75" customHeight="1">
      <c r="N614" s="37"/>
      <c r="AC614" s="63"/>
    </row>
    <row r="615" spans="14:29" ht="15.75" customHeight="1">
      <c r="N615" s="37"/>
      <c r="AC615" s="63"/>
    </row>
    <row r="616" spans="14:29" ht="15.75" customHeight="1">
      <c r="N616" s="37"/>
      <c r="AC616" s="63"/>
    </row>
    <row r="617" spans="14:29" ht="15.75" customHeight="1">
      <c r="N617" s="37"/>
      <c r="AC617" s="63"/>
    </row>
    <row r="618" spans="14:29" ht="15.75" customHeight="1">
      <c r="N618" s="37"/>
      <c r="AC618" s="63"/>
    </row>
    <row r="619" spans="14:29" ht="15.75" customHeight="1">
      <c r="N619" s="37"/>
      <c r="AC619" s="63"/>
    </row>
    <row r="620" spans="14:29" ht="15.75" customHeight="1">
      <c r="N620" s="37"/>
      <c r="AC620" s="63"/>
    </row>
    <row r="621" spans="14:29" ht="15.75" customHeight="1">
      <c r="N621" s="37"/>
      <c r="AC621" s="63"/>
    </row>
    <row r="622" spans="14:29" ht="15.75" customHeight="1">
      <c r="N622" s="37"/>
      <c r="AC622" s="63"/>
    </row>
    <row r="623" spans="14:29" ht="15.75" customHeight="1">
      <c r="N623" s="37"/>
      <c r="AC623" s="63"/>
    </row>
    <row r="624" spans="14:29" ht="15.75" customHeight="1">
      <c r="N624" s="37"/>
      <c r="AC624" s="63"/>
    </row>
    <row r="625" spans="14:29" ht="15.75" customHeight="1">
      <c r="N625" s="37"/>
      <c r="AC625" s="63"/>
    </row>
    <row r="626" spans="14:29" ht="15.75" customHeight="1">
      <c r="N626" s="37"/>
      <c r="AC626" s="63"/>
    </row>
    <row r="627" spans="14:29" ht="15.75" customHeight="1">
      <c r="N627" s="37"/>
      <c r="AC627" s="63"/>
    </row>
    <row r="628" spans="14:29" ht="15.75" customHeight="1">
      <c r="N628" s="37"/>
      <c r="AC628" s="63"/>
    </row>
    <row r="629" spans="14:29" ht="15.75" customHeight="1">
      <c r="N629" s="37"/>
      <c r="AC629" s="63"/>
    </row>
    <row r="630" spans="14:29" ht="15.75" customHeight="1">
      <c r="N630" s="37"/>
      <c r="AC630" s="63"/>
    </row>
    <row r="631" spans="14:29" ht="15.75" customHeight="1">
      <c r="N631" s="37"/>
      <c r="AC631" s="63"/>
    </row>
    <row r="632" spans="14:29" ht="15.75" customHeight="1">
      <c r="N632" s="37"/>
      <c r="AC632" s="63"/>
    </row>
    <row r="633" spans="14:29" ht="15.75" customHeight="1">
      <c r="N633" s="37"/>
      <c r="AC633" s="63"/>
    </row>
    <row r="634" spans="14:29" ht="15.75" customHeight="1">
      <c r="N634" s="37"/>
      <c r="AC634" s="63"/>
    </row>
    <row r="635" spans="14:29" ht="15.75" customHeight="1">
      <c r="N635" s="37"/>
      <c r="AC635" s="63"/>
    </row>
    <row r="636" spans="14:29" ht="15.75" customHeight="1">
      <c r="N636" s="37"/>
      <c r="AC636" s="63"/>
    </row>
    <row r="637" spans="14:29" ht="15.75" customHeight="1">
      <c r="N637" s="37"/>
      <c r="AC637" s="63"/>
    </row>
    <row r="638" spans="14:29" ht="15.75" customHeight="1">
      <c r="N638" s="37"/>
      <c r="AC638" s="63"/>
    </row>
    <row r="639" spans="14:29" ht="15.75" customHeight="1">
      <c r="N639" s="37"/>
      <c r="AC639" s="63"/>
    </row>
    <row r="640" spans="14:29" ht="15.75" customHeight="1">
      <c r="N640" s="37"/>
      <c r="AC640" s="63"/>
    </row>
    <row r="641" spans="14:29" ht="15.75" customHeight="1">
      <c r="N641" s="37"/>
      <c r="AC641" s="63"/>
    </row>
    <row r="642" spans="14:29" ht="15.75" customHeight="1">
      <c r="N642" s="37"/>
      <c r="AC642" s="63"/>
    </row>
    <row r="643" spans="14:29" ht="15.75" customHeight="1">
      <c r="N643" s="37"/>
      <c r="AC643" s="63"/>
    </row>
    <row r="644" spans="14:29" ht="15.75" customHeight="1">
      <c r="N644" s="37"/>
      <c r="AC644" s="63"/>
    </row>
    <row r="645" spans="14:29" ht="15.75" customHeight="1">
      <c r="N645" s="37"/>
      <c r="AC645" s="63"/>
    </row>
    <row r="646" spans="14:29" ht="15.75" customHeight="1">
      <c r="N646" s="37"/>
      <c r="AC646" s="63"/>
    </row>
    <row r="647" spans="14:29" ht="15.75" customHeight="1">
      <c r="N647" s="37"/>
      <c r="AC647" s="63"/>
    </row>
    <row r="648" spans="14:29" ht="15.75" customHeight="1">
      <c r="N648" s="37"/>
      <c r="AC648" s="63"/>
    </row>
    <row r="649" spans="14:29" ht="15.75" customHeight="1">
      <c r="N649" s="37"/>
      <c r="AC649" s="63"/>
    </row>
    <row r="650" spans="14:29" ht="15.75" customHeight="1">
      <c r="N650" s="37"/>
      <c r="AC650" s="63"/>
    </row>
    <row r="651" spans="14:29" ht="15.75" customHeight="1">
      <c r="N651" s="37"/>
      <c r="AC651" s="63"/>
    </row>
    <row r="652" spans="14:29" ht="15.75" customHeight="1">
      <c r="N652" s="37"/>
      <c r="AC652" s="63"/>
    </row>
    <row r="653" spans="14:29" ht="15.75" customHeight="1">
      <c r="N653" s="37"/>
      <c r="AC653" s="63"/>
    </row>
    <row r="654" spans="14:29" ht="15.75" customHeight="1">
      <c r="N654" s="37"/>
      <c r="AC654" s="63"/>
    </row>
    <row r="655" spans="14:29" ht="15.75" customHeight="1">
      <c r="N655" s="37"/>
      <c r="AC655" s="63"/>
    </row>
    <row r="656" spans="14:29" ht="15.75" customHeight="1">
      <c r="N656" s="37"/>
      <c r="AC656" s="63"/>
    </row>
    <row r="657" spans="14:29" ht="15.75" customHeight="1">
      <c r="N657" s="37"/>
      <c r="AC657" s="63"/>
    </row>
    <row r="658" spans="14:29" ht="15.75" customHeight="1">
      <c r="N658" s="37"/>
      <c r="AC658" s="63"/>
    </row>
    <row r="659" spans="14:29" ht="15.75" customHeight="1">
      <c r="N659" s="37"/>
      <c r="AC659" s="63"/>
    </row>
    <row r="660" spans="14:29" ht="15.75" customHeight="1">
      <c r="N660" s="37"/>
      <c r="AC660" s="63"/>
    </row>
    <row r="661" spans="14:29" ht="15.75" customHeight="1">
      <c r="N661" s="37"/>
      <c r="AC661" s="63"/>
    </row>
    <row r="662" spans="14:29" ht="15.75" customHeight="1">
      <c r="N662" s="37"/>
      <c r="AC662" s="63"/>
    </row>
    <row r="663" spans="14:29" ht="15.75" customHeight="1">
      <c r="N663" s="37"/>
      <c r="AC663" s="63"/>
    </row>
    <row r="664" spans="14:29" ht="15.75" customHeight="1">
      <c r="N664" s="37"/>
      <c r="AC664" s="63"/>
    </row>
    <row r="665" spans="14:29" ht="15.75" customHeight="1">
      <c r="N665" s="37"/>
      <c r="AC665" s="63"/>
    </row>
    <row r="666" spans="14:29" ht="15.75" customHeight="1">
      <c r="N666" s="37"/>
      <c r="AC666" s="63"/>
    </row>
    <row r="667" spans="14:29" ht="15.75" customHeight="1">
      <c r="N667" s="37"/>
      <c r="AC667" s="63"/>
    </row>
    <row r="668" spans="14:29" ht="15.75" customHeight="1">
      <c r="N668" s="37"/>
      <c r="AC668" s="63"/>
    </row>
    <row r="669" spans="14:29" ht="15.75" customHeight="1">
      <c r="N669" s="37"/>
      <c r="AC669" s="63"/>
    </row>
    <row r="670" spans="14:29" ht="15.75" customHeight="1">
      <c r="N670" s="37"/>
      <c r="AC670" s="63"/>
    </row>
    <row r="671" spans="14:29" ht="15.75" customHeight="1">
      <c r="N671" s="37"/>
      <c r="AC671" s="63"/>
    </row>
    <row r="672" spans="14:29" ht="15.75" customHeight="1">
      <c r="N672" s="37"/>
      <c r="AC672" s="63"/>
    </row>
    <row r="673" spans="14:29" ht="15.75" customHeight="1">
      <c r="N673" s="37"/>
      <c r="AC673" s="63"/>
    </row>
    <row r="674" spans="14:29" ht="15.75" customHeight="1">
      <c r="N674" s="37"/>
      <c r="AC674" s="63"/>
    </row>
    <row r="675" spans="14:29" ht="15.75" customHeight="1">
      <c r="N675" s="37"/>
      <c r="AC675" s="63"/>
    </row>
    <row r="676" spans="14:29" ht="15.75" customHeight="1">
      <c r="N676" s="37"/>
      <c r="AC676" s="63"/>
    </row>
    <row r="677" spans="14:29" ht="15.75" customHeight="1">
      <c r="N677" s="37"/>
      <c r="AC677" s="63"/>
    </row>
    <row r="678" spans="14:29" ht="15.75" customHeight="1">
      <c r="N678" s="37"/>
      <c r="AC678" s="63"/>
    </row>
    <row r="679" spans="14:29" ht="15.75" customHeight="1">
      <c r="N679" s="37"/>
      <c r="AC679" s="63"/>
    </row>
    <row r="680" spans="14:29" ht="15.75" customHeight="1">
      <c r="N680" s="37"/>
      <c r="AC680" s="63"/>
    </row>
    <row r="681" spans="14:29" ht="15.75" customHeight="1">
      <c r="N681" s="37"/>
      <c r="AC681" s="63"/>
    </row>
    <row r="682" spans="14:29" ht="15.75" customHeight="1">
      <c r="N682" s="37"/>
      <c r="AC682" s="63"/>
    </row>
    <row r="683" spans="14:29" ht="15.75" customHeight="1">
      <c r="N683" s="37"/>
      <c r="AC683" s="63"/>
    </row>
    <row r="684" spans="14:29" ht="15.75" customHeight="1">
      <c r="N684" s="37"/>
      <c r="AC684" s="63"/>
    </row>
    <row r="685" spans="14:29" ht="15.75" customHeight="1">
      <c r="N685" s="37"/>
      <c r="AC685" s="63"/>
    </row>
    <row r="686" spans="14:29" ht="15.75" customHeight="1">
      <c r="N686" s="37"/>
      <c r="AC686" s="63"/>
    </row>
    <row r="687" spans="14:29" ht="15.75" customHeight="1">
      <c r="N687" s="37"/>
      <c r="AC687" s="63"/>
    </row>
    <row r="688" spans="14:29" ht="15.75" customHeight="1">
      <c r="N688" s="37"/>
      <c r="AC688" s="63"/>
    </row>
    <row r="689" spans="14:29" ht="15.75" customHeight="1">
      <c r="N689" s="37"/>
      <c r="AC689" s="63"/>
    </row>
    <row r="690" spans="14:29" ht="15.75" customHeight="1">
      <c r="N690" s="37"/>
      <c r="AC690" s="63"/>
    </row>
    <row r="691" spans="14:29" ht="15.75" customHeight="1">
      <c r="N691" s="37"/>
      <c r="AC691" s="63"/>
    </row>
    <row r="692" spans="14:29" ht="15.75" customHeight="1">
      <c r="N692" s="37"/>
      <c r="AC692" s="63"/>
    </row>
    <row r="693" spans="14:29" ht="15.75" customHeight="1">
      <c r="N693" s="37"/>
      <c r="AC693" s="63"/>
    </row>
    <row r="694" spans="14:29" ht="15.75" customHeight="1">
      <c r="N694" s="37"/>
      <c r="AC694" s="63"/>
    </row>
    <row r="695" spans="14:29" ht="15.75" customHeight="1">
      <c r="N695" s="37"/>
      <c r="AC695" s="63"/>
    </row>
    <row r="696" spans="14:29" ht="15.75" customHeight="1">
      <c r="N696" s="37"/>
      <c r="AC696" s="63"/>
    </row>
    <row r="697" spans="14:29" ht="15.75" customHeight="1">
      <c r="N697" s="37"/>
      <c r="AC697" s="63"/>
    </row>
    <row r="698" spans="14:29" ht="15.75" customHeight="1">
      <c r="N698" s="37"/>
      <c r="AC698" s="63"/>
    </row>
    <row r="699" spans="14:29" ht="15.75" customHeight="1">
      <c r="N699" s="37"/>
      <c r="AC699" s="63"/>
    </row>
    <row r="700" spans="14:29" ht="15.75" customHeight="1">
      <c r="N700" s="37"/>
      <c r="AC700" s="63"/>
    </row>
    <row r="701" spans="14:29" ht="15.75" customHeight="1">
      <c r="N701" s="37"/>
      <c r="AC701" s="63"/>
    </row>
    <row r="702" spans="14:29" ht="15.75" customHeight="1">
      <c r="N702" s="37"/>
      <c r="AC702" s="63"/>
    </row>
    <row r="703" spans="14:29" ht="15.75" customHeight="1">
      <c r="N703" s="37"/>
      <c r="AC703" s="63"/>
    </row>
    <row r="704" spans="14:29" ht="15.75" customHeight="1">
      <c r="N704" s="37"/>
      <c r="AC704" s="63"/>
    </row>
    <row r="705" spans="14:29" ht="15.75" customHeight="1">
      <c r="N705" s="37"/>
      <c r="AC705" s="63"/>
    </row>
    <row r="706" spans="14:29" ht="15.75" customHeight="1">
      <c r="N706" s="37"/>
      <c r="AC706" s="63"/>
    </row>
    <row r="707" spans="14:29" ht="15.75" customHeight="1">
      <c r="N707" s="37"/>
      <c r="AC707" s="63"/>
    </row>
    <row r="708" spans="14:29" ht="15.75" customHeight="1">
      <c r="N708" s="37"/>
      <c r="AC708" s="63"/>
    </row>
    <row r="709" spans="14:29" ht="15.75" customHeight="1">
      <c r="N709" s="37"/>
      <c r="AC709" s="63"/>
    </row>
    <row r="710" spans="14:29" ht="15.75" customHeight="1">
      <c r="N710" s="37"/>
      <c r="AC710" s="63"/>
    </row>
    <row r="711" spans="14:29" ht="15.75" customHeight="1">
      <c r="N711" s="37"/>
      <c r="AC711" s="63"/>
    </row>
    <row r="712" spans="14:29" ht="15.75" customHeight="1">
      <c r="N712" s="37"/>
      <c r="AC712" s="63"/>
    </row>
    <row r="713" spans="14:29" ht="15.75" customHeight="1">
      <c r="N713" s="37"/>
      <c r="AC713" s="63"/>
    </row>
    <row r="714" spans="14:29" ht="15.75" customHeight="1">
      <c r="N714" s="37"/>
      <c r="AC714" s="63"/>
    </row>
    <row r="715" spans="14:29" ht="15.75" customHeight="1">
      <c r="N715" s="37"/>
      <c r="AC715" s="63"/>
    </row>
    <row r="716" spans="14:29" ht="15.75" customHeight="1">
      <c r="N716" s="37"/>
      <c r="AC716" s="63"/>
    </row>
    <row r="717" spans="14:29" ht="15.75" customHeight="1">
      <c r="N717" s="37"/>
      <c r="AC717" s="63"/>
    </row>
    <row r="718" spans="14:29" ht="15.75" customHeight="1">
      <c r="N718" s="37"/>
      <c r="AC718" s="63"/>
    </row>
    <row r="719" spans="14:29" ht="15.75" customHeight="1">
      <c r="N719" s="37"/>
      <c r="AC719" s="63"/>
    </row>
    <row r="720" spans="14:29" ht="15.75" customHeight="1">
      <c r="N720" s="37"/>
      <c r="AC720" s="63"/>
    </row>
    <row r="721" spans="14:29" ht="15.75" customHeight="1">
      <c r="N721" s="37"/>
      <c r="AC721" s="63"/>
    </row>
    <row r="722" spans="14:29" ht="15.75" customHeight="1">
      <c r="N722" s="37"/>
      <c r="AC722" s="63"/>
    </row>
    <row r="723" spans="14:29" ht="15.75" customHeight="1">
      <c r="N723" s="37"/>
      <c r="AC723" s="63"/>
    </row>
    <row r="724" spans="14:29" ht="15.75" customHeight="1">
      <c r="N724" s="37"/>
      <c r="AC724" s="63"/>
    </row>
    <row r="725" spans="14:29" ht="15.75" customHeight="1">
      <c r="N725" s="37"/>
      <c r="AC725" s="63"/>
    </row>
    <row r="726" spans="14:29" ht="15.75" customHeight="1">
      <c r="N726" s="37"/>
      <c r="AC726" s="63"/>
    </row>
    <row r="727" spans="14:29" ht="15.75" customHeight="1">
      <c r="N727" s="37"/>
      <c r="AC727" s="63"/>
    </row>
    <row r="728" spans="14:29" ht="15.75" customHeight="1">
      <c r="N728" s="37"/>
      <c r="AC728" s="63"/>
    </row>
    <row r="729" spans="14:29" ht="15.75" customHeight="1">
      <c r="N729" s="37"/>
      <c r="AC729" s="63"/>
    </row>
    <row r="730" spans="14:29" ht="15.75" customHeight="1">
      <c r="N730" s="37"/>
      <c r="AC730" s="63"/>
    </row>
    <row r="731" spans="14:29" ht="15.75" customHeight="1">
      <c r="N731" s="37"/>
      <c r="AC731" s="63"/>
    </row>
    <row r="732" spans="14:29" ht="15.75" customHeight="1">
      <c r="N732" s="37"/>
      <c r="AC732" s="63"/>
    </row>
    <row r="733" spans="14:29" ht="15.75" customHeight="1">
      <c r="N733" s="37"/>
      <c r="AC733" s="63"/>
    </row>
    <row r="734" spans="14:29" ht="15.75" customHeight="1">
      <c r="N734" s="37"/>
      <c r="AC734" s="63"/>
    </row>
    <row r="735" spans="14:29" ht="15.75" customHeight="1">
      <c r="N735" s="37"/>
      <c r="AC735" s="63"/>
    </row>
    <row r="736" spans="14:29" ht="15.75" customHeight="1">
      <c r="N736" s="37"/>
      <c r="AC736" s="63"/>
    </row>
    <row r="737" spans="14:29" ht="15.75" customHeight="1">
      <c r="N737" s="37"/>
      <c r="AC737" s="63"/>
    </row>
    <row r="738" spans="14:29" ht="15.75" customHeight="1">
      <c r="N738" s="37"/>
      <c r="AC738" s="63"/>
    </row>
    <row r="739" spans="14:29" ht="15.75" customHeight="1">
      <c r="N739" s="37"/>
      <c r="AC739" s="63"/>
    </row>
    <row r="740" spans="14:29" ht="15.75" customHeight="1">
      <c r="N740" s="37"/>
      <c r="AC740" s="63"/>
    </row>
    <row r="741" spans="14:29" ht="15.75" customHeight="1">
      <c r="N741" s="37"/>
      <c r="AC741" s="63"/>
    </row>
    <row r="742" spans="14:29" ht="15.75" customHeight="1">
      <c r="N742" s="37"/>
      <c r="AC742" s="63"/>
    </row>
    <row r="743" spans="14:29" ht="15.75" customHeight="1">
      <c r="N743" s="37"/>
      <c r="AC743" s="63"/>
    </row>
    <row r="744" spans="14:29" ht="15.75" customHeight="1">
      <c r="N744" s="37"/>
      <c r="AC744" s="63"/>
    </row>
    <row r="745" spans="14:29" ht="15.75" customHeight="1">
      <c r="N745" s="37"/>
      <c r="AC745" s="63"/>
    </row>
    <row r="746" spans="14:29" ht="15.75" customHeight="1">
      <c r="N746" s="37"/>
      <c r="AC746" s="63"/>
    </row>
    <row r="747" spans="14:29" ht="15.75" customHeight="1">
      <c r="N747" s="37"/>
      <c r="AC747" s="63"/>
    </row>
    <row r="748" spans="14:29" ht="15.75" customHeight="1">
      <c r="N748" s="37"/>
      <c r="AC748" s="63"/>
    </row>
    <row r="749" spans="14:29" ht="15.75" customHeight="1">
      <c r="N749" s="37"/>
      <c r="AC749" s="63"/>
    </row>
    <row r="750" spans="14:29" ht="15.75" customHeight="1">
      <c r="N750" s="37"/>
      <c r="AC750" s="63"/>
    </row>
    <row r="751" spans="14:29" ht="15.75" customHeight="1">
      <c r="N751" s="37"/>
      <c r="AC751" s="63"/>
    </row>
    <row r="752" spans="14:29" ht="15.75" customHeight="1">
      <c r="N752" s="37"/>
      <c r="AC752" s="63"/>
    </row>
    <row r="753" spans="14:29" ht="15.75" customHeight="1">
      <c r="N753" s="37"/>
      <c r="AC753" s="63"/>
    </row>
    <row r="754" spans="14:29" ht="15.75" customHeight="1">
      <c r="N754" s="37"/>
      <c r="AC754" s="63"/>
    </row>
    <row r="755" spans="14:29" ht="15.75" customHeight="1">
      <c r="N755" s="37"/>
      <c r="AC755" s="63"/>
    </row>
    <row r="756" spans="14:29" ht="15.75" customHeight="1">
      <c r="N756" s="37"/>
      <c r="AC756" s="63"/>
    </row>
    <row r="757" spans="14:29" ht="15.75" customHeight="1">
      <c r="N757" s="37"/>
      <c r="AC757" s="63"/>
    </row>
    <row r="758" spans="14:29" ht="15.75" customHeight="1">
      <c r="N758" s="37"/>
      <c r="AC758" s="63"/>
    </row>
    <row r="759" spans="14:29" ht="15.75" customHeight="1">
      <c r="N759" s="37"/>
      <c r="AC759" s="63"/>
    </row>
    <row r="760" spans="14:29" ht="15.75" customHeight="1">
      <c r="N760" s="37"/>
      <c r="AC760" s="63"/>
    </row>
    <row r="761" spans="14:29" ht="15.75" customHeight="1">
      <c r="N761" s="37"/>
      <c r="AC761" s="63"/>
    </row>
    <row r="762" spans="14:29" ht="15.75" customHeight="1">
      <c r="N762" s="37"/>
      <c r="AC762" s="63"/>
    </row>
    <row r="763" spans="14:29" ht="15.75" customHeight="1">
      <c r="N763" s="37"/>
      <c r="AC763" s="63"/>
    </row>
    <row r="764" spans="14:29" ht="15.75" customHeight="1">
      <c r="N764" s="37"/>
      <c r="AC764" s="63"/>
    </row>
    <row r="765" spans="14:29" ht="15.75" customHeight="1">
      <c r="N765" s="37"/>
      <c r="AC765" s="63"/>
    </row>
    <row r="766" spans="14:29" ht="15.75" customHeight="1">
      <c r="N766" s="37"/>
      <c r="AC766" s="63"/>
    </row>
    <row r="767" spans="14:29" ht="15.75" customHeight="1">
      <c r="N767" s="37"/>
      <c r="AC767" s="63"/>
    </row>
    <row r="768" spans="14:29" ht="15.75" customHeight="1">
      <c r="N768" s="37"/>
      <c r="AC768" s="63"/>
    </row>
    <row r="769" spans="14:29" ht="15.75" customHeight="1">
      <c r="N769" s="37"/>
      <c r="AC769" s="63"/>
    </row>
    <row r="770" spans="14:29" ht="15.75" customHeight="1">
      <c r="N770" s="37"/>
      <c r="AC770" s="63"/>
    </row>
    <row r="771" spans="14:29" ht="15.75" customHeight="1">
      <c r="N771" s="37"/>
      <c r="AC771" s="63"/>
    </row>
    <row r="772" spans="14:29" ht="15.75" customHeight="1">
      <c r="N772" s="37"/>
      <c r="AC772" s="63"/>
    </row>
    <row r="773" spans="14:29" ht="15.75" customHeight="1">
      <c r="N773" s="37"/>
      <c r="AC773" s="63"/>
    </row>
    <row r="774" spans="14:29" ht="15.75" customHeight="1">
      <c r="N774" s="37"/>
      <c r="AC774" s="63"/>
    </row>
    <row r="775" spans="14:29" ht="15.75" customHeight="1">
      <c r="N775" s="37"/>
      <c r="AC775" s="63"/>
    </row>
    <row r="776" spans="14:29" ht="15.75" customHeight="1">
      <c r="N776" s="37"/>
      <c r="AC776" s="63"/>
    </row>
    <row r="777" spans="14:29" ht="15.75" customHeight="1">
      <c r="N777" s="37"/>
      <c r="AC777" s="63"/>
    </row>
    <row r="778" spans="14:29" ht="15.75" customHeight="1">
      <c r="N778" s="37"/>
      <c r="AC778" s="63"/>
    </row>
    <row r="779" spans="14:29" ht="15.75" customHeight="1">
      <c r="N779" s="37"/>
      <c r="AC779" s="63"/>
    </row>
    <row r="780" spans="14:29" ht="15.75" customHeight="1">
      <c r="N780" s="37"/>
      <c r="AC780" s="63"/>
    </row>
    <row r="781" spans="14:29" ht="15.75" customHeight="1">
      <c r="N781" s="37"/>
      <c r="AC781" s="63"/>
    </row>
    <row r="782" spans="14:29" ht="15.75" customHeight="1">
      <c r="N782" s="37"/>
      <c r="AC782" s="63"/>
    </row>
    <row r="783" spans="14:29" ht="15.75" customHeight="1">
      <c r="N783" s="37"/>
      <c r="AC783" s="63"/>
    </row>
    <row r="784" spans="14:29" ht="15.75" customHeight="1">
      <c r="N784" s="37"/>
      <c r="AC784" s="63"/>
    </row>
    <row r="785" spans="14:29" ht="15.75" customHeight="1">
      <c r="N785" s="37"/>
      <c r="AC785" s="63"/>
    </row>
    <row r="786" spans="14:29" ht="15.75" customHeight="1">
      <c r="N786" s="37"/>
      <c r="AC786" s="63"/>
    </row>
    <row r="787" spans="14:29" ht="15.75" customHeight="1">
      <c r="N787" s="37"/>
      <c r="AC787" s="63"/>
    </row>
    <row r="788" spans="14:29" ht="15.75" customHeight="1">
      <c r="N788" s="37"/>
      <c r="AC788" s="63"/>
    </row>
    <row r="789" spans="14:29" ht="15.75" customHeight="1">
      <c r="N789" s="37"/>
      <c r="AC789" s="63"/>
    </row>
    <row r="790" spans="14:29" ht="15.75" customHeight="1">
      <c r="N790" s="37"/>
      <c r="AC790" s="63"/>
    </row>
    <row r="791" spans="14:29" ht="15.75" customHeight="1">
      <c r="N791" s="37"/>
      <c r="AC791" s="63"/>
    </row>
    <row r="792" spans="14:29" ht="15.75" customHeight="1">
      <c r="N792" s="37"/>
      <c r="AC792" s="63"/>
    </row>
    <row r="793" spans="14:29" ht="15.75" customHeight="1">
      <c r="N793" s="37"/>
      <c r="AC793" s="63"/>
    </row>
    <row r="794" spans="14:29" ht="15.75" customHeight="1">
      <c r="N794" s="37"/>
      <c r="AC794" s="63"/>
    </row>
    <row r="795" spans="14:29" ht="15.75" customHeight="1">
      <c r="N795" s="37"/>
      <c r="AC795" s="63"/>
    </row>
    <row r="796" spans="14:29" ht="15.75" customHeight="1">
      <c r="N796" s="37"/>
      <c r="AC796" s="63"/>
    </row>
    <row r="797" spans="14:29" ht="15.75" customHeight="1">
      <c r="N797" s="37"/>
      <c r="AC797" s="63"/>
    </row>
    <row r="798" spans="14:29" ht="15.75" customHeight="1">
      <c r="N798" s="37"/>
      <c r="AC798" s="63"/>
    </row>
    <row r="799" spans="14:29" ht="15.75" customHeight="1">
      <c r="N799" s="37"/>
      <c r="AC799" s="63"/>
    </row>
    <row r="800" spans="14:29" ht="15.75" customHeight="1">
      <c r="N800" s="37"/>
      <c r="AC800" s="63"/>
    </row>
    <row r="801" spans="14:29" ht="15.75" customHeight="1">
      <c r="N801" s="37"/>
      <c r="AC801" s="63"/>
    </row>
    <row r="802" spans="14:29" ht="15.75" customHeight="1">
      <c r="N802" s="37"/>
      <c r="AC802" s="63"/>
    </row>
    <row r="803" spans="14:29" ht="15.75" customHeight="1">
      <c r="N803" s="37"/>
      <c r="AC803" s="63"/>
    </row>
    <row r="804" spans="14:29" ht="15.75" customHeight="1">
      <c r="N804" s="37"/>
      <c r="AC804" s="63"/>
    </row>
    <row r="805" spans="14:29" ht="15.75" customHeight="1">
      <c r="N805" s="37"/>
      <c r="AC805" s="63"/>
    </row>
    <row r="806" spans="14:29" ht="15.75" customHeight="1">
      <c r="N806" s="37"/>
      <c r="AC806" s="63"/>
    </row>
    <row r="807" spans="14:29" ht="15.75" customHeight="1">
      <c r="N807" s="37"/>
      <c r="AC807" s="63"/>
    </row>
    <row r="808" spans="14:29" ht="15.75" customHeight="1">
      <c r="N808" s="37"/>
      <c r="AC808" s="63"/>
    </row>
    <row r="809" spans="14:29" ht="15.75" customHeight="1">
      <c r="N809" s="37"/>
      <c r="AC809" s="63"/>
    </row>
    <row r="810" spans="14:29" ht="15.75" customHeight="1">
      <c r="N810" s="37"/>
      <c r="AC810" s="63"/>
    </row>
    <row r="811" spans="14:29" ht="15.75" customHeight="1">
      <c r="N811" s="37"/>
      <c r="AC811" s="63"/>
    </row>
    <row r="812" spans="14:29" ht="15.75" customHeight="1">
      <c r="N812" s="37"/>
      <c r="AC812" s="63"/>
    </row>
    <row r="813" spans="14:29" ht="15.75" customHeight="1">
      <c r="N813" s="37"/>
      <c r="AC813" s="63"/>
    </row>
    <row r="814" spans="14:29" ht="15.75" customHeight="1">
      <c r="N814" s="37"/>
      <c r="AC814" s="63"/>
    </row>
    <row r="815" spans="14:29" ht="15.75" customHeight="1">
      <c r="N815" s="37"/>
      <c r="AC815" s="63"/>
    </row>
    <row r="816" spans="14:29" ht="15.75" customHeight="1">
      <c r="N816" s="37"/>
      <c r="AC816" s="63"/>
    </row>
    <row r="817" spans="14:29" ht="15.75" customHeight="1">
      <c r="N817" s="37"/>
      <c r="AC817" s="63"/>
    </row>
    <row r="818" spans="14:29" ht="15.75" customHeight="1">
      <c r="N818" s="37"/>
      <c r="AC818" s="63"/>
    </row>
    <row r="819" spans="14:29" ht="15.75" customHeight="1">
      <c r="N819" s="37"/>
      <c r="AC819" s="63"/>
    </row>
    <row r="820" spans="14:29" ht="15.75" customHeight="1">
      <c r="N820" s="37"/>
      <c r="AC820" s="63"/>
    </row>
    <row r="821" spans="14:29" ht="15.75" customHeight="1">
      <c r="N821" s="37"/>
      <c r="AC821" s="63"/>
    </row>
    <row r="822" spans="14:29" ht="15.75" customHeight="1">
      <c r="N822" s="37"/>
      <c r="AC822" s="63"/>
    </row>
    <row r="823" spans="14:29" ht="15.75" customHeight="1">
      <c r="N823" s="37"/>
      <c r="AC823" s="63"/>
    </row>
    <row r="824" spans="14:29" ht="15.75" customHeight="1">
      <c r="N824" s="37"/>
      <c r="AC824" s="63"/>
    </row>
    <row r="825" spans="14:29" ht="15.75" customHeight="1">
      <c r="N825" s="37"/>
      <c r="AC825" s="63"/>
    </row>
    <row r="826" spans="14:29" ht="15.75" customHeight="1">
      <c r="N826" s="37"/>
      <c r="AC826" s="63"/>
    </row>
    <row r="827" spans="14:29" ht="15.75" customHeight="1">
      <c r="N827" s="37"/>
      <c r="AC827" s="63"/>
    </row>
    <row r="828" spans="14:29" ht="15.75" customHeight="1">
      <c r="N828" s="37"/>
      <c r="AC828" s="63"/>
    </row>
    <row r="829" spans="14:29" ht="15.75" customHeight="1">
      <c r="N829" s="37"/>
      <c r="AC829" s="63"/>
    </row>
    <row r="830" spans="14:29" ht="15.75" customHeight="1">
      <c r="N830" s="37"/>
      <c r="AC830" s="63"/>
    </row>
    <row r="831" spans="14:29" ht="15.75" customHeight="1">
      <c r="N831" s="37"/>
      <c r="AC831" s="63"/>
    </row>
    <row r="832" spans="14:29" ht="15.75" customHeight="1">
      <c r="N832" s="37"/>
      <c r="AC832" s="63"/>
    </row>
    <row r="833" spans="14:29" ht="15.75" customHeight="1">
      <c r="N833" s="37"/>
      <c r="AC833" s="63"/>
    </row>
    <row r="834" spans="14:29" ht="15.75" customHeight="1">
      <c r="N834" s="37"/>
      <c r="AC834" s="63"/>
    </row>
    <row r="835" spans="14:29" ht="15.75" customHeight="1">
      <c r="N835" s="37"/>
      <c r="AC835" s="63"/>
    </row>
    <row r="836" spans="14:29" ht="15.75" customHeight="1">
      <c r="N836" s="37"/>
      <c r="AC836" s="63"/>
    </row>
    <row r="837" spans="14:29" ht="15.75" customHeight="1">
      <c r="N837" s="37"/>
      <c r="AC837" s="63"/>
    </row>
    <row r="838" spans="14:29" ht="15.75" customHeight="1">
      <c r="N838" s="37"/>
      <c r="AC838" s="63"/>
    </row>
    <row r="839" spans="14:29" ht="15.75" customHeight="1">
      <c r="N839" s="37"/>
      <c r="AC839" s="63"/>
    </row>
    <row r="840" spans="14:29" ht="15.75" customHeight="1">
      <c r="N840" s="37"/>
      <c r="AC840" s="63"/>
    </row>
    <row r="841" spans="14:29" ht="15.75" customHeight="1">
      <c r="N841" s="37"/>
      <c r="AC841" s="63"/>
    </row>
    <row r="842" spans="14:29" ht="15.75" customHeight="1">
      <c r="N842" s="37"/>
      <c r="AC842" s="63"/>
    </row>
    <row r="843" spans="14:29" ht="15.75" customHeight="1">
      <c r="N843" s="37"/>
      <c r="AC843" s="63"/>
    </row>
    <row r="844" spans="14:29" ht="15.75" customHeight="1">
      <c r="N844" s="37"/>
      <c r="AC844" s="63"/>
    </row>
    <row r="845" spans="14:29" ht="15.75" customHeight="1">
      <c r="N845" s="37"/>
      <c r="AC845" s="63"/>
    </row>
    <row r="846" spans="14:29" ht="15.75" customHeight="1">
      <c r="N846" s="37"/>
      <c r="AC846" s="63"/>
    </row>
    <row r="847" spans="14:29" ht="15.75" customHeight="1">
      <c r="N847" s="37"/>
      <c r="AC847" s="63"/>
    </row>
    <row r="848" spans="14:29" ht="15.75" customHeight="1">
      <c r="N848" s="37"/>
      <c r="AC848" s="63"/>
    </row>
    <row r="849" spans="14:29" ht="15.75" customHeight="1">
      <c r="N849" s="37"/>
      <c r="AC849" s="63"/>
    </row>
    <row r="850" spans="14:29" ht="15.75" customHeight="1">
      <c r="N850" s="37"/>
      <c r="AC850" s="63"/>
    </row>
    <row r="851" spans="14:29" ht="15.75" customHeight="1">
      <c r="N851" s="37"/>
      <c r="AC851" s="63"/>
    </row>
    <row r="852" spans="14:29" ht="15.75" customHeight="1">
      <c r="N852" s="37"/>
      <c r="AC852" s="63"/>
    </row>
    <row r="853" spans="14:29" ht="15.75" customHeight="1">
      <c r="N853" s="37"/>
      <c r="AC853" s="63"/>
    </row>
    <row r="854" spans="14:29" ht="15.75" customHeight="1">
      <c r="N854" s="37"/>
      <c r="AC854" s="63"/>
    </row>
    <row r="855" spans="14:29" ht="15.75" customHeight="1">
      <c r="N855" s="37"/>
      <c r="AC855" s="63"/>
    </row>
    <row r="856" spans="14:29" ht="15.75" customHeight="1">
      <c r="N856" s="37"/>
      <c r="AC856" s="63"/>
    </row>
    <row r="857" spans="14:29" ht="15.75" customHeight="1">
      <c r="N857" s="37"/>
      <c r="AC857" s="63"/>
    </row>
    <row r="858" spans="14:29" ht="15.75" customHeight="1">
      <c r="N858" s="37"/>
      <c r="AC858" s="63"/>
    </row>
    <row r="859" spans="14:29" ht="15.75" customHeight="1">
      <c r="N859" s="37"/>
      <c r="AC859" s="63"/>
    </row>
    <row r="860" spans="14:29" ht="15.75" customHeight="1">
      <c r="N860" s="37"/>
      <c r="AC860" s="63"/>
    </row>
    <row r="861" spans="14:29" ht="15.75" customHeight="1">
      <c r="N861" s="37"/>
      <c r="AC861" s="63"/>
    </row>
    <row r="862" spans="14:29" ht="15.75" customHeight="1">
      <c r="N862" s="37"/>
      <c r="AC862" s="63"/>
    </row>
    <row r="863" spans="14:29" ht="15.75" customHeight="1">
      <c r="N863" s="37"/>
      <c r="AC863" s="63"/>
    </row>
    <row r="864" spans="14:29" ht="15.75" customHeight="1">
      <c r="N864" s="37"/>
      <c r="AC864" s="63"/>
    </row>
    <row r="865" spans="14:29" ht="15.75" customHeight="1">
      <c r="N865" s="37"/>
      <c r="AC865" s="63"/>
    </row>
    <row r="866" spans="14:29" ht="15.75" customHeight="1">
      <c r="N866" s="37"/>
      <c r="AC866" s="63"/>
    </row>
    <row r="867" spans="14:29" ht="15.75" customHeight="1">
      <c r="N867" s="37"/>
      <c r="AC867" s="63"/>
    </row>
    <row r="868" spans="14:29" ht="15.75" customHeight="1">
      <c r="N868" s="37"/>
      <c r="AC868" s="63"/>
    </row>
    <row r="869" spans="14:29" ht="15.75" customHeight="1">
      <c r="N869" s="37"/>
      <c r="AC869" s="63"/>
    </row>
    <row r="870" spans="14:29" ht="15.75" customHeight="1">
      <c r="N870" s="37"/>
      <c r="AC870" s="63"/>
    </row>
    <row r="871" spans="14:29" ht="15.75" customHeight="1">
      <c r="N871" s="37"/>
      <c r="AC871" s="63"/>
    </row>
    <row r="872" spans="14:29" ht="15.75" customHeight="1">
      <c r="N872" s="37"/>
      <c r="AC872" s="63"/>
    </row>
    <row r="873" spans="14:29" ht="15.75" customHeight="1">
      <c r="N873" s="37"/>
      <c r="AC873" s="63"/>
    </row>
    <row r="874" spans="14:29" ht="15.75" customHeight="1">
      <c r="N874" s="37"/>
      <c r="AC874" s="63"/>
    </row>
    <row r="875" spans="14:29" ht="15.75" customHeight="1">
      <c r="N875" s="37"/>
      <c r="AC875" s="63"/>
    </row>
    <row r="876" spans="14:29" ht="15.75" customHeight="1">
      <c r="N876" s="37"/>
      <c r="AC876" s="63"/>
    </row>
    <row r="877" spans="14:29" ht="15.75" customHeight="1">
      <c r="N877" s="37"/>
      <c r="AC877" s="63"/>
    </row>
    <row r="878" spans="14:29" ht="15.75" customHeight="1">
      <c r="N878" s="37"/>
      <c r="AC878" s="63"/>
    </row>
    <row r="879" spans="14:29" ht="15.75" customHeight="1">
      <c r="N879" s="37"/>
      <c r="AC879" s="63"/>
    </row>
    <row r="880" spans="14:29" ht="15.75" customHeight="1">
      <c r="N880" s="37"/>
      <c r="AC880" s="63"/>
    </row>
    <row r="881" spans="14:29" ht="15.75" customHeight="1">
      <c r="N881" s="37"/>
      <c r="AC881" s="63"/>
    </row>
    <row r="882" spans="14:29" ht="15.75" customHeight="1">
      <c r="N882" s="37"/>
      <c r="AC882" s="63"/>
    </row>
    <row r="883" spans="14:29" ht="15.75" customHeight="1">
      <c r="N883" s="37"/>
      <c r="AC883" s="63"/>
    </row>
    <row r="884" spans="14:29" ht="15.75" customHeight="1">
      <c r="N884" s="37"/>
      <c r="AC884" s="63"/>
    </row>
    <row r="885" spans="14:29" ht="15.75" customHeight="1">
      <c r="N885" s="37"/>
      <c r="AC885" s="63"/>
    </row>
    <row r="886" spans="14:29" ht="15.75" customHeight="1">
      <c r="N886" s="37"/>
      <c r="AC886" s="63"/>
    </row>
    <row r="887" spans="14:29" ht="15.75" customHeight="1">
      <c r="N887" s="37"/>
      <c r="AC887" s="63"/>
    </row>
    <row r="888" spans="14:29" ht="15.75" customHeight="1">
      <c r="N888" s="37"/>
      <c r="AC888" s="63"/>
    </row>
    <row r="889" spans="14:29" ht="15.75" customHeight="1">
      <c r="N889" s="37"/>
      <c r="AC889" s="63"/>
    </row>
    <row r="890" spans="14:29" ht="15.75" customHeight="1">
      <c r="N890" s="37"/>
      <c r="AC890" s="63"/>
    </row>
    <row r="891" spans="14:29" ht="15.75" customHeight="1">
      <c r="N891" s="37"/>
      <c r="AC891" s="63"/>
    </row>
    <row r="892" spans="14:29" ht="15.75" customHeight="1">
      <c r="N892" s="37"/>
      <c r="AC892" s="63"/>
    </row>
    <row r="893" spans="14:29" ht="15.75" customHeight="1">
      <c r="N893" s="37"/>
      <c r="AC893" s="63"/>
    </row>
    <row r="894" spans="14:29" ht="15.75" customHeight="1">
      <c r="N894" s="37"/>
      <c r="AC894" s="63"/>
    </row>
    <row r="895" spans="14:29" ht="15.75" customHeight="1">
      <c r="N895" s="37"/>
      <c r="AC895" s="63"/>
    </row>
    <row r="896" spans="14:29" ht="15.75" customHeight="1">
      <c r="N896" s="37"/>
      <c r="AC896" s="63"/>
    </row>
    <row r="897" spans="14:29" ht="15.75" customHeight="1">
      <c r="N897" s="37"/>
      <c r="AC897" s="63"/>
    </row>
    <row r="898" spans="14:29" ht="15.75" customHeight="1">
      <c r="N898" s="37"/>
      <c r="AC898" s="63"/>
    </row>
    <row r="899" spans="14:29" ht="15.75" customHeight="1">
      <c r="N899" s="37"/>
      <c r="AC899" s="63"/>
    </row>
    <row r="900" spans="14:29" ht="15.75" customHeight="1">
      <c r="N900" s="37"/>
      <c r="AC900" s="63"/>
    </row>
    <row r="901" spans="14:29" ht="15.75" customHeight="1">
      <c r="N901" s="37"/>
      <c r="AC901" s="63"/>
    </row>
    <row r="902" spans="14:29" ht="15.75" customHeight="1">
      <c r="N902" s="37"/>
      <c r="AC902" s="63"/>
    </row>
    <row r="903" spans="14:29" ht="15.75" customHeight="1">
      <c r="N903" s="37"/>
      <c r="AC903" s="63"/>
    </row>
    <row r="904" spans="14:29" ht="15.75" customHeight="1">
      <c r="N904" s="37"/>
      <c r="AC904" s="63"/>
    </row>
    <row r="905" spans="14:29" ht="15.75" customHeight="1">
      <c r="N905" s="37"/>
      <c r="AC905" s="63"/>
    </row>
    <row r="906" spans="14:29" ht="15.75" customHeight="1">
      <c r="N906" s="37"/>
      <c r="AC906" s="63"/>
    </row>
    <row r="907" spans="14:29" ht="15.75" customHeight="1">
      <c r="N907" s="37"/>
      <c r="AC907" s="63"/>
    </row>
    <row r="908" spans="14:29" ht="15.75" customHeight="1">
      <c r="N908" s="37"/>
      <c r="AC908" s="63"/>
    </row>
    <row r="909" spans="14:29" ht="15.75" customHeight="1">
      <c r="N909" s="37"/>
      <c r="AC909" s="63"/>
    </row>
    <row r="910" spans="14:29" ht="15.75" customHeight="1">
      <c r="N910" s="37"/>
      <c r="AC910" s="63"/>
    </row>
    <row r="911" spans="14:29" ht="15.75" customHeight="1">
      <c r="N911" s="37"/>
      <c r="AC911" s="63"/>
    </row>
    <row r="912" spans="14:29" ht="15.75" customHeight="1">
      <c r="N912" s="37"/>
      <c r="AC912" s="63"/>
    </row>
    <row r="913" spans="14:29" ht="15.75" customHeight="1">
      <c r="N913" s="37"/>
      <c r="AC913" s="63"/>
    </row>
    <row r="914" spans="14:29" ht="15.75" customHeight="1">
      <c r="N914" s="37"/>
      <c r="AC914" s="63"/>
    </row>
    <row r="915" spans="14:29" ht="15.75" customHeight="1">
      <c r="N915" s="37"/>
      <c r="AC915" s="63"/>
    </row>
    <row r="916" spans="14:29" ht="15.75" customHeight="1">
      <c r="N916" s="37"/>
      <c r="AC916" s="63"/>
    </row>
    <row r="917" spans="14:29" ht="15.75" customHeight="1">
      <c r="N917" s="37"/>
      <c r="AC917" s="63"/>
    </row>
    <row r="918" spans="14:29" ht="15.75" customHeight="1">
      <c r="N918" s="37"/>
      <c r="AC918" s="63"/>
    </row>
    <row r="919" spans="14:29" ht="15.75" customHeight="1">
      <c r="N919" s="37"/>
      <c r="AC919" s="63"/>
    </row>
    <row r="920" spans="14:29" ht="15.75" customHeight="1">
      <c r="N920" s="37"/>
      <c r="AC920" s="63"/>
    </row>
    <row r="921" spans="14:29" ht="15.75" customHeight="1">
      <c r="N921" s="37"/>
      <c r="AC921" s="63"/>
    </row>
    <row r="922" spans="14:29" ht="15.75" customHeight="1">
      <c r="N922" s="37"/>
      <c r="AC922" s="63"/>
    </row>
    <row r="923" spans="14:29" ht="15.75" customHeight="1">
      <c r="N923" s="37"/>
      <c r="AC923" s="63"/>
    </row>
    <row r="924" spans="14:29" ht="15.75" customHeight="1">
      <c r="N924" s="37"/>
      <c r="AC924" s="63"/>
    </row>
    <row r="925" spans="14:29" ht="15.75" customHeight="1">
      <c r="N925" s="37"/>
      <c r="AC925" s="63"/>
    </row>
    <row r="926" spans="14:29" ht="15.75" customHeight="1">
      <c r="N926" s="37"/>
      <c r="AC926" s="63"/>
    </row>
    <row r="927" spans="14:29" ht="15.75" customHeight="1">
      <c r="N927" s="37"/>
      <c r="AC927" s="63"/>
    </row>
    <row r="928" spans="14:29" ht="15.75" customHeight="1">
      <c r="N928" s="37"/>
      <c r="AC928" s="63"/>
    </row>
    <row r="929" spans="14:29" ht="15.75" customHeight="1">
      <c r="N929" s="37"/>
      <c r="AC929" s="63"/>
    </row>
    <row r="930" spans="14:29" ht="15.75" customHeight="1">
      <c r="N930" s="37"/>
      <c r="AC930" s="63"/>
    </row>
    <row r="931" spans="14:29" ht="15.75" customHeight="1">
      <c r="N931" s="37"/>
      <c r="AC931" s="63"/>
    </row>
    <row r="932" spans="14:29" ht="15.75" customHeight="1">
      <c r="N932" s="37"/>
      <c r="AC932" s="63"/>
    </row>
    <row r="933" spans="14:29" ht="15.75" customHeight="1">
      <c r="N933" s="37"/>
      <c r="AC933" s="63"/>
    </row>
    <row r="934" spans="14:29" ht="15.75" customHeight="1">
      <c r="N934" s="37"/>
      <c r="AC934" s="63"/>
    </row>
    <row r="935" spans="14:29" ht="15.75" customHeight="1">
      <c r="N935" s="37"/>
      <c r="AC935" s="63"/>
    </row>
    <row r="936" spans="14:29" ht="15.75" customHeight="1">
      <c r="N936" s="37"/>
      <c r="AC936" s="63"/>
    </row>
    <row r="937" spans="14:29" ht="15.75" customHeight="1">
      <c r="N937" s="37"/>
      <c r="AC937" s="63"/>
    </row>
    <row r="938" spans="14:29" ht="15.75" customHeight="1">
      <c r="N938" s="37"/>
      <c r="AC938" s="63"/>
    </row>
    <row r="939" spans="14:29" ht="15.75" customHeight="1">
      <c r="N939" s="37"/>
      <c r="AC939" s="63"/>
    </row>
    <row r="940" spans="14:29" ht="15.75" customHeight="1">
      <c r="N940" s="37"/>
      <c r="AC940" s="63"/>
    </row>
    <row r="941" spans="14:29" ht="15.75" customHeight="1">
      <c r="N941" s="37"/>
      <c r="AC941" s="63"/>
    </row>
    <row r="942" spans="14:29" ht="15.75" customHeight="1">
      <c r="N942" s="37"/>
      <c r="AC942" s="63"/>
    </row>
    <row r="943" spans="14:29" ht="15.75" customHeight="1">
      <c r="N943" s="37"/>
      <c r="AC943" s="63"/>
    </row>
    <row r="944" spans="14:29" ht="15.75" customHeight="1">
      <c r="N944" s="37"/>
      <c r="AC944" s="63"/>
    </row>
    <row r="945" spans="14:29" ht="15.75" customHeight="1">
      <c r="N945" s="37"/>
      <c r="AC945" s="63"/>
    </row>
    <row r="946" spans="14:29" ht="15.75" customHeight="1">
      <c r="N946" s="37"/>
      <c r="AC946" s="63"/>
    </row>
    <row r="947" spans="14:29" ht="15.75" customHeight="1">
      <c r="N947" s="37"/>
      <c r="AC947" s="63"/>
    </row>
    <row r="948" spans="14:29" ht="15.75" customHeight="1">
      <c r="N948" s="37"/>
      <c r="AC948" s="63"/>
    </row>
    <row r="949" spans="14:29" ht="15.75" customHeight="1">
      <c r="N949" s="37"/>
      <c r="AC949" s="63"/>
    </row>
    <row r="950" spans="14:29" ht="15.75" customHeight="1">
      <c r="N950" s="37"/>
      <c r="AC950" s="63"/>
    </row>
    <row r="951" spans="14:29" ht="15.75" customHeight="1">
      <c r="N951" s="37"/>
      <c r="AC951" s="63"/>
    </row>
    <row r="952" spans="14:29" ht="15.75" customHeight="1">
      <c r="N952" s="37"/>
      <c r="AC952" s="63"/>
    </row>
    <row r="953" spans="14:29" ht="15.75" customHeight="1">
      <c r="N953" s="37"/>
      <c r="AC953" s="63"/>
    </row>
    <row r="954" spans="14:29" ht="15.75" customHeight="1">
      <c r="N954" s="37"/>
      <c r="AC954" s="63"/>
    </row>
    <row r="955" spans="14:29" ht="15.75" customHeight="1">
      <c r="N955" s="37"/>
      <c r="AC955" s="63"/>
    </row>
    <row r="956" spans="14:29" ht="15.75" customHeight="1">
      <c r="N956" s="37"/>
      <c r="AC956" s="63"/>
    </row>
    <row r="957" spans="14:29" ht="15.75" customHeight="1">
      <c r="N957" s="37"/>
      <c r="AC957" s="63"/>
    </row>
    <row r="958" spans="14:29" ht="15.75" customHeight="1">
      <c r="N958" s="37"/>
      <c r="AC958" s="63"/>
    </row>
    <row r="959" spans="14:29" ht="15.75" customHeight="1">
      <c r="N959" s="37"/>
      <c r="AC959" s="63"/>
    </row>
    <row r="960" spans="14:29" ht="15.75" customHeight="1">
      <c r="N960" s="37"/>
      <c r="AC960" s="63"/>
    </row>
    <row r="961" spans="14:29" ht="15.75" customHeight="1">
      <c r="N961" s="37"/>
      <c r="AC961" s="63"/>
    </row>
    <row r="962" spans="14:29" ht="15.75" customHeight="1">
      <c r="N962" s="37"/>
      <c r="AC962" s="63"/>
    </row>
    <row r="963" spans="14:29" ht="15.75" customHeight="1">
      <c r="N963" s="37"/>
      <c r="AC963" s="63"/>
    </row>
    <row r="964" spans="14:29" ht="15.75" customHeight="1">
      <c r="N964" s="37"/>
      <c r="AC964" s="63"/>
    </row>
    <row r="965" spans="14:29" ht="15.75" customHeight="1">
      <c r="N965" s="37"/>
      <c r="AC965" s="63"/>
    </row>
    <row r="966" spans="14:29" ht="15.75" customHeight="1">
      <c r="N966" s="37"/>
      <c r="AC966" s="63"/>
    </row>
    <row r="967" spans="14:29" ht="15.75" customHeight="1">
      <c r="N967" s="37"/>
      <c r="AC967" s="63"/>
    </row>
    <row r="968" spans="14:29" ht="15.75" customHeight="1">
      <c r="N968" s="37"/>
      <c r="AC968" s="63"/>
    </row>
    <row r="969" spans="14:29" ht="15.75" customHeight="1">
      <c r="N969" s="37"/>
      <c r="AC969" s="63"/>
    </row>
    <row r="970" spans="14:29" ht="15.75" customHeight="1">
      <c r="N970" s="37"/>
      <c r="AC970" s="63"/>
    </row>
    <row r="971" spans="14:29" ht="15.75" customHeight="1">
      <c r="N971" s="37"/>
      <c r="AC971" s="63"/>
    </row>
    <row r="972" spans="14:29" ht="15.75" customHeight="1">
      <c r="N972" s="37"/>
      <c r="AC972" s="63"/>
    </row>
    <row r="973" spans="14:29" ht="15.75" customHeight="1">
      <c r="N973" s="37"/>
      <c r="AC973" s="63"/>
    </row>
    <row r="974" spans="14:29" ht="15.75" customHeight="1">
      <c r="N974" s="37"/>
      <c r="AC974" s="63"/>
    </row>
    <row r="975" spans="14:29" ht="15.75" customHeight="1">
      <c r="N975" s="37"/>
      <c r="AC975" s="63"/>
    </row>
    <row r="976" spans="14:29" ht="15.75" customHeight="1">
      <c r="N976" s="37"/>
      <c r="AC976" s="63"/>
    </row>
    <row r="977" spans="14:29" ht="15.75" customHeight="1">
      <c r="N977" s="37"/>
      <c r="AC977" s="63"/>
    </row>
    <row r="978" spans="14:29" ht="15.75" customHeight="1">
      <c r="N978" s="37"/>
      <c r="AC978" s="63"/>
    </row>
    <row r="979" spans="14:29" ht="15.75" customHeight="1">
      <c r="N979" s="37"/>
      <c r="AC979" s="63"/>
    </row>
    <row r="980" spans="14:29" ht="15.75" customHeight="1">
      <c r="N980" s="37"/>
      <c r="AC980" s="63"/>
    </row>
    <row r="981" spans="14:29" ht="15.75" customHeight="1">
      <c r="N981" s="37"/>
      <c r="AC981" s="63"/>
    </row>
    <row r="982" spans="14:29" ht="15.75" customHeight="1">
      <c r="N982" s="37"/>
      <c r="AC982" s="63"/>
    </row>
    <row r="983" spans="14:29" ht="15.75" customHeight="1">
      <c r="N983" s="37"/>
      <c r="AC983" s="63"/>
    </row>
    <row r="984" spans="14:29" ht="15.75" customHeight="1">
      <c r="N984" s="37"/>
      <c r="AC984" s="63"/>
    </row>
    <row r="985" spans="14:29" ht="15.75" customHeight="1">
      <c r="N985" s="37"/>
      <c r="AC985" s="63"/>
    </row>
    <row r="986" spans="14:29" ht="15.75" customHeight="1">
      <c r="N986" s="37"/>
      <c r="AC986" s="63"/>
    </row>
    <row r="987" spans="14:29" ht="15.75" customHeight="1">
      <c r="N987" s="37"/>
      <c r="AC987" s="63"/>
    </row>
    <row r="988" spans="14:29" ht="15.75" customHeight="1">
      <c r="N988" s="37"/>
      <c r="AC988" s="63"/>
    </row>
    <row r="989" spans="14:29" ht="15.75" customHeight="1">
      <c r="N989" s="37"/>
      <c r="AC989" s="63"/>
    </row>
    <row r="990" spans="14:29" ht="15.75" customHeight="1">
      <c r="N990" s="37"/>
      <c r="AC990" s="63"/>
    </row>
    <row r="991" spans="14:29" ht="15.75" customHeight="1">
      <c r="N991" s="37"/>
      <c r="AC991" s="63"/>
    </row>
    <row r="992" spans="14:29" ht="15.75" customHeight="1">
      <c r="N992" s="37"/>
      <c r="AC992" s="63"/>
    </row>
    <row r="993" spans="14:29" ht="15.75" customHeight="1">
      <c r="N993" s="37"/>
      <c r="AC993" s="63"/>
    </row>
    <row r="994" spans="14:29" ht="15.75" customHeight="1">
      <c r="N994" s="37"/>
      <c r="AC994" s="63"/>
    </row>
    <row r="995" spans="14:29" ht="15.75" customHeight="1">
      <c r="N995" s="37"/>
      <c r="AC995" s="63"/>
    </row>
    <row r="996" spans="14:29" ht="15.75" customHeight="1">
      <c r="N996" s="37"/>
      <c r="AC996" s="63"/>
    </row>
    <row r="997" spans="14:29" ht="15.75" customHeight="1">
      <c r="N997" s="37"/>
      <c r="AC997" s="63"/>
    </row>
  </sheetData>
  <mergeCells count="287">
    <mergeCell ref="AI25:AI26"/>
    <mergeCell ref="AJ25:AJ26"/>
    <mergeCell ref="AK25:AK26"/>
    <mergeCell ref="W25:W26"/>
    <mergeCell ref="X25:X26"/>
    <mergeCell ref="Y25:Y26"/>
    <mergeCell ref="Z25:Z26"/>
    <mergeCell ref="AA25:AA26"/>
    <mergeCell ref="AB25:AB26"/>
    <mergeCell ref="AC25:AC26"/>
    <mergeCell ref="AI22:AI23"/>
    <mergeCell ref="AJ22:AJ23"/>
    <mergeCell ref="AK22:AK23"/>
    <mergeCell ref="W22:W23"/>
    <mergeCell ref="X22:X23"/>
    <mergeCell ref="Y22:Y23"/>
    <mergeCell ref="Z22:Z23"/>
    <mergeCell ref="AA22:AA23"/>
    <mergeCell ref="AB22:AB23"/>
    <mergeCell ref="AD22:AD23"/>
    <mergeCell ref="W20:W21"/>
    <mergeCell ref="X20:X21"/>
    <mergeCell ref="Y20:Y21"/>
    <mergeCell ref="Z20:Z21"/>
    <mergeCell ref="AA20:AA21"/>
    <mergeCell ref="AE22:AE23"/>
    <mergeCell ref="AF22:AF23"/>
    <mergeCell ref="AG22:AG23"/>
    <mergeCell ref="AH22:AH23"/>
    <mergeCell ref="AJ20:AJ21"/>
    <mergeCell ref="AK20:AK21"/>
    <mergeCell ref="AB20:AB21"/>
    <mergeCell ref="AD20:AD21"/>
    <mergeCell ref="AE20:AE21"/>
    <mergeCell ref="AF20:AF21"/>
    <mergeCell ref="AG20:AG21"/>
    <mergeCell ref="AH20:AH21"/>
    <mergeCell ref="AI20:AI21"/>
    <mergeCell ref="AI27:AI28"/>
    <mergeCell ref="AJ27:AJ28"/>
    <mergeCell ref="AK27:AK28"/>
    <mergeCell ref="X27:X28"/>
    <mergeCell ref="Y27:Y28"/>
    <mergeCell ref="Z27:Z28"/>
    <mergeCell ref="AA27:AA28"/>
    <mergeCell ref="AB27:AB28"/>
    <mergeCell ref="AC27:AC28"/>
    <mergeCell ref="AD27:AD28"/>
    <mergeCell ref="J25:J26"/>
    <mergeCell ref="K25:K26"/>
    <mergeCell ref="L25:L26"/>
    <mergeCell ref="M25:M26"/>
    <mergeCell ref="W27:W28"/>
    <mergeCell ref="AE27:AE28"/>
    <mergeCell ref="AF27:AF28"/>
    <mergeCell ref="AG27:AG28"/>
    <mergeCell ref="AH27:AH28"/>
    <mergeCell ref="AD25:AD26"/>
    <mergeCell ref="AE25:AE26"/>
    <mergeCell ref="AF25:AF26"/>
    <mergeCell ref="AG25:AG26"/>
    <mergeCell ref="AH25:AH26"/>
    <mergeCell ref="A25:A26"/>
    <mergeCell ref="B25:B26"/>
    <mergeCell ref="C25:C26"/>
    <mergeCell ref="D25:D26"/>
    <mergeCell ref="E25:E26"/>
    <mergeCell ref="F25:F26"/>
    <mergeCell ref="G25:G26"/>
    <mergeCell ref="H25:H26"/>
    <mergeCell ref="I25:I26"/>
    <mergeCell ref="Y16:Y17"/>
    <mergeCell ref="Z16:Z17"/>
    <mergeCell ref="AA16:AA17"/>
    <mergeCell ref="AB16:AB17"/>
    <mergeCell ref="AC16:AC17"/>
    <mergeCell ref="AI16:AI17"/>
    <mergeCell ref="AI18:AI19"/>
    <mergeCell ref="AJ18:AJ19"/>
    <mergeCell ref="AK18:AK19"/>
    <mergeCell ref="AD16:AD17"/>
    <mergeCell ref="AE16:AE17"/>
    <mergeCell ref="AF16:AF17"/>
    <mergeCell ref="AG16:AG17"/>
    <mergeCell ref="AH16:AH17"/>
    <mergeCell ref="AJ16:AJ17"/>
    <mergeCell ref="AK16:AK17"/>
    <mergeCell ref="Y18:Y19"/>
    <mergeCell ref="A18:A19"/>
    <mergeCell ref="B18:B19"/>
    <mergeCell ref="C18:C19"/>
    <mergeCell ref="D18:D19"/>
    <mergeCell ref="E18:E19"/>
    <mergeCell ref="F18:F19"/>
    <mergeCell ref="G18:G19"/>
    <mergeCell ref="W16:W17"/>
    <mergeCell ref="X16:X17"/>
    <mergeCell ref="Q18:Q19"/>
    <mergeCell ref="R18:R19"/>
    <mergeCell ref="S18:S19"/>
    <mergeCell ref="T18:T19"/>
    <mergeCell ref="U18:U19"/>
    <mergeCell ref="V18:V19"/>
    <mergeCell ref="W18:W19"/>
    <mergeCell ref="X18:X19"/>
    <mergeCell ref="AF14:AF15"/>
    <mergeCell ref="AG14:AG15"/>
    <mergeCell ref="AH14:AH15"/>
    <mergeCell ref="AI14:AI15"/>
    <mergeCell ref="AJ14:AJ15"/>
    <mergeCell ref="AK14:AK15"/>
    <mergeCell ref="A14:A15"/>
    <mergeCell ref="B14:B15"/>
    <mergeCell ref="C14:C15"/>
    <mergeCell ref="D14:D15"/>
    <mergeCell ref="E14:E15"/>
    <mergeCell ref="F14:F15"/>
    <mergeCell ref="G14:G15"/>
    <mergeCell ref="W14:W15"/>
    <mergeCell ref="X14:X15"/>
    <mergeCell ref="Y14:Y15"/>
    <mergeCell ref="Z14:Z15"/>
    <mergeCell ref="AA14:AA15"/>
    <mergeCell ref="AB14:AB15"/>
    <mergeCell ref="AC14:AC15"/>
    <mergeCell ref="H14:H15"/>
    <mergeCell ref="I14:I15"/>
    <mergeCell ref="J14:J15"/>
    <mergeCell ref="K14:K15"/>
    <mergeCell ref="L14:L15"/>
    <mergeCell ref="M14:M15"/>
    <mergeCell ref="N14:N15"/>
    <mergeCell ref="AD14:AD15"/>
    <mergeCell ref="AE14:AE15"/>
    <mergeCell ref="AG18:AG19"/>
    <mergeCell ref="AH18:AH19"/>
    <mergeCell ref="Z18:Z19"/>
    <mergeCell ref="AA18:AA19"/>
    <mergeCell ref="AB18:AB19"/>
    <mergeCell ref="AC18:AC19"/>
    <mergeCell ref="AD18:AD19"/>
    <mergeCell ref="AE18:AE19"/>
    <mergeCell ref="AF18:AF19"/>
    <mergeCell ref="H16:H17"/>
    <mergeCell ref="I16:I17"/>
    <mergeCell ref="J16:J17"/>
    <mergeCell ref="K16:K17"/>
    <mergeCell ref="L16:L17"/>
    <mergeCell ref="M16:M17"/>
    <mergeCell ref="A16:A17"/>
    <mergeCell ref="B16:B17"/>
    <mergeCell ref="C16:C17"/>
    <mergeCell ref="D16:D17"/>
    <mergeCell ref="E16:E17"/>
    <mergeCell ref="F16:F17"/>
    <mergeCell ref="G16:G17"/>
    <mergeCell ref="U11:U12"/>
    <mergeCell ref="V11:V12"/>
    <mergeCell ref="AK11:AK12"/>
    <mergeCell ref="A8:B8"/>
    <mergeCell ref="A9:G9"/>
    <mergeCell ref="B10:E10"/>
    <mergeCell ref="A11:A12"/>
    <mergeCell ref="B11:B12"/>
    <mergeCell ref="C11:C12"/>
    <mergeCell ref="F11:F12"/>
    <mergeCell ref="A1:B4"/>
    <mergeCell ref="C1:AI2"/>
    <mergeCell ref="AJ1:AK1"/>
    <mergeCell ref="AJ2:AK2"/>
    <mergeCell ref="C3:AI4"/>
    <mergeCell ref="AJ3:AK3"/>
    <mergeCell ref="AJ4:AK4"/>
    <mergeCell ref="H9:AA9"/>
    <mergeCell ref="AB9:AK10"/>
    <mergeCell ref="H10:L10"/>
    <mergeCell ref="M10:AA10"/>
    <mergeCell ref="A5:B5"/>
    <mergeCell ref="C5:AK5"/>
    <mergeCell ref="A6:B6"/>
    <mergeCell ref="C6:AK6"/>
    <mergeCell ref="A7:B7"/>
    <mergeCell ref="C7:AK7"/>
    <mergeCell ref="C8:AK8"/>
    <mergeCell ref="G10:G12"/>
    <mergeCell ref="H11:H12"/>
    <mergeCell ref="I11:J12"/>
    <mergeCell ref="K11:L12"/>
    <mergeCell ref="M11:M12"/>
    <mergeCell ref="N11:N12"/>
    <mergeCell ref="A29:A32"/>
    <mergeCell ref="B29:B32"/>
    <mergeCell ref="C29:C32"/>
    <mergeCell ref="D29:D32"/>
    <mergeCell ref="E29:E32"/>
    <mergeCell ref="F29:F32"/>
    <mergeCell ref="G29:G32"/>
    <mergeCell ref="AF11:AF12"/>
    <mergeCell ref="AG11:AJ11"/>
    <mergeCell ref="W11:X12"/>
    <mergeCell ref="Y11:Z12"/>
    <mergeCell ref="AA11:AA12"/>
    <mergeCell ref="AB11:AB12"/>
    <mergeCell ref="AC11:AC12"/>
    <mergeCell ref="AD11:AD12"/>
    <mergeCell ref="AE11:AE12"/>
    <mergeCell ref="D11:D12"/>
    <mergeCell ref="E11:E12"/>
    <mergeCell ref="O11:O12"/>
    <mergeCell ref="P11:P12"/>
    <mergeCell ref="Q11:Q12"/>
    <mergeCell ref="R11:R12"/>
    <mergeCell ref="S11:S12"/>
    <mergeCell ref="T11:T12"/>
    <mergeCell ref="L22:L23"/>
    <mergeCell ref="M22:M23"/>
    <mergeCell ref="A22:A23"/>
    <mergeCell ref="B22:B23"/>
    <mergeCell ref="C22:C23"/>
    <mergeCell ref="D22:D23"/>
    <mergeCell ref="E22:E23"/>
    <mergeCell ref="F22:F23"/>
    <mergeCell ref="G22:G23"/>
    <mergeCell ref="A20:A21"/>
    <mergeCell ref="B20:B21"/>
    <mergeCell ref="C20:C21"/>
    <mergeCell ref="D20:D21"/>
    <mergeCell ref="E20:E21"/>
    <mergeCell ref="F20:F21"/>
    <mergeCell ref="G20:G21"/>
    <mergeCell ref="H22:H23"/>
    <mergeCell ref="I22:I23"/>
    <mergeCell ref="AK29:AK30"/>
    <mergeCell ref="AK31:AK32"/>
    <mergeCell ref="AH29:AH30"/>
    <mergeCell ref="AI29:AI30"/>
    <mergeCell ref="AJ29:AJ30"/>
    <mergeCell ref="AJ31:AJ32"/>
    <mergeCell ref="O18:O19"/>
    <mergeCell ref="P18:P19"/>
    <mergeCell ref="H18:H19"/>
    <mergeCell ref="I18:I19"/>
    <mergeCell ref="J18:J19"/>
    <mergeCell ref="K18:K19"/>
    <mergeCell ref="L18:L19"/>
    <mergeCell ref="M18:M19"/>
    <mergeCell ref="N18:N19"/>
    <mergeCell ref="H20:H21"/>
    <mergeCell ref="I20:I21"/>
    <mergeCell ref="J20:J21"/>
    <mergeCell ref="K20:K21"/>
    <mergeCell ref="L20:L21"/>
    <mergeCell ref="M20:M21"/>
    <mergeCell ref="N20:N21"/>
    <mergeCell ref="J22:J23"/>
    <mergeCell ref="K22:K23"/>
    <mergeCell ref="Z29:Z32"/>
    <mergeCell ref="AA29:AA32"/>
    <mergeCell ref="AB29:AB32"/>
    <mergeCell ref="AC29:AC32"/>
    <mergeCell ref="AD29:AD32"/>
    <mergeCell ref="AH31:AH32"/>
    <mergeCell ref="AI31:AI32"/>
    <mergeCell ref="AE29:AE32"/>
    <mergeCell ref="AF29:AF32"/>
    <mergeCell ref="H29:H32"/>
    <mergeCell ref="I29:I32"/>
    <mergeCell ref="J29:J32"/>
    <mergeCell ref="K29:K32"/>
    <mergeCell ref="L29:L32"/>
    <mergeCell ref="M29:M32"/>
    <mergeCell ref="W29:W32"/>
    <mergeCell ref="X29:X32"/>
    <mergeCell ref="Y29:Y32"/>
    <mergeCell ref="H27:H28"/>
    <mergeCell ref="I27:I28"/>
    <mergeCell ref="J27:J28"/>
    <mergeCell ref="K27:K28"/>
    <mergeCell ref="L27:L28"/>
    <mergeCell ref="M27:M28"/>
    <mergeCell ref="A27:A28"/>
    <mergeCell ref="B27:B28"/>
    <mergeCell ref="C27:C28"/>
    <mergeCell ref="D27:D28"/>
    <mergeCell ref="E27:E28"/>
    <mergeCell ref="F27:F28"/>
    <mergeCell ref="G27:G28"/>
  </mergeCells>
  <conditionalFormatting sqref="AA13">
    <cfRule type="containsText" dxfId="190" priority="1" operator="containsText" text="Bajo">
      <formula>NOT(ISERROR(SEARCH(("Bajo"),(AA13))))</formula>
    </cfRule>
  </conditionalFormatting>
  <conditionalFormatting sqref="AA13">
    <cfRule type="containsText" dxfId="189" priority="2" operator="containsText" text="Moderado">
      <formula>NOT(ISERROR(SEARCH(("Moderado"),(AA13))))</formula>
    </cfRule>
  </conditionalFormatting>
  <conditionalFormatting sqref="AA13">
    <cfRule type="containsText" dxfId="188" priority="3" operator="containsText" text="Alto">
      <formula>NOT(ISERROR(SEARCH(("Alto"),(AA13))))</formula>
    </cfRule>
  </conditionalFormatting>
  <conditionalFormatting sqref="AA13">
    <cfRule type="containsText" dxfId="187" priority="4" operator="containsText" text="Extremo">
      <formula>NOT(ISERROR(SEARCH(("Extremo"),(AA13))))</formula>
    </cfRule>
  </conditionalFormatting>
  <conditionalFormatting sqref="X13">
    <cfRule type="containsText" dxfId="186" priority="5" operator="containsText" text="Muy Bajo">
      <formula>NOT(ISERROR(SEARCH(("Muy Bajo"),(X13))))</formula>
    </cfRule>
  </conditionalFormatting>
  <conditionalFormatting sqref="X13">
    <cfRule type="containsText" dxfId="185" priority="6" operator="containsText" text="Baja">
      <formula>NOT(ISERROR(SEARCH(("Baja"),(X13))))</formula>
    </cfRule>
  </conditionalFormatting>
  <conditionalFormatting sqref="X13">
    <cfRule type="containsText" dxfId="184" priority="7" operator="containsText" text="Muy alta">
      <formula>NOT(ISERROR(SEARCH(("Muy alta"),(X13))))</formula>
    </cfRule>
  </conditionalFormatting>
  <conditionalFormatting sqref="X13">
    <cfRule type="containsText" dxfId="183" priority="8" operator="containsText" text="Alta">
      <formula>NOT(ISERROR(SEARCH(("Alta"),(X13))))</formula>
    </cfRule>
  </conditionalFormatting>
  <conditionalFormatting sqref="X13">
    <cfRule type="containsText" dxfId="182" priority="9" operator="containsText" text="Media">
      <formula>NOT(ISERROR(SEARCH(("Media"),(X13))))</formula>
    </cfRule>
  </conditionalFormatting>
  <conditionalFormatting sqref="K13 Z13">
    <cfRule type="containsText" dxfId="181" priority="10" operator="containsText" text="Catastrófico">
      <formula>NOT(ISERROR(SEARCH(("Catastrófico"),(K13))))</formula>
    </cfRule>
  </conditionalFormatting>
  <conditionalFormatting sqref="K13 Z13">
    <cfRule type="containsText" dxfId="180" priority="11" operator="containsText" text="Mayor">
      <formula>NOT(ISERROR(SEARCH(("Mayor"),(K13))))</formula>
    </cfRule>
  </conditionalFormatting>
  <conditionalFormatting sqref="K13 Z13">
    <cfRule type="containsText" dxfId="179" priority="12" operator="containsText" text="Moderado">
      <formula>NOT(ISERROR(SEARCH(("Moderado"),(K13))))</formula>
    </cfRule>
  </conditionalFormatting>
  <conditionalFormatting sqref="K13 Z13">
    <cfRule type="containsText" dxfId="178" priority="13" operator="containsText" text="Menor">
      <formula>NOT(ISERROR(SEARCH(("Menor"),(K13))))</formula>
    </cfRule>
  </conditionalFormatting>
  <conditionalFormatting sqref="K13 Z13">
    <cfRule type="containsText" dxfId="177" priority="14" operator="containsText" text="Leve">
      <formula>NOT(ISERROR(SEARCH(("Leve"),(K13))))</formula>
    </cfRule>
  </conditionalFormatting>
  <conditionalFormatting sqref="M13">
    <cfRule type="containsText" dxfId="176" priority="15" operator="containsText" text="Bajo">
      <formula>NOT(ISERROR(SEARCH(("Bajo"),(M13))))</formula>
    </cfRule>
  </conditionalFormatting>
  <conditionalFormatting sqref="M13">
    <cfRule type="containsText" dxfId="175" priority="16" operator="containsText" text="Moderado">
      <formula>NOT(ISERROR(SEARCH(("Moderado"),(M13))))</formula>
    </cfRule>
  </conditionalFormatting>
  <conditionalFormatting sqref="M13">
    <cfRule type="containsText" dxfId="174" priority="17" operator="containsText" text="Alto">
      <formula>NOT(ISERROR(SEARCH(("Alto"),(M13))))</formula>
    </cfRule>
  </conditionalFormatting>
  <conditionalFormatting sqref="M13">
    <cfRule type="containsText" dxfId="173" priority="18" operator="containsText" text="Extremo">
      <formula>NOT(ISERROR(SEARCH(("Extremo"),(M13))))</formula>
    </cfRule>
  </conditionalFormatting>
  <conditionalFormatting sqref="I13">
    <cfRule type="containsText" dxfId="172" priority="19" operator="containsText" text="Muy Bajo">
      <formula>NOT(ISERROR(SEARCH(("Muy Bajo"),(I13))))</formula>
    </cfRule>
  </conditionalFormatting>
  <conditionalFormatting sqref="I13">
    <cfRule type="containsText" dxfId="171" priority="20" operator="containsText" text="Baja">
      <formula>NOT(ISERROR(SEARCH(("Baja"),(I13))))</formula>
    </cfRule>
  </conditionalFormatting>
  <conditionalFormatting sqref="I13">
    <cfRule type="containsText" dxfId="170" priority="21" operator="containsText" text="Muy alta">
      <formula>NOT(ISERROR(SEARCH(("Muy alta"),(I13))))</formula>
    </cfRule>
  </conditionalFormatting>
  <conditionalFormatting sqref="I13">
    <cfRule type="containsText" dxfId="169" priority="22" operator="containsText" text="Alta">
      <formula>NOT(ISERROR(SEARCH(("Alta"),(I13))))</formula>
    </cfRule>
  </conditionalFormatting>
  <conditionalFormatting sqref="I13">
    <cfRule type="containsText" dxfId="168" priority="23" operator="containsText" text="Media">
      <formula>NOT(ISERROR(SEARCH(("Media"),(I13))))</formula>
    </cfRule>
  </conditionalFormatting>
  <conditionalFormatting sqref="I16">
    <cfRule type="containsText" dxfId="167" priority="24" operator="containsText" text="Muy Bajo">
      <formula>NOT(ISERROR(SEARCH(("Muy Bajo"),(I16))))</formula>
    </cfRule>
  </conditionalFormatting>
  <conditionalFormatting sqref="I16">
    <cfRule type="containsText" dxfId="166" priority="25" operator="containsText" text="Baja">
      <formula>NOT(ISERROR(SEARCH(("Baja"),(I16))))</formula>
    </cfRule>
  </conditionalFormatting>
  <conditionalFormatting sqref="I16">
    <cfRule type="containsText" dxfId="165" priority="26" operator="containsText" text="Muy alta">
      <formula>NOT(ISERROR(SEARCH(("Muy alta"),(I16))))</formula>
    </cfRule>
  </conditionalFormatting>
  <conditionalFormatting sqref="I16">
    <cfRule type="containsText" dxfId="164" priority="27" operator="containsText" text="Alta">
      <formula>NOT(ISERROR(SEARCH(("Alta"),(I16))))</formula>
    </cfRule>
  </conditionalFormatting>
  <conditionalFormatting sqref="I16">
    <cfRule type="containsText" dxfId="163" priority="28" operator="containsText" text="Media">
      <formula>NOT(ISERROR(SEARCH(("Media"),(I16))))</formula>
    </cfRule>
  </conditionalFormatting>
  <conditionalFormatting sqref="K16">
    <cfRule type="containsText" dxfId="162" priority="29" operator="containsText" text="Catastrófico">
      <formula>NOT(ISERROR(SEARCH(("Catastrófico"),(K16))))</formula>
    </cfRule>
  </conditionalFormatting>
  <conditionalFormatting sqref="K16">
    <cfRule type="containsText" dxfId="161" priority="30" operator="containsText" text="Mayor">
      <formula>NOT(ISERROR(SEARCH(("Mayor"),(K16))))</formula>
    </cfRule>
  </conditionalFormatting>
  <conditionalFormatting sqref="K16">
    <cfRule type="containsText" dxfId="160" priority="31" operator="containsText" text="Moderado">
      <formula>NOT(ISERROR(SEARCH(("Moderado"),(K16))))</formula>
    </cfRule>
  </conditionalFormatting>
  <conditionalFormatting sqref="K16">
    <cfRule type="containsText" dxfId="159" priority="32" operator="containsText" text="Menor">
      <formula>NOT(ISERROR(SEARCH(("Menor"),(K16))))</formula>
    </cfRule>
  </conditionalFormatting>
  <conditionalFormatting sqref="K16">
    <cfRule type="containsText" dxfId="158" priority="33" operator="containsText" text="Leve">
      <formula>NOT(ISERROR(SEARCH(("Leve"),(K16))))</formula>
    </cfRule>
  </conditionalFormatting>
  <conditionalFormatting sqref="M16">
    <cfRule type="containsText" dxfId="157" priority="34" operator="containsText" text="Bajo">
      <formula>NOT(ISERROR(SEARCH(("Bajo"),(M16))))</formula>
    </cfRule>
  </conditionalFormatting>
  <conditionalFormatting sqref="M16">
    <cfRule type="containsText" dxfId="156" priority="35" operator="containsText" text="Moderado">
      <formula>NOT(ISERROR(SEARCH(("Moderado"),(M16))))</formula>
    </cfRule>
  </conditionalFormatting>
  <conditionalFormatting sqref="M16">
    <cfRule type="containsText" dxfId="155" priority="36" operator="containsText" text="Alto">
      <formula>NOT(ISERROR(SEARCH(("Alto"),(M16))))</formula>
    </cfRule>
  </conditionalFormatting>
  <conditionalFormatting sqref="M16">
    <cfRule type="containsText" dxfId="154" priority="37" operator="containsText" text="Extremo">
      <formula>NOT(ISERROR(SEARCH(("Extremo"),(M16))))</formula>
    </cfRule>
  </conditionalFormatting>
  <conditionalFormatting sqref="X16">
    <cfRule type="containsText" dxfId="153" priority="38" operator="containsText" text="Muy Bajo">
      <formula>NOT(ISERROR(SEARCH(("Muy Bajo"),(X16))))</formula>
    </cfRule>
  </conditionalFormatting>
  <conditionalFormatting sqref="X16">
    <cfRule type="containsText" dxfId="152" priority="39" operator="containsText" text="Baja">
      <formula>NOT(ISERROR(SEARCH(("Baja"),(X16))))</formula>
    </cfRule>
  </conditionalFormatting>
  <conditionalFormatting sqref="X16">
    <cfRule type="containsText" dxfId="151" priority="40" operator="containsText" text="Muy alta">
      <formula>NOT(ISERROR(SEARCH(("Muy alta"),(X16))))</formula>
    </cfRule>
  </conditionalFormatting>
  <conditionalFormatting sqref="X16">
    <cfRule type="containsText" dxfId="150" priority="41" operator="containsText" text="Alta">
      <formula>NOT(ISERROR(SEARCH(("Alta"),(X16))))</formula>
    </cfRule>
  </conditionalFormatting>
  <conditionalFormatting sqref="X16">
    <cfRule type="containsText" dxfId="149" priority="42" operator="containsText" text="Media">
      <formula>NOT(ISERROR(SEARCH(("Media"),(X16))))</formula>
    </cfRule>
  </conditionalFormatting>
  <conditionalFormatting sqref="Z16">
    <cfRule type="containsText" dxfId="148" priority="43" operator="containsText" text="Catastrófico">
      <formula>NOT(ISERROR(SEARCH(("Catastrófico"),(Z16))))</formula>
    </cfRule>
  </conditionalFormatting>
  <conditionalFormatting sqref="Z16">
    <cfRule type="containsText" dxfId="147" priority="44" operator="containsText" text="Mayor">
      <formula>NOT(ISERROR(SEARCH(("Mayor"),(Z16))))</formula>
    </cfRule>
  </conditionalFormatting>
  <conditionalFormatting sqref="Z16">
    <cfRule type="containsText" dxfId="146" priority="45" operator="containsText" text="Moderado">
      <formula>NOT(ISERROR(SEARCH(("Moderado"),(Z16))))</formula>
    </cfRule>
  </conditionalFormatting>
  <conditionalFormatting sqref="Z16">
    <cfRule type="containsText" dxfId="145" priority="46" operator="containsText" text="Menor">
      <formula>NOT(ISERROR(SEARCH(("Menor"),(Z16))))</formula>
    </cfRule>
  </conditionalFormatting>
  <conditionalFormatting sqref="Z16">
    <cfRule type="containsText" dxfId="144" priority="47" operator="containsText" text="Leve">
      <formula>NOT(ISERROR(SEARCH(("Leve"),(Z16))))</formula>
    </cfRule>
  </conditionalFormatting>
  <conditionalFormatting sqref="AA16">
    <cfRule type="containsText" dxfId="143" priority="48" operator="containsText" text="Bajo">
      <formula>NOT(ISERROR(SEARCH(("Bajo"),(AA16))))</formula>
    </cfRule>
  </conditionalFormatting>
  <conditionalFormatting sqref="AA16">
    <cfRule type="containsText" dxfId="142" priority="49" operator="containsText" text="Moderado">
      <formula>NOT(ISERROR(SEARCH(("Moderado"),(AA16))))</formula>
    </cfRule>
  </conditionalFormatting>
  <conditionalFormatting sqref="AA16">
    <cfRule type="containsText" dxfId="141" priority="50" operator="containsText" text="Alto">
      <formula>NOT(ISERROR(SEARCH(("Alto"),(AA16))))</formula>
    </cfRule>
  </conditionalFormatting>
  <conditionalFormatting sqref="AA16">
    <cfRule type="containsText" dxfId="140" priority="51" operator="containsText" text="Extremo">
      <formula>NOT(ISERROR(SEARCH(("Extremo"),(AA16))))</formula>
    </cfRule>
  </conditionalFormatting>
  <conditionalFormatting sqref="I14">
    <cfRule type="containsText" dxfId="139" priority="52" operator="containsText" text="Muy Bajo">
      <formula>NOT(ISERROR(SEARCH(("Muy Bajo"),(I14))))</formula>
    </cfRule>
  </conditionalFormatting>
  <conditionalFormatting sqref="I14">
    <cfRule type="containsText" dxfId="138" priority="53" operator="containsText" text="Baja">
      <formula>NOT(ISERROR(SEARCH(("Baja"),(I14))))</formula>
    </cfRule>
  </conditionalFormatting>
  <conditionalFormatting sqref="I14">
    <cfRule type="containsText" dxfId="137" priority="54" operator="containsText" text="Muy alta">
      <formula>NOT(ISERROR(SEARCH(("Muy alta"),(I14))))</formula>
    </cfRule>
  </conditionalFormatting>
  <conditionalFormatting sqref="I14">
    <cfRule type="containsText" dxfId="136" priority="55" operator="containsText" text="Alta">
      <formula>NOT(ISERROR(SEARCH(("Alta"),(I14))))</formula>
    </cfRule>
  </conditionalFormatting>
  <conditionalFormatting sqref="I14">
    <cfRule type="containsText" dxfId="135" priority="56" operator="containsText" text="Media">
      <formula>NOT(ISERROR(SEARCH(("Media"),(I14))))</formula>
    </cfRule>
  </conditionalFormatting>
  <conditionalFormatting sqref="K14">
    <cfRule type="containsText" dxfId="134" priority="57" operator="containsText" text="Catastrófico">
      <formula>NOT(ISERROR(SEARCH(("Catastrófico"),(K14))))</formula>
    </cfRule>
  </conditionalFormatting>
  <conditionalFormatting sqref="K14">
    <cfRule type="containsText" dxfId="133" priority="58" operator="containsText" text="Mayor">
      <formula>NOT(ISERROR(SEARCH(("Mayor"),(K14))))</formula>
    </cfRule>
  </conditionalFormatting>
  <conditionalFormatting sqref="K14">
    <cfRule type="containsText" dxfId="132" priority="59" operator="containsText" text="Moderado">
      <formula>NOT(ISERROR(SEARCH(("Moderado"),(K14))))</formula>
    </cfRule>
  </conditionalFormatting>
  <conditionalFormatting sqref="K14">
    <cfRule type="containsText" dxfId="131" priority="60" operator="containsText" text="Menor">
      <formula>NOT(ISERROR(SEARCH(("Menor"),(K14))))</formula>
    </cfRule>
  </conditionalFormatting>
  <conditionalFormatting sqref="K14">
    <cfRule type="containsText" dxfId="130" priority="61" operator="containsText" text="Leve">
      <formula>NOT(ISERROR(SEARCH(("Leve"),(K14))))</formula>
    </cfRule>
  </conditionalFormatting>
  <conditionalFormatting sqref="M14">
    <cfRule type="containsText" dxfId="129" priority="62" operator="containsText" text="Bajo">
      <formula>NOT(ISERROR(SEARCH(("Bajo"),(M14))))</formula>
    </cfRule>
  </conditionalFormatting>
  <conditionalFormatting sqref="M14">
    <cfRule type="containsText" dxfId="128" priority="63" operator="containsText" text="Moderado">
      <formula>NOT(ISERROR(SEARCH(("Moderado"),(M14))))</formula>
    </cfRule>
  </conditionalFormatting>
  <conditionalFormatting sqref="M14">
    <cfRule type="containsText" dxfId="127" priority="64" operator="containsText" text="Alto">
      <formula>NOT(ISERROR(SEARCH(("Alto"),(M14))))</formula>
    </cfRule>
  </conditionalFormatting>
  <conditionalFormatting sqref="M14">
    <cfRule type="containsText" dxfId="126" priority="65" operator="containsText" text="Extremo">
      <formula>NOT(ISERROR(SEARCH(("Extremo"),(M14))))</formula>
    </cfRule>
  </conditionalFormatting>
  <conditionalFormatting sqref="X14">
    <cfRule type="containsText" dxfId="125" priority="66" operator="containsText" text="Muy Bajo">
      <formula>NOT(ISERROR(SEARCH(("Muy Bajo"),(X14))))</formula>
    </cfRule>
  </conditionalFormatting>
  <conditionalFormatting sqref="X14">
    <cfRule type="containsText" dxfId="124" priority="67" operator="containsText" text="Baja">
      <formula>NOT(ISERROR(SEARCH(("Baja"),(X14))))</formula>
    </cfRule>
  </conditionalFormatting>
  <conditionalFormatting sqref="X14">
    <cfRule type="containsText" dxfId="123" priority="68" operator="containsText" text="Muy alta">
      <formula>NOT(ISERROR(SEARCH(("Muy alta"),(X14))))</formula>
    </cfRule>
  </conditionalFormatting>
  <conditionalFormatting sqref="X14">
    <cfRule type="containsText" dxfId="122" priority="69" operator="containsText" text="Alta">
      <formula>NOT(ISERROR(SEARCH(("Alta"),(X14))))</formula>
    </cfRule>
  </conditionalFormatting>
  <conditionalFormatting sqref="X14">
    <cfRule type="containsText" dxfId="121" priority="70" operator="containsText" text="Media">
      <formula>NOT(ISERROR(SEARCH(("Media"),(X14))))</formula>
    </cfRule>
  </conditionalFormatting>
  <conditionalFormatting sqref="Z14">
    <cfRule type="containsText" dxfId="120" priority="71" operator="containsText" text="Catastrófico">
      <formula>NOT(ISERROR(SEARCH(("Catastrófico"),(Z14))))</formula>
    </cfRule>
  </conditionalFormatting>
  <conditionalFormatting sqref="Z14">
    <cfRule type="containsText" dxfId="119" priority="72" operator="containsText" text="Mayor">
      <formula>NOT(ISERROR(SEARCH(("Mayor"),(Z14))))</formula>
    </cfRule>
  </conditionalFormatting>
  <conditionalFormatting sqref="Z14">
    <cfRule type="containsText" dxfId="118" priority="73" operator="containsText" text="Moderado">
      <formula>NOT(ISERROR(SEARCH(("Moderado"),(Z14))))</formula>
    </cfRule>
  </conditionalFormatting>
  <conditionalFormatting sqref="Z14">
    <cfRule type="containsText" dxfId="117" priority="74" operator="containsText" text="Menor">
      <formula>NOT(ISERROR(SEARCH(("Menor"),(Z14))))</formula>
    </cfRule>
  </conditionalFormatting>
  <conditionalFormatting sqref="Z14">
    <cfRule type="containsText" dxfId="116" priority="75" operator="containsText" text="Leve">
      <formula>NOT(ISERROR(SEARCH(("Leve"),(Z14))))</formula>
    </cfRule>
  </conditionalFormatting>
  <conditionalFormatting sqref="AA14">
    <cfRule type="containsText" dxfId="115" priority="76" operator="containsText" text="Bajo">
      <formula>NOT(ISERROR(SEARCH(("Bajo"),(AA14))))</formula>
    </cfRule>
  </conditionalFormatting>
  <conditionalFormatting sqref="AA14">
    <cfRule type="containsText" dxfId="114" priority="77" operator="containsText" text="Moderado">
      <formula>NOT(ISERROR(SEARCH(("Moderado"),(AA14))))</formula>
    </cfRule>
  </conditionalFormatting>
  <conditionalFormatting sqref="AA14">
    <cfRule type="containsText" dxfId="113" priority="78" operator="containsText" text="Alto">
      <formula>NOT(ISERROR(SEARCH(("Alto"),(AA14))))</formula>
    </cfRule>
  </conditionalFormatting>
  <conditionalFormatting sqref="AA14">
    <cfRule type="containsText" dxfId="112" priority="79" operator="containsText" text="Extremo">
      <formula>NOT(ISERROR(SEARCH(("Extremo"),(AA14))))</formula>
    </cfRule>
  </conditionalFormatting>
  <conditionalFormatting sqref="I18 I20 X20 I22">
    <cfRule type="containsText" dxfId="111" priority="80" operator="containsText" text="Muy Bajo">
      <formula>NOT(ISERROR(SEARCH(("Muy Bajo"),(I18))))</formula>
    </cfRule>
  </conditionalFormatting>
  <conditionalFormatting sqref="I18 I20 X20 I22">
    <cfRule type="containsText" dxfId="110" priority="81" operator="containsText" text="Baja">
      <formula>NOT(ISERROR(SEARCH(("Baja"),(I18))))</formula>
    </cfRule>
  </conditionalFormatting>
  <conditionalFormatting sqref="I18 I20 X20 I22">
    <cfRule type="containsText" dxfId="109" priority="82" operator="containsText" text="Muy alta">
      <formula>NOT(ISERROR(SEARCH(("Muy alta"),(I18))))</formula>
    </cfRule>
  </conditionalFormatting>
  <conditionalFormatting sqref="I18 I20 X20 I22">
    <cfRule type="containsText" dxfId="108" priority="83" operator="containsText" text="Alta">
      <formula>NOT(ISERROR(SEARCH(("Alta"),(I18))))</formula>
    </cfRule>
  </conditionalFormatting>
  <conditionalFormatting sqref="I18 I20 X20 I22">
    <cfRule type="containsText" dxfId="107" priority="84" operator="containsText" text="Media">
      <formula>NOT(ISERROR(SEARCH(("Media"),(I18))))</formula>
    </cfRule>
  </conditionalFormatting>
  <conditionalFormatting sqref="K18 K20 Z20 K22">
    <cfRule type="containsText" dxfId="106" priority="85" operator="containsText" text="Catastrófico">
      <formula>NOT(ISERROR(SEARCH(("Catastrófico"),(K18))))</formula>
    </cfRule>
  </conditionalFormatting>
  <conditionalFormatting sqref="K18 K20 Z20 K22">
    <cfRule type="containsText" dxfId="105" priority="86" operator="containsText" text="Mayor">
      <formula>NOT(ISERROR(SEARCH(("Mayor"),(K18))))</formula>
    </cfRule>
  </conditionalFormatting>
  <conditionalFormatting sqref="K18 K20 Z20 K22">
    <cfRule type="containsText" dxfId="104" priority="87" operator="containsText" text="Moderado">
      <formula>NOT(ISERROR(SEARCH(("Moderado"),(K18))))</formula>
    </cfRule>
  </conditionalFormatting>
  <conditionalFormatting sqref="K18 K20 Z20 K22">
    <cfRule type="containsText" dxfId="103" priority="88" operator="containsText" text="Menor">
      <formula>NOT(ISERROR(SEARCH(("Menor"),(K18))))</formula>
    </cfRule>
  </conditionalFormatting>
  <conditionalFormatting sqref="K18 K20 Z20 K22">
    <cfRule type="containsText" dxfId="102" priority="89" operator="containsText" text="Leve">
      <formula>NOT(ISERROR(SEARCH(("Leve"),(K18))))</formula>
    </cfRule>
  </conditionalFormatting>
  <conditionalFormatting sqref="M18 M20 AA20 M22">
    <cfRule type="containsText" dxfId="101" priority="90" operator="containsText" text="Bajo">
      <formula>NOT(ISERROR(SEARCH(("Bajo"),(M18))))</formula>
    </cfRule>
  </conditionalFormatting>
  <conditionalFormatting sqref="M18 M20 AA20 M22">
    <cfRule type="containsText" dxfId="100" priority="91" operator="containsText" text="Moderado">
      <formula>NOT(ISERROR(SEARCH(("Moderado"),(M18))))</formula>
    </cfRule>
  </conditionalFormatting>
  <conditionalFormatting sqref="M18 M20 AA20 M22">
    <cfRule type="containsText" dxfId="99" priority="92" operator="containsText" text="Alto">
      <formula>NOT(ISERROR(SEARCH(("Alto"),(M18))))</formula>
    </cfRule>
  </conditionalFormatting>
  <conditionalFormatting sqref="M18 M20 AA20 M22">
    <cfRule type="containsText" dxfId="98" priority="93" operator="containsText" text="Extremo">
      <formula>NOT(ISERROR(SEARCH(("Extremo"),(M18))))</formula>
    </cfRule>
  </conditionalFormatting>
  <conditionalFormatting sqref="X18 X22">
    <cfRule type="containsText" dxfId="97" priority="94" operator="containsText" text="Muy Bajo">
      <formula>NOT(ISERROR(SEARCH(("Muy Bajo"),(X18))))</formula>
    </cfRule>
  </conditionalFormatting>
  <conditionalFormatting sqref="X18 X22">
    <cfRule type="containsText" dxfId="96" priority="95" operator="containsText" text="Baja">
      <formula>NOT(ISERROR(SEARCH(("Baja"),(X18))))</formula>
    </cfRule>
  </conditionalFormatting>
  <conditionalFormatting sqref="X18 X22">
    <cfRule type="containsText" dxfId="95" priority="96" operator="containsText" text="Muy alta">
      <formula>NOT(ISERROR(SEARCH(("Muy alta"),(X18))))</formula>
    </cfRule>
  </conditionalFormatting>
  <conditionalFormatting sqref="X18 X22">
    <cfRule type="containsText" dxfId="94" priority="97" operator="containsText" text="Alta">
      <formula>NOT(ISERROR(SEARCH(("Alta"),(X18))))</formula>
    </cfRule>
  </conditionalFormatting>
  <conditionalFormatting sqref="X18 X22">
    <cfRule type="containsText" dxfId="93" priority="98" operator="containsText" text="Media">
      <formula>NOT(ISERROR(SEARCH(("Media"),(X18))))</formula>
    </cfRule>
  </conditionalFormatting>
  <conditionalFormatting sqref="Z18 Z22">
    <cfRule type="containsText" dxfId="92" priority="99" operator="containsText" text="Catastrófico">
      <formula>NOT(ISERROR(SEARCH(("Catastrófico"),(Z18))))</formula>
    </cfRule>
  </conditionalFormatting>
  <conditionalFormatting sqref="Z18 Z22">
    <cfRule type="containsText" dxfId="91" priority="100" operator="containsText" text="Mayor">
      <formula>NOT(ISERROR(SEARCH(("Mayor"),(Z18))))</formula>
    </cfRule>
  </conditionalFormatting>
  <conditionalFormatting sqref="Z18 Z22">
    <cfRule type="containsText" dxfId="90" priority="101" operator="containsText" text="Moderado">
      <formula>NOT(ISERROR(SEARCH(("Moderado"),(Z18))))</formula>
    </cfRule>
  </conditionalFormatting>
  <conditionalFormatting sqref="Z18 Z22">
    <cfRule type="containsText" dxfId="89" priority="102" operator="containsText" text="Menor">
      <formula>NOT(ISERROR(SEARCH(("Menor"),(Z18))))</formula>
    </cfRule>
  </conditionalFormatting>
  <conditionalFormatting sqref="Z18 Z22">
    <cfRule type="containsText" dxfId="88" priority="103" operator="containsText" text="Leve">
      <formula>NOT(ISERROR(SEARCH(("Leve"),(Z18))))</formula>
    </cfRule>
  </conditionalFormatting>
  <conditionalFormatting sqref="AA18 AA22">
    <cfRule type="containsText" dxfId="87" priority="104" operator="containsText" text="Bajo">
      <formula>NOT(ISERROR(SEARCH(("Bajo"),(AA18))))</formula>
    </cfRule>
  </conditionalFormatting>
  <conditionalFormatting sqref="AA18 AA22">
    <cfRule type="containsText" dxfId="86" priority="105" operator="containsText" text="Moderado">
      <formula>NOT(ISERROR(SEARCH(("Moderado"),(AA18))))</formula>
    </cfRule>
  </conditionalFormatting>
  <conditionalFormatting sqref="AA18 AA22">
    <cfRule type="containsText" dxfId="85" priority="106" operator="containsText" text="Alto">
      <formula>NOT(ISERROR(SEARCH(("Alto"),(AA18))))</formula>
    </cfRule>
  </conditionalFormatting>
  <conditionalFormatting sqref="AA18 AA22">
    <cfRule type="containsText" dxfId="84" priority="107" operator="containsText" text="Extremo">
      <formula>NOT(ISERROR(SEARCH(("Extremo"),(AA18))))</formula>
    </cfRule>
  </conditionalFormatting>
  <conditionalFormatting sqref="I25">
    <cfRule type="containsText" dxfId="83" priority="108" operator="containsText" text="Muy Bajo">
      <formula>NOT(ISERROR(SEARCH(("Muy Bajo"),(I25))))</formula>
    </cfRule>
  </conditionalFormatting>
  <conditionalFormatting sqref="I25">
    <cfRule type="containsText" dxfId="82" priority="109" operator="containsText" text="Baja">
      <formula>NOT(ISERROR(SEARCH(("Baja"),(I25))))</formula>
    </cfRule>
  </conditionalFormatting>
  <conditionalFormatting sqref="I25">
    <cfRule type="containsText" dxfId="81" priority="110" operator="containsText" text="Muy alta">
      <formula>NOT(ISERROR(SEARCH(("Muy alta"),(I25))))</formula>
    </cfRule>
  </conditionalFormatting>
  <conditionalFormatting sqref="I25">
    <cfRule type="containsText" dxfId="80" priority="111" operator="containsText" text="Alta">
      <formula>NOT(ISERROR(SEARCH(("Alta"),(I25))))</formula>
    </cfRule>
  </conditionalFormatting>
  <conditionalFormatting sqref="I25">
    <cfRule type="containsText" dxfId="79" priority="112" operator="containsText" text="Media">
      <formula>NOT(ISERROR(SEARCH(("Media"),(I25))))</formula>
    </cfRule>
  </conditionalFormatting>
  <conditionalFormatting sqref="K25">
    <cfRule type="containsText" dxfId="78" priority="113" operator="containsText" text="Catastrófico">
      <formula>NOT(ISERROR(SEARCH(("Catastrófico"),(K25))))</formula>
    </cfRule>
  </conditionalFormatting>
  <conditionalFormatting sqref="K25">
    <cfRule type="containsText" dxfId="77" priority="114" operator="containsText" text="Mayor">
      <formula>NOT(ISERROR(SEARCH(("Mayor"),(K25))))</formula>
    </cfRule>
  </conditionalFormatting>
  <conditionalFormatting sqref="K25">
    <cfRule type="containsText" dxfId="76" priority="115" operator="containsText" text="Moderado">
      <formula>NOT(ISERROR(SEARCH(("Moderado"),(K25))))</formula>
    </cfRule>
  </conditionalFormatting>
  <conditionalFormatting sqref="K25">
    <cfRule type="containsText" dxfId="75" priority="116" operator="containsText" text="Menor">
      <formula>NOT(ISERROR(SEARCH(("Menor"),(K25))))</formula>
    </cfRule>
  </conditionalFormatting>
  <conditionalFormatting sqref="K25">
    <cfRule type="containsText" dxfId="74" priority="117" operator="containsText" text="Leve">
      <formula>NOT(ISERROR(SEARCH(("Leve"),(K25))))</formula>
    </cfRule>
  </conditionalFormatting>
  <conditionalFormatting sqref="M25">
    <cfRule type="containsText" dxfId="73" priority="118" operator="containsText" text="Bajo">
      <formula>NOT(ISERROR(SEARCH(("Bajo"),(M25))))</formula>
    </cfRule>
  </conditionalFormatting>
  <conditionalFormatting sqref="M25">
    <cfRule type="containsText" dxfId="72" priority="119" operator="containsText" text="Moderado">
      <formula>NOT(ISERROR(SEARCH(("Moderado"),(M25))))</formula>
    </cfRule>
  </conditionalFormatting>
  <conditionalFormatting sqref="M25">
    <cfRule type="containsText" dxfId="71" priority="120" operator="containsText" text="Alto">
      <formula>NOT(ISERROR(SEARCH(("Alto"),(M25))))</formula>
    </cfRule>
  </conditionalFormatting>
  <conditionalFormatting sqref="M25">
    <cfRule type="containsText" dxfId="70" priority="121" operator="containsText" text="Extremo">
      <formula>NOT(ISERROR(SEARCH(("Extremo"),(M25))))</formula>
    </cfRule>
  </conditionalFormatting>
  <conditionalFormatting sqref="X25">
    <cfRule type="containsText" dxfId="69" priority="122" operator="containsText" text="Muy Bajo">
      <formula>NOT(ISERROR(SEARCH(("Muy Bajo"),(X25))))</formula>
    </cfRule>
  </conditionalFormatting>
  <conditionalFormatting sqref="X25">
    <cfRule type="containsText" dxfId="68" priority="123" operator="containsText" text="Baja">
      <formula>NOT(ISERROR(SEARCH(("Baja"),(X25))))</formula>
    </cfRule>
  </conditionalFormatting>
  <conditionalFormatting sqref="X25">
    <cfRule type="containsText" dxfId="67" priority="124" operator="containsText" text="Muy alta">
      <formula>NOT(ISERROR(SEARCH(("Muy alta"),(X25))))</formula>
    </cfRule>
  </conditionalFormatting>
  <conditionalFormatting sqref="X25">
    <cfRule type="containsText" dxfId="66" priority="125" operator="containsText" text="Alta">
      <formula>NOT(ISERROR(SEARCH(("Alta"),(X25))))</formula>
    </cfRule>
  </conditionalFormatting>
  <conditionalFormatting sqref="X25">
    <cfRule type="containsText" dxfId="65" priority="126" operator="containsText" text="Media">
      <formula>NOT(ISERROR(SEARCH(("Media"),(X25))))</formula>
    </cfRule>
  </conditionalFormatting>
  <conditionalFormatting sqref="Z25">
    <cfRule type="containsText" dxfId="64" priority="127" operator="containsText" text="Catastrófico">
      <formula>NOT(ISERROR(SEARCH(("Catastrófico"),(Z25))))</formula>
    </cfRule>
  </conditionalFormatting>
  <conditionalFormatting sqref="Z25">
    <cfRule type="containsText" dxfId="63" priority="128" operator="containsText" text="Mayor">
      <formula>NOT(ISERROR(SEARCH(("Mayor"),(Z25))))</formula>
    </cfRule>
  </conditionalFormatting>
  <conditionalFormatting sqref="Z25">
    <cfRule type="containsText" dxfId="62" priority="129" operator="containsText" text="Moderado">
      <formula>NOT(ISERROR(SEARCH(("Moderado"),(Z25))))</formula>
    </cfRule>
  </conditionalFormatting>
  <conditionalFormatting sqref="Z25">
    <cfRule type="containsText" dxfId="61" priority="130" operator="containsText" text="Menor">
      <formula>NOT(ISERROR(SEARCH(("Menor"),(Z25))))</formula>
    </cfRule>
  </conditionalFormatting>
  <conditionalFormatting sqref="Z25">
    <cfRule type="containsText" dxfId="60" priority="131" operator="containsText" text="Leve">
      <formula>NOT(ISERROR(SEARCH(("Leve"),(Z25))))</formula>
    </cfRule>
  </conditionalFormatting>
  <conditionalFormatting sqref="AA25">
    <cfRule type="containsText" dxfId="59" priority="132" operator="containsText" text="Bajo">
      <formula>NOT(ISERROR(SEARCH(("Bajo"),(AA25))))</formula>
    </cfRule>
  </conditionalFormatting>
  <conditionalFormatting sqref="AA25">
    <cfRule type="containsText" dxfId="58" priority="133" operator="containsText" text="Moderado">
      <formula>NOT(ISERROR(SEARCH(("Moderado"),(AA25))))</formula>
    </cfRule>
  </conditionalFormatting>
  <conditionalFormatting sqref="AA25">
    <cfRule type="containsText" dxfId="57" priority="134" operator="containsText" text="Alto">
      <formula>NOT(ISERROR(SEARCH(("Alto"),(AA25))))</formula>
    </cfRule>
  </conditionalFormatting>
  <conditionalFormatting sqref="AA25">
    <cfRule type="containsText" dxfId="56" priority="135" operator="containsText" text="Extremo">
      <formula>NOT(ISERROR(SEARCH(("Extremo"),(AA25))))</formula>
    </cfRule>
  </conditionalFormatting>
  <conditionalFormatting sqref="I27">
    <cfRule type="containsText" dxfId="55" priority="136" operator="containsText" text="Muy Bajo">
      <formula>NOT(ISERROR(SEARCH(("Muy Bajo"),(I27))))</formula>
    </cfRule>
  </conditionalFormatting>
  <conditionalFormatting sqref="I27">
    <cfRule type="containsText" dxfId="54" priority="137" operator="containsText" text="Baja">
      <formula>NOT(ISERROR(SEARCH(("Baja"),(I27))))</formula>
    </cfRule>
  </conditionalFormatting>
  <conditionalFormatting sqref="I27">
    <cfRule type="containsText" dxfId="53" priority="138" operator="containsText" text="Muy alta">
      <formula>NOT(ISERROR(SEARCH(("Muy alta"),(I27))))</formula>
    </cfRule>
  </conditionalFormatting>
  <conditionalFormatting sqref="I27">
    <cfRule type="containsText" dxfId="52" priority="139" operator="containsText" text="Alta">
      <formula>NOT(ISERROR(SEARCH(("Alta"),(I27))))</formula>
    </cfRule>
  </conditionalFormatting>
  <conditionalFormatting sqref="I27">
    <cfRule type="containsText" dxfId="51" priority="140" operator="containsText" text="Media">
      <formula>NOT(ISERROR(SEARCH(("Media"),(I27))))</formula>
    </cfRule>
  </conditionalFormatting>
  <conditionalFormatting sqref="K27">
    <cfRule type="containsText" dxfId="50" priority="141" operator="containsText" text="Catastrófico">
      <formula>NOT(ISERROR(SEARCH(("Catastrófico"),(K27))))</formula>
    </cfRule>
  </conditionalFormatting>
  <conditionalFormatting sqref="K27">
    <cfRule type="containsText" dxfId="49" priority="142" operator="containsText" text="Mayor">
      <formula>NOT(ISERROR(SEARCH(("Mayor"),(K27))))</formula>
    </cfRule>
  </conditionalFormatting>
  <conditionalFormatting sqref="K27">
    <cfRule type="containsText" dxfId="48" priority="143" operator="containsText" text="Moderado">
      <formula>NOT(ISERROR(SEARCH(("Moderado"),(K27))))</formula>
    </cfRule>
  </conditionalFormatting>
  <conditionalFormatting sqref="K27">
    <cfRule type="containsText" dxfId="47" priority="144" operator="containsText" text="Menor">
      <formula>NOT(ISERROR(SEARCH(("Menor"),(K27))))</formula>
    </cfRule>
  </conditionalFormatting>
  <conditionalFormatting sqref="K27">
    <cfRule type="containsText" dxfId="46" priority="145" operator="containsText" text="Leve">
      <formula>NOT(ISERROR(SEARCH(("Leve"),(K27))))</formula>
    </cfRule>
  </conditionalFormatting>
  <conditionalFormatting sqref="M27">
    <cfRule type="containsText" dxfId="45" priority="146" operator="containsText" text="Bajo">
      <formula>NOT(ISERROR(SEARCH(("Bajo"),(M27))))</formula>
    </cfRule>
  </conditionalFormatting>
  <conditionalFormatting sqref="M27">
    <cfRule type="containsText" dxfId="44" priority="147" operator="containsText" text="Moderado">
      <formula>NOT(ISERROR(SEARCH(("Moderado"),(M27))))</formula>
    </cfRule>
  </conditionalFormatting>
  <conditionalFormatting sqref="M27">
    <cfRule type="containsText" dxfId="43" priority="148" operator="containsText" text="Alto">
      <formula>NOT(ISERROR(SEARCH(("Alto"),(M27))))</formula>
    </cfRule>
  </conditionalFormatting>
  <conditionalFormatting sqref="M27">
    <cfRule type="containsText" dxfId="42" priority="149" operator="containsText" text="Extremo">
      <formula>NOT(ISERROR(SEARCH(("Extremo"),(M27))))</formula>
    </cfRule>
  </conditionalFormatting>
  <conditionalFormatting sqref="X27">
    <cfRule type="containsText" dxfId="41" priority="150" operator="containsText" text="Muy Bajo">
      <formula>NOT(ISERROR(SEARCH(("Muy Bajo"),(X27))))</formula>
    </cfRule>
  </conditionalFormatting>
  <conditionalFormatting sqref="X27">
    <cfRule type="containsText" dxfId="40" priority="151" operator="containsText" text="Baja">
      <formula>NOT(ISERROR(SEARCH(("Baja"),(X27))))</formula>
    </cfRule>
  </conditionalFormatting>
  <conditionalFormatting sqref="X27">
    <cfRule type="containsText" dxfId="39" priority="152" operator="containsText" text="Muy alta">
      <formula>NOT(ISERROR(SEARCH(("Muy alta"),(X27))))</formula>
    </cfRule>
  </conditionalFormatting>
  <conditionalFormatting sqref="X27">
    <cfRule type="containsText" dxfId="38" priority="153" operator="containsText" text="Alta">
      <formula>NOT(ISERROR(SEARCH(("Alta"),(X27))))</formula>
    </cfRule>
  </conditionalFormatting>
  <conditionalFormatting sqref="X27">
    <cfRule type="containsText" dxfId="37" priority="154" operator="containsText" text="Media">
      <formula>NOT(ISERROR(SEARCH(("Media"),(X27))))</formula>
    </cfRule>
  </conditionalFormatting>
  <conditionalFormatting sqref="Z27">
    <cfRule type="containsText" dxfId="36" priority="155" operator="containsText" text="Catastrófico">
      <formula>NOT(ISERROR(SEARCH(("Catastrófico"),(Z27))))</formula>
    </cfRule>
  </conditionalFormatting>
  <conditionalFormatting sqref="Z27">
    <cfRule type="containsText" dxfId="35" priority="156" operator="containsText" text="Mayor">
      <formula>NOT(ISERROR(SEARCH(("Mayor"),(Z27))))</formula>
    </cfRule>
  </conditionalFormatting>
  <conditionalFormatting sqref="Z27">
    <cfRule type="containsText" dxfId="34" priority="157" operator="containsText" text="Moderado">
      <formula>NOT(ISERROR(SEARCH(("Moderado"),(Z27))))</formula>
    </cfRule>
  </conditionalFormatting>
  <conditionalFormatting sqref="Z27">
    <cfRule type="containsText" dxfId="33" priority="158" operator="containsText" text="Menor">
      <formula>NOT(ISERROR(SEARCH(("Menor"),(Z27))))</formula>
    </cfRule>
  </conditionalFormatting>
  <conditionalFormatting sqref="Z27">
    <cfRule type="containsText" dxfId="32" priority="159" operator="containsText" text="Leve">
      <formula>NOT(ISERROR(SEARCH(("Leve"),(Z27))))</formula>
    </cfRule>
  </conditionalFormatting>
  <conditionalFormatting sqref="AA27">
    <cfRule type="containsText" dxfId="31" priority="160" operator="containsText" text="Bajo">
      <formula>NOT(ISERROR(SEARCH(("Bajo"),(AA27))))</formula>
    </cfRule>
  </conditionalFormatting>
  <conditionalFormatting sqref="AA27">
    <cfRule type="containsText" dxfId="30" priority="161" operator="containsText" text="Moderado">
      <formula>NOT(ISERROR(SEARCH(("Moderado"),(AA27))))</formula>
    </cfRule>
  </conditionalFormatting>
  <conditionalFormatting sqref="AA27">
    <cfRule type="containsText" dxfId="29" priority="162" operator="containsText" text="Alto">
      <formula>NOT(ISERROR(SEARCH(("Alto"),(AA27))))</formula>
    </cfRule>
  </conditionalFormatting>
  <conditionalFormatting sqref="AA27">
    <cfRule type="containsText" dxfId="28" priority="163" operator="containsText" text="Extremo">
      <formula>NOT(ISERROR(SEARCH(("Extremo"),(AA27))))</formula>
    </cfRule>
  </conditionalFormatting>
  <conditionalFormatting sqref="I29:I32">
    <cfRule type="containsText" dxfId="27" priority="164" operator="containsText" text="Muy Bajo">
      <formula>NOT(ISERROR(SEARCH(("Muy Bajo"),(I29))))</formula>
    </cfRule>
  </conditionalFormatting>
  <conditionalFormatting sqref="I29:I32">
    <cfRule type="containsText" dxfId="26" priority="165" operator="containsText" text="Baja">
      <formula>NOT(ISERROR(SEARCH(("Baja"),(I29))))</formula>
    </cfRule>
  </conditionalFormatting>
  <conditionalFormatting sqref="I29:I32">
    <cfRule type="containsText" dxfId="25" priority="166" operator="containsText" text="Muy alta">
      <formula>NOT(ISERROR(SEARCH(("Muy alta"),(I29))))</formula>
    </cfRule>
  </conditionalFormatting>
  <conditionalFormatting sqref="I29:I32">
    <cfRule type="containsText" dxfId="24" priority="167" operator="containsText" text="Alta">
      <formula>NOT(ISERROR(SEARCH(("Alta"),(I29))))</formula>
    </cfRule>
  </conditionalFormatting>
  <conditionalFormatting sqref="I29:I32">
    <cfRule type="containsText" dxfId="23" priority="168" operator="containsText" text="Media">
      <formula>NOT(ISERROR(SEARCH(("Media"),(I29))))</formula>
    </cfRule>
  </conditionalFormatting>
  <conditionalFormatting sqref="K29:K32">
    <cfRule type="containsText" dxfId="22" priority="169" operator="containsText" text="Catastrófico">
      <formula>NOT(ISERROR(SEARCH(("Catastrófico"),(K29))))</formula>
    </cfRule>
  </conditionalFormatting>
  <conditionalFormatting sqref="K29:K32">
    <cfRule type="containsText" dxfId="21" priority="170" operator="containsText" text="Mayor">
      <formula>NOT(ISERROR(SEARCH(("Mayor"),(K29))))</formula>
    </cfRule>
  </conditionalFormatting>
  <conditionalFormatting sqref="K29:K32">
    <cfRule type="containsText" dxfId="20" priority="171" operator="containsText" text="Moderado">
      <formula>NOT(ISERROR(SEARCH(("Moderado"),(K29))))</formula>
    </cfRule>
  </conditionalFormatting>
  <conditionalFormatting sqref="K29:K32">
    <cfRule type="containsText" dxfId="19" priority="172" operator="containsText" text="Menor">
      <formula>NOT(ISERROR(SEARCH(("Menor"),(K29))))</formula>
    </cfRule>
  </conditionalFormatting>
  <conditionalFormatting sqref="K29:K32">
    <cfRule type="containsText" dxfId="18" priority="173" operator="containsText" text="Leve">
      <formula>NOT(ISERROR(SEARCH(("Leve"),(K29))))</formula>
    </cfRule>
  </conditionalFormatting>
  <conditionalFormatting sqref="M29:M32">
    <cfRule type="containsText" dxfId="17" priority="174" operator="containsText" text="Bajo">
      <formula>NOT(ISERROR(SEARCH(("Bajo"),(M29))))</formula>
    </cfRule>
  </conditionalFormatting>
  <conditionalFormatting sqref="M29:M32">
    <cfRule type="containsText" dxfId="16" priority="175" operator="containsText" text="Moderado">
      <formula>NOT(ISERROR(SEARCH(("Moderado"),(M29))))</formula>
    </cfRule>
  </conditionalFormatting>
  <conditionalFormatting sqref="M29:M32">
    <cfRule type="containsText" dxfId="15" priority="176" operator="containsText" text="Alto">
      <formula>NOT(ISERROR(SEARCH(("Alto"),(M29))))</formula>
    </cfRule>
  </conditionalFormatting>
  <conditionalFormatting sqref="M29:M32">
    <cfRule type="containsText" dxfId="14" priority="177" operator="containsText" text="Extremo">
      <formula>NOT(ISERROR(SEARCH(("Extremo"),(M29))))</formula>
    </cfRule>
  </conditionalFormatting>
  <conditionalFormatting sqref="X29:X32">
    <cfRule type="containsText" dxfId="13" priority="178" operator="containsText" text="Muy Bajo">
      <formula>NOT(ISERROR(SEARCH(("Muy Bajo"),(X29))))</formula>
    </cfRule>
  </conditionalFormatting>
  <conditionalFormatting sqref="X29:X32">
    <cfRule type="containsText" dxfId="12" priority="179" operator="containsText" text="Baja">
      <formula>NOT(ISERROR(SEARCH(("Baja"),(X29))))</formula>
    </cfRule>
  </conditionalFormatting>
  <conditionalFormatting sqref="X29:X32">
    <cfRule type="containsText" dxfId="11" priority="180" operator="containsText" text="Muy alta">
      <formula>NOT(ISERROR(SEARCH(("Muy alta"),(X29))))</formula>
    </cfRule>
  </conditionalFormatting>
  <conditionalFormatting sqref="X29:X32">
    <cfRule type="containsText" dxfId="10" priority="181" operator="containsText" text="Alta">
      <formula>NOT(ISERROR(SEARCH(("Alta"),(X29))))</formula>
    </cfRule>
  </conditionalFormatting>
  <conditionalFormatting sqref="X29:X32">
    <cfRule type="containsText" dxfId="9" priority="182" operator="containsText" text="Media">
      <formula>NOT(ISERROR(SEARCH(("Media"),(X29))))</formula>
    </cfRule>
  </conditionalFormatting>
  <conditionalFormatting sqref="Z29:Z32">
    <cfRule type="containsText" dxfId="8" priority="183" operator="containsText" text="Catastrófico">
      <formula>NOT(ISERROR(SEARCH(("Catastrófico"),(Z29))))</formula>
    </cfRule>
  </conditionalFormatting>
  <conditionalFormatting sqref="Z29:Z32">
    <cfRule type="containsText" dxfId="7" priority="184" operator="containsText" text="Mayor">
      <formula>NOT(ISERROR(SEARCH(("Mayor"),(Z29))))</formula>
    </cfRule>
  </conditionalFormatting>
  <conditionalFormatting sqref="Z29:Z32">
    <cfRule type="containsText" dxfId="6" priority="185" operator="containsText" text="Moderado">
      <formula>NOT(ISERROR(SEARCH(("Moderado"),(Z29))))</formula>
    </cfRule>
  </conditionalFormatting>
  <conditionalFormatting sqref="Z29:Z32">
    <cfRule type="containsText" dxfId="5" priority="186" operator="containsText" text="Menor">
      <formula>NOT(ISERROR(SEARCH(("Menor"),(Z29))))</formula>
    </cfRule>
  </conditionalFormatting>
  <conditionalFormatting sqref="Z29:Z32">
    <cfRule type="containsText" dxfId="4" priority="187" operator="containsText" text="Leve">
      <formula>NOT(ISERROR(SEARCH(("Leve"),(Z29))))</formula>
    </cfRule>
  </conditionalFormatting>
  <conditionalFormatting sqref="AA29:AA32">
    <cfRule type="containsText" dxfId="3" priority="188" operator="containsText" text="Bajo">
      <formula>NOT(ISERROR(SEARCH(("Bajo"),(AA29))))</formula>
    </cfRule>
  </conditionalFormatting>
  <conditionalFormatting sqref="AA29:AA32">
    <cfRule type="containsText" dxfId="2" priority="189" operator="containsText" text="Moderado">
      <formula>NOT(ISERROR(SEARCH(("Moderado"),(AA29))))</formula>
    </cfRule>
  </conditionalFormatting>
  <conditionalFormatting sqref="AA29:AA32">
    <cfRule type="containsText" dxfId="1" priority="190" operator="containsText" text="Alto">
      <formula>NOT(ISERROR(SEARCH(("Alto"),(AA29))))</formula>
    </cfRule>
  </conditionalFormatting>
  <conditionalFormatting sqref="AA29:AA32">
    <cfRule type="containsText" dxfId="0" priority="191" operator="containsText" text="Extremo">
      <formula>NOT(ISERROR(SEARCH(("Extremo"),(AA29))))</formula>
    </cfRule>
  </conditionalFormatting>
  <hyperlinks>
    <hyperlink ref="AH14" r:id="rId1"/>
    <hyperlink ref="AH16" r:id="rId2"/>
    <hyperlink ref="AH18" r:id="rId3"/>
    <hyperlink ref="AH20" r:id="rId4"/>
    <hyperlink ref="AH22" r:id="rId5"/>
    <hyperlink ref="AH25" r:id="rId6"/>
    <hyperlink ref="AH27" r:id="rId7"/>
    <hyperlink ref="AH29" r:id="rId8"/>
    <hyperlink ref="AH31" r:id="rId9"/>
  </hyperlinks>
  <pageMargins left="0.7" right="0.7" top="0.75" bottom="0.75" header="0" footer="0"/>
  <pageSetup paperSize="9" orientation="portrait" r:id="rId10"/>
  <drawing r:id="rId11"/>
  <legacyDrawing r:id="rId12"/>
  <extLst>
    <ext xmlns:x14="http://schemas.microsoft.com/office/spreadsheetml/2009/9/main" uri="{CCE6A557-97BC-4b89-ADB6-D9C93CAAB3DF}">
      <x14:dataValidations xmlns:xm="http://schemas.microsoft.com/office/excel/2006/main" count="2">
        <x14:dataValidation type="list" allowBlank="1" showErrorMessage="1">
          <x14:formula1>
            <xm:f>'FORMULAS (no modificar)'!$A$2:$A$16</xm:f>
          </x14:formula1>
          <xm:sqref>A13</xm:sqref>
        </x14:dataValidation>
        <x14:dataValidation type="list" allowBlank="1" showErrorMessage="1">
          <x14:formula1>
            <xm:f>'FORMULAS (no modificar)'!$Q$2:$Q$5</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1000"/>
  <sheetViews>
    <sheetView showGridLines="0" workbookViewId="0"/>
  </sheetViews>
  <sheetFormatPr baseColWidth="10" defaultColWidth="14.42578125" defaultRowHeight="15" customHeight="1"/>
  <cols>
    <col min="1" max="26" width="10.7109375" customWidth="1"/>
  </cols>
  <sheetData>
    <row r="4" spans="3:11" ht="21">
      <c r="C4" s="220" t="s">
        <v>327</v>
      </c>
      <c r="D4" s="162"/>
      <c r="E4" s="162"/>
      <c r="F4" s="162"/>
      <c r="G4" s="162"/>
      <c r="H4" s="162"/>
      <c r="I4" s="162"/>
      <c r="J4" s="162"/>
      <c r="K4" s="162"/>
    </row>
    <row r="5" spans="3:11" ht="21">
      <c r="C5" s="64"/>
      <c r="D5" s="64"/>
      <c r="E5" s="64"/>
      <c r="F5" s="64"/>
      <c r="G5" s="64"/>
      <c r="H5" s="64"/>
      <c r="I5" s="64"/>
      <c r="J5" s="64"/>
      <c r="K5" s="64"/>
    </row>
    <row r="6" spans="3:11" ht="21">
      <c r="C6" s="220" t="s">
        <v>188</v>
      </c>
      <c r="D6" s="162"/>
      <c r="E6" s="162"/>
      <c r="F6" s="64"/>
      <c r="G6" s="64"/>
      <c r="H6" s="64"/>
      <c r="I6" s="64"/>
      <c r="J6" s="64"/>
      <c r="K6" s="64"/>
    </row>
    <row r="7" spans="3:11" ht="21">
      <c r="C7" s="64"/>
      <c r="D7" s="64"/>
      <c r="E7" s="64"/>
      <c r="F7" s="64"/>
      <c r="G7" s="64"/>
      <c r="H7" s="64"/>
      <c r="I7" s="64"/>
      <c r="J7" s="64"/>
      <c r="K7" s="64"/>
    </row>
    <row r="8" spans="3:11" ht="21">
      <c r="C8" s="64"/>
      <c r="D8" s="64"/>
      <c r="E8" s="64"/>
      <c r="F8" s="64"/>
      <c r="G8" s="64"/>
      <c r="H8" s="64"/>
      <c r="I8" s="64"/>
      <c r="J8" s="64"/>
      <c r="K8" s="64"/>
    </row>
    <row r="9" spans="3:11" ht="21">
      <c r="C9" s="64"/>
      <c r="D9" s="64"/>
      <c r="E9" s="64"/>
      <c r="F9" s="64"/>
      <c r="G9" s="64"/>
      <c r="H9" s="64"/>
      <c r="I9" s="64"/>
      <c r="J9" s="64"/>
      <c r="K9" s="64"/>
    </row>
    <row r="10" spans="3:11" ht="21">
      <c r="C10" s="64"/>
      <c r="D10" s="64"/>
      <c r="E10" s="64"/>
      <c r="F10" s="64"/>
      <c r="G10" s="64"/>
      <c r="H10" s="64"/>
      <c r="I10" s="64"/>
      <c r="J10" s="64"/>
      <c r="K10" s="64"/>
    </row>
    <row r="11" spans="3:11" ht="21">
      <c r="C11" s="64"/>
      <c r="D11" s="64"/>
      <c r="E11" s="64"/>
      <c r="F11" s="64"/>
      <c r="G11" s="64"/>
      <c r="H11" s="64"/>
      <c r="I11" s="64"/>
      <c r="J11" s="64"/>
      <c r="K11" s="64"/>
    </row>
    <row r="12" spans="3:11" ht="21">
      <c r="C12" s="64"/>
      <c r="D12" s="64"/>
      <c r="E12" s="64"/>
      <c r="F12" s="64"/>
      <c r="G12" s="64"/>
      <c r="H12" s="64"/>
      <c r="I12" s="64"/>
      <c r="J12" s="64"/>
      <c r="K12" s="64"/>
    </row>
    <row r="13" spans="3:11" ht="21">
      <c r="C13" s="64"/>
      <c r="D13" s="64"/>
      <c r="E13" s="64"/>
      <c r="F13" s="64"/>
      <c r="G13" s="64"/>
      <c r="H13" s="64"/>
      <c r="I13" s="64"/>
      <c r="J13" s="64"/>
      <c r="K13" s="64"/>
    </row>
    <row r="14" spans="3:11" ht="21">
      <c r="C14" s="64"/>
      <c r="D14" s="64"/>
      <c r="E14" s="64"/>
      <c r="F14" s="64"/>
      <c r="G14" s="64"/>
      <c r="H14" s="64"/>
      <c r="I14" s="64"/>
      <c r="J14" s="64"/>
      <c r="K14" s="64"/>
    </row>
    <row r="15" spans="3:11" ht="21">
      <c r="C15" s="64"/>
      <c r="D15" s="64"/>
      <c r="E15" s="64"/>
      <c r="F15" s="64"/>
      <c r="G15" s="64"/>
      <c r="H15" s="64"/>
      <c r="I15" s="64"/>
      <c r="J15" s="64"/>
      <c r="K15" s="64"/>
    </row>
    <row r="16" spans="3:11" ht="21">
      <c r="C16" s="64"/>
      <c r="D16" s="64"/>
      <c r="E16" s="64"/>
      <c r="F16" s="64"/>
      <c r="G16" s="64"/>
      <c r="H16" s="64"/>
      <c r="I16" s="64"/>
      <c r="J16" s="64"/>
      <c r="K16" s="64"/>
    </row>
    <row r="17" spans="3:11" ht="21">
      <c r="C17" s="64"/>
      <c r="D17" s="64"/>
      <c r="E17" s="64"/>
      <c r="F17" s="64"/>
      <c r="G17" s="64"/>
      <c r="H17" s="64"/>
      <c r="I17" s="64"/>
      <c r="J17" s="64"/>
      <c r="K17" s="64"/>
    </row>
    <row r="18" spans="3:11" ht="21">
      <c r="C18" s="64"/>
      <c r="D18" s="64"/>
      <c r="E18" s="64"/>
      <c r="F18" s="64"/>
      <c r="G18" s="64"/>
      <c r="H18" s="64"/>
      <c r="I18" s="64"/>
      <c r="J18" s="64"/>
      <c r="K18" s="64"/>
    </row>
    <row r="19" spans="3:11" ht="21">
      <c r="C19" s="64"/>
      <c r="D19" s="64"/>
      <c r="E19" s="64"/>
      <c r="F19" s="64"/>
      <c r="G19" s="64"/>
      <c r="H19" s="64"/>
      <c r="I19" s="64"/>
      <c r="J19" s="64"/>
      <c r="K19" s="64"/>
    </row>
    <row r="20" spans="3:11" ht="21">
      <c r="C20" s="64"/>
      <c r="D20" s="64"/>
      <c r="E20" s="64"/>
      <c r="F20" s="64"/>
      <c r="G20" s="64"/>
      <c r="H20" s="64"/>
      <c r="I20" s="64"/>
      <c r="J20" s="64"/>
      <c r="K20" s="64"/>
    </row>
    <row r="21" spans="3:11" ht="15.75" customHeight="1">
      <c r="C21" s="64"/>
      <c r="D21" s="64"/>
      <c r="E21" s="64"/>
      <c r="F21" s="64"/>
      <c r="G21" s="64"/>
      <c r="H21" s="64"/>
      <c r="I21" s="64"/>
      <c r="J21" s="64"/>
      <c r="K21" s="64"/>
    </row>
    <row r="22" spans="3:11" ht="15.75" customHeight="1">
      <c r="C22" s="64"/>
      <c r="D22" s="64"/>
      <c r="E22" s="64"/>
      <c r="F22" s="64"/>
      <c r="G22" s="64"/>
      <c r="H22" s="64"/>
      <c r="I22" s="64"/>
      <c r="J22" s="64"/>
      <c r="K22" s="64"/>
    </row>
    <row r="23" spans="3:11" ht="15.75" customHeight="1">
      <c r="C23" s="64"/>
      <c r="D23" s="64"/>
      <c r="E23" s="64"/>
      <c r="F23" s="64"/>
      <c r="G23" s="64"/>
      <c r="H23" s="64"/>
      <c r="I23" s="64"/>
      <c r="J23" s="64"/>
      <c r="K23" s="64"/>
    </row>
    <row r="24" spans="3:11" ht="15.75" customHeight="1">
      <c r="C24" s="64"/>
      <c r="D24" s="64"/>
      <c r="E24" s="64"/>
      <c r="F24" s="64"/>
      <c r="G24" s="64"/>
      <c r="H24" s="64"/>
      <c r="I24" s="64"/>
      <c r="J24" s="64"/>
      <c r="K24" s="64"/>
    </row>
    <row r="25" spans="3:11" ht="15.75" customHeight="1">
      <c r="C25" s="64"/>
      <c r="D25" s="64"/>
      <c r="E25" s="64"/>
      <c r="F25" s="64"/>
      <c r="G25" s="64"/>
      <c r="H25" s="64"/>
      <c r="I25" s="64"/>
      <c r="J25" s="64"/>
      <c r="K25" s="64"/>
    </row>
    <row r="26" spans="3:11" ht="15.75" customHeight="1">
      <c r="C26" s="64"/>
      <c r="D26" s="64"/>
      <c r="E26" s="64"/>
      <c r="F26" s="64"/>
      <c r="G26" s="64"/>
      <c r="H26" s="64"/>
      <c r="I26" s="64"/>
      <c r="J26" s="64"/>
      <c r="K26" s="64"/>
    </row>
    <row r="27" spans="3:11" ht="15.75" customHeight="1">
      <c r="C27" s="64"/>
      <c r="D27" s="64"/>
      <c r="E27" s="64"/>
      <c r="F27" s="64"/>
      <c r="G27" s="64"/>
      <c r="H27" s="64"/>
      <c r="I27" s="64"/>
      <c r="J27" s="64"/>
      <c r="K27" s="64"/>
    </row>
    <row r="28" spans="3:11" ht="15.75" customHeight="1">
      <c r="C28" s="64"/>
      <c r="D28" s="64"/>
      <c r="E28" s="64"/>
      <c r="F28" s="64"/>
      <c r="G28" s="64"/>
      <c r="H28" s="64"/>
      <c r="I28" s="64"/>
      <c r="J28" s="64"/>
      <c r="K28" s="64"/>
    </row>
    <row r="29" spans="3:11" ht="15.75" customHeight="1">
      <c r="C29" s="64"/>
      <c r="D29" s="64"/>
      <c r="E29" s="64"/>
      <c r="F29" s="64"/>
      <c r="G29" s="64"/>
      <c r="H29" s="64"/>
      <c r="I29" s="64"/>
      <c r="J29" s="64"/>
      <c r="K29" s="64"/>
    </row>
    <row r="30" spans="3:11" ht="15.75" customHeight="1">
      <c r="C30" s="64"/>
      <c r="D30" s="64"/>
      <c r="E30" s="64"/>
      <c r="F30" s="64"/>
      <c r="G30" s="64"/>
      <c r="H30" s="64"/>
      <c r="I30" s="64"/>
      <c r="J30" s="64"/>
      <c r="K30" s="64"/>
    </row>
    <row r="31" spans="3:11" ht="15.75" customHeight="1">
      <c r="C31" s="64"/>
      <c r="D31" s="64"/>
      <c r="E31" s="64"/>
      <c r="F31" s="64"/>
      <c r="G31" s="64"/>
      <c r="H31" s="64"/>
      <c r="I31" s="64"/>
      <c r="J31" s="64"/>
      <c r="K31" s="64"/>
    </row>
    <row r="32" spans="3:11" ht="15.75" customHeight="1">
      <c r="C32" s="64"/>
      <c r="D32" s="64"/>
      <c r="E32" s="64"/>
      <c r="F32" s="64"/>
      <c r="G32" s="64"/>
      <c r="H32" s="64"/>
      <c r="I32" s="64"/>
      <c r="J32" s="64"/>
      <c r="K32" s="64"/>
    </row>
    <row r="33" spans="2:3" ht="15.75" customHeight="1"/>
    <row r="34" spans="2:3" ht="15.75" customHeight="1"/>
    <row r="35" spans="2:3" ht="15.75" customHeight="1">
      <c r="C35" s="65" t="s">
        <v>328</v>
      </c>
    </row>
    <row r="36" spans="2:3" ht="15.75" customHeight="1"/>
    <row r="37" spans="2:3" ht="15.75" customHeight="1"/>
    <row r="38" spans="2:3" ht="15.75" customHeight="1"/>
    <row r="39" spans="2:3" ht="15.75" customHeight="1"/>
    <row r="40" spans="2:3" ht="15.75" customHeight="1"/>
    <row r="41" spans="2:3" ht="15.75" customHeight="1"/>
    <row r="42" spans="2:3" ht="15.75" customHeight="1"/>
    <row r="43" spans="2:3" ht="15.75" customHeight="1"/>
    <row r="44" spans="2:3" ht="15.75" customHeight="1"/>
    <row r="45" spans="2:3" ht="15.75" customHeight="1"/>
    <row r="46" spans="2:3" ht="15.75" customHeight="1">
      <c r="B46" s="66"/>
    </row>
    <row r="47" spans="2:3" ht="15.75" customHeight="1">
      <c r="B47" s="66"/>
    </row>
    <row r="48" spans="2:3" ht="15.75" customHeight="1">
      <c r="B48" s="66"/>
    </row>
    <row r="49" spans="2:3" ht="15.75" customHeight="1">
      <c r="B49" s="66"/>
    </row>
    <row r="50" spans="2:3" ht="15.75" customHeight="1">
      <c r="B50" s="67"/>
    </row>
    <row r="51" spans="2:3" ht="15.75" customHeight="1">
      <c r="B51" s="67"/>
    </row>
    <row r="52" spans="2:3" ht="15.75" customHeight="1">
      <c r="B52" s="67"/>
    </row>
    <row r="53" spans="2:3" ht="15.75" customHeight="1">
      <c r="B53" s="67"/>
    </row>
    <row r="54" spans="2:3" ht="15.75" customHeight="1"/>
    <row r="55" spans="2:3" ht="15.75" customHeight="1"/>
    <row r="56" spans="2:3" ht="15.75" customHeight="1"/>
    <row r="57" spans="2:3" ht="15.75" customHeight="1"/>
    <row r="58" spans="2:3" ht="15.75" customHeight="1"/>
    <row r="59" spans="2:3" ht="15.75" customHeight="1"/>
    <row r="60" spans="2:3" ht="15.75" customHeight="1"/>
    <row r="61" spans="2:3" ht="15.75" customHeight="1"/>
    <row r="62" spans="2:3" ht="15.75" customHeight="1"/>
    <row r="63" spans="2:3" ht="15.75" customHeight="1">
      <c r="C63" s="65" t="s">
        <v>329</v>
      </c>
    </row>
    <row r="64" spans="2:3" ht="15.75" customHeight="1"/>
    <row r="65" spans="12:12" ht="15.75" customHeight="1"/>
    <row r="66" spans="12:12" ht="15.75" customHeight="1"/>
    <row r="67" spans="12:12" ht="15.75" customHeight="1"/>
    <row r="68" spans="12:12" ht="15.75" customHeight="1"/>
    <row r="69" spans="12:12" ht="15.75" customHeight="1"/>
    <row r="70" spans="12:12" ht="15.75" customHeight="1"/>
    <row r="71" spans="12:12" ht="15.75" customHeight="1"/>
    <row r="72" spans="12:12" ht="15.75" customHeight="1"/>
    <row r="73" spans="12:12" ht="15.75" customHeight="1"/>
    <row r="74" spans="12:12" ht="15.75" customHeight="1"/>
    <row r="75" spans="12:12" ht="15.75" customHeight="1"/>
    <row r="76" spans="12:12" ht="15.75" customHeight="1"/>
    <row r="77" spans="12:12" ht="15.75" customHeight="1"/>
    <row r="78" spans="12:12" ht="15.75" customHeight="1">
      <c r="L78" s="66"/>
    </row>
    <row r="79" spans="12:12" ht="15.75" customHeight="1">
      <c r="L79" s="66"/>
    </row>
    <row r="80" spans="12:12" ht="15.75" customHeight="1">
      <c r="L80" s="66"/>
    </row>
    <row r="81" spans="3:12" ht="15.75" customHeight="1"/>
    <row r="82" spans="3:12" ht="15.75" customHeight="1">
      <c r="L82" s="67"/>
    </row>
    <row r="83" spans="3:12" ht="15.75" customHeight="1">
      <c r="L83" s="67"/>
    </row>
    <row r="84" spans="3:12" ht="15.75" customHeight="1">
      <c r="L84" s="67"/>
    </row>
    <row r="85" spans="3:12" ht="15.75" customHeight="1"/>
    <row r="86" spans="3:12" ht="15.75" customHeight="1"/>
    <row r="87" spans="3:12" ht="15.75" customHeight="1"/>
    <row r="88" spans="3:12" ht="15.75" customHeight="1"/>
    <row r="89" spans="3:12" ht="15.75" customHeight="1"/>
    <row r="90" spans="3:12" ht="15.75" customHeight="1">
      <c r="C90" s="68" t="s">
        <v>330</v>
      </c>
    </row>
    <row r="91" spans="3:12" ht="15.75" customHeight="1"/>
    <row r="92" spans="3:12" ht="15.75" customHeight="1"/>
    <row r="93" spans="3:12" ht="15.75" customHeight="1"/>
    <row r="94" spans="3:12" ht="15.75" customHeight="1"/>
    <row r="95" spans="3:12" ht="15.75" customHeight="1"/>
    <row r="96" spans="3:12" ht="15.75" customHeight="1"/>
    <row r="97" spans="2:7" ht="15.75" customHeight="1"/>
    <row r="98" spans="2:7" ht="15.75" customHeight="1"/>
    <row r="99" spans="2:7" ht="15.75" customHeight="1"/>
    <row r="100" spans="2:7" ht="15.75" customHeight="1"/>
    <row r="101" spans="2:7" ht="15.75" customHeight="1">
      <c r="B101" s="67"/>
    </row>
    <row r="102" spans="2:7" ht="15.75" customHeight="1">
      <c r="B102" s="67"/>
    </row>
    <row r="103" spans="2:7" ht="15.75" customHeight="1">
      <c r="B103" s="67"/>
    </row>
    <row r="104" spans="2:7" ht="15.75" customHeight="1"/>
    <row r="105" spans="2:7" ht="15.75" customHeight="1"/>
    <row r="106" spans="2:7" ht="15.75" customHeight="1"/>
    <row r="107" spans="2:7" ht="15.75" customHeight="1"/>
    <row r="108" spans="2:7" ht="15.75" customHeight="1"/>
    <row r="109" spans="2:7" ht="15.75" customHeight="1"/>
    <row r="110" spans="2:7" ht="15.75" customHeight="1"/>
    <row r="111" spans="2:7" ht="15.75" customHeight="1"/>
    <row r="112" spans="2:7" ht="15.75" customHeight="1">
      <c r="G112" s="67"/>
    </row>
    <row r="113" spans="3:7" ht="15.75" customHeight="1">
      <c r="G113" s="67"/>
    </row>
    <row r="114" spans="3:7" ht="15.75" customHeight="1">
      <c r="C114" s="65" t="s">
        <v>331</v>
      </c>
    </row>
    <row r="115" spans="3:7" ht="15.75" customHeight="1"/>
    <row r="116" spans="3:7" ht="15.75" customHeight="1"/>
    <row r="117" spans="3:7" ht="15.75" customHeight="1"/>
    <row r="118" spans="3:7" ht="15.75" customHeight="1"/>
    <row r="119" spans="3:7" ht="15.75" customHeight="1"/>
    <row r="120" spans="3:7" ht="15.75" customHeight="1"/>
    <row r="121" spans="3:7" ht="15.75" customHeight="1"/>
    <row r="122" spans="3:7" ht="15.75" customHeight="1"/>
    <row r="123" spans="3:7" ht="15.75" customHeight="1"/>
    <row r="124" spans="3:7" ht="15.75" customHeight="1"/>
    <row r="125" spans="3:7" ht="15.75" customHeight="1"/>
    <row r="126" spans="3:7" ht="15.75" customHeight="1"/>
    <row r="127" spans="3:7" ht="15.75" customHeight="1"/>
    <row r="128" spans="3:7" ht="15.75" customHeight="1"/>
    <row r="129" spans="3:3" ht="15.75" customHeight="1"/>
    <row r="130" spans="3:3" ht="15.75" customHeight="1"/>
    <row r="131" spans="3:3" ht="15.75" customHeight="1"/>
    <row r="132" spans="3:3" ht="15.75" customHeight="1"/>
    <row r="133" spans="3:3" ht="15.75" customHeight="1"/>
    <row r="134" spans="3:3" ht="15.75" customHeight="1"/>
    <row r="135" spans="3:3" ht="15.75" customHeight="1"/>
    <row r="136" spans="3:3" ht="15.75" customHeight="1"/>
    <row r="137" spans="3:3" ht="15.75" customHeight="1"/>
    <row r="138" spans="3:3" ht="15.75" customHeight="1"/>
    <row r="139" spans="3:3" ht="15.75" customHeight="1">
      <c r="C139" s="65" t="s">
        <v>332</v>
      </c>
    </row>
    <row r="140" spans="3:3" ht="15.75" customHeight="1"/>
    <row r="141" spans="3:3" ht="15.75" customHeight="1"/>
    <row r="142" spans="3:3" ht="15.75" customHeight="1"/>
    <row r="143" spans="3:3" ht="15.75" customHeight="1"/>
    <row r="144" spans="3: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spans="11:11" ht="15.75" customHeight="1"/>
    <row r="162" spans="11:11" ht="15.75" customHeight="1"/>
    <row r="163" spans="11:11" ht="15.75" customHeight="1"/>
    <row r="164" spans="11:11" ht="15.75" customHeight="1"/>
    <row r="165" spans="11:11" ht="15.75" customHeight="1"/>
    <row r="166" spans="11:11" ht="15.75" customHeight="1"/>
    <row r="167" spans="11:11" ht="15.75" customHeight="1"/>
    <row r="168" spans="11:11" ht="15.75" customHeight="1"/>
    <row r="169" spans="11:11" ht="15.75" customHeight="1"/>
    <row r="170" spans="11:11" ht="15.75" customHeight="1">
      <c r="K170" s="69">
        <v>0.4</v>
      </c>
    </row>
    <row r="171" spans="11:11" ht="15.75" customHeight="1"/>
    <row r="172" spans="11:11" ht="15.75" customHeight="1"/>
    <row r="173" spans="11:11" ht="15.75" customHeight="1"/>
    <row r="174" spans="11:11" ht="15.75" customHeight="1"/>
    <row r="175" spans="11:11" ht="15.75" customHeight="1"/>
    <row r="176" spans="11:11" ht="15.75" customHeight="1"/>
    <row r="177" spans="2:2" ht="15.75" customHeight="1"/>
    <row r="178" spans="2:2" ht="15.75" customHeight="1"/>
    <row r="179" spans="2:2" ht="15.75" customHeight="1"/>
    <row r="180" spans="2:2" ht="15.75" customHeight="1"/>
    <row r="181" spans="2:2" ht="15.75" customHeight="1"/>
    <row r="182" spans="2:2" ht="15.75" customHeight="1"/>
    <row r="183" spans="2:2" ht="15.75" customHeight="1"/>
    <row r="184" spans="2:2" ht="15.75" customHeight="1"/>
    <row r="185" spans="2:2" ht="15.75" customHeight="1"/>
    <row r="186" spans="2:2" ht="15.75" customHeight="1">
      <c r="B186" s="65" t="s">
        <v>214</v>
      </c>
    </row>
    <row r="187" spans="2:2" ht="15.75" customHeight="1">
      <c r="B187" s="65"/>
    </row>
    <row r="188" spans="2:2" ht="15.75" customHeight="1">
      <c r="B188" s="65"/>
    </row>
    <row r="189" spans="2:2" ht="15.75" customHeight="1">
      <c r="B189" s="65"/>
    </row>
    <row r="190" spans="2:2" ht="15.75" customHeight="1">
      <c r="B190" s="65"/>
    </row>
    <row r="191" spans="2:2" ht="15.75" customHeight="1">
      <c r="B191" s="65"/>
    </row>
    <row r="192" spans="2:2" ht="15.75" customHeight="1">
      <c r="B192" s="65"/>
    </row>
    <row r="193" spans="2:2" ht="15.75" customHeight="1">
      <c r="B193" s="65"/>
    </row>
    <row r="194" spans="2:2" ht="15.75" customHeight="1">
      <c r="B194" s="65"/>
    </row>
    <row r="195" spans="2:2" ht="15.75" customHeight="1">
      <c r="B195" s="65"/>
    </row>
    <row r="196" spans="2:2" ht="15.75" customHeight="1">
      <c r="B196" s="65"/>
    </row>
    <row r="197" spans="2:2" ht="15.75" customHeight="1">
      <c r="B197" s="65"/>
    </row>
    <row r="198" spans="2:2" ht="15.75" customHeight="1">
      <c r="B198" s="65"/>
    </row>
    <row r="199" spans="2:2" ht="15.75" customHeight="1">
      <c r="B199" s="65"/>
    </row>
    <row r="200" spans="2:2" ht="15.75" customHeight="1">
      <c r="B200" s="65"/>
    </row>
    <row r="201" spans="2:2" ht="15.75" customHeight="1">
      <c r="B201" s="65"/>
    </row>
    <row r="202" spans="2:2" ht="15.75" customHeight="1">
      <c r="B202" s="65"/>
    </row>
    <row r="203" spans="2:2" ht="15.75" customHeight="1">
      <c r="B203" s="65"/>
    </row>
    <row r="204" spans="2:2" ht="15.75" customHeight="1">
      <c r="B204" s="65"/>
    </row>
    <row r="205" spans="2:2" ht="15.75" customHeight="1">
      <c r="B205" s="65"/>
    </row>
    <row r="206" spans="2:2" ht="15.75" customHeight="1">
      <c r="B206" s="65"/>
    </row>
    <row r="207" spans="2:2" ht="15.75" customHeight="1">
      <c r="B207" s="65"/>
    </row>
    <row r="208" spans="2:2" ht="15.75" customHeight="1">
      <c r="B208" s="65"/>
    </row>
    <row r="209" spans="2:2" ht="15.75" customHeight="1">
      <c r="B209" s="65"/>
    </row>
    <row r="210" spans="2:2" ht="15.75" customHeight="1">
      <c r="B210" s="65"/>
    </row>
    <row r="211" spans="2:2" ht="15.75" customHeight="1">
      <c r="B211" s="65"/>
    </row>
    <row r="212" spans="2:2" ht="15.75" customHeight="1">
      <c r="B212" s="65"/>
    </row>
    <row r="213" spans="2:2" ht="15.75" customHeight="1">
      <c r="B213" s="65"/>
    </row>
    <row r="214" spans="2:2" ht="15.75" customHeight="1">
      <c r="B214" s="65"/>
    </row>
    <row r="215" spans="2:2" ht="15.75" customHeight="1">
      <c r="B215" s="65"/>
    </row>
    <row r="216" spans="2:2" ht="14.2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4:K4"/>
    <mergeCell ref="C6:E6"/>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49.28515625" customWidth="1"/>
    <col min="2" max="2" width="38.5703125" customWidth="1"/>
    <col min="3" max="3" width="19.7109375" customWidth="1"/>
    <col min="4" max="4" width="24.7109375" customWidth="1"/>
    <col min="5" max="5" width="15.7109375" customWidth="1"/>
    <col min="6" max="6" width="19.85546875" customWidth="1"/>
    <col min="7" max="7" width="10.7109375" customWidth="1"/>
    <col min="8" max="8" width="12.28515625" customWidth="1"/>
    <col min="9" max="9" width="14.28515625" customWidth="1"/>
    <col min="10" max="10" width="13.28515625" customWidth="1"/>
    <col min="11" max="11" width="15.5703125" customWidth="1"/>
    <col min="12" max="12" width="10.7109375" customWidth="1"/>
    <col min="13" max="13" width="14.85546875" customWidth="1"/>
    <col min="14" max="16" width="10.7109375" customWidth="1"/>
    <col min="17" max="17" width="53" customWidth="1"/>
    <col min="18" max="18" width="18.85546875" customWidth="1"/>
    <col min="19" max="19" width="22.28515625" customWidth="1"/>
    <col min="20" max="20" width="21" customWidth="1"/>
    <col min="21" max="26" width="10.7109375" customWidth="1"/>
  </cols>
  <sheetData>
    <row r="1" spans="1:21">
      <c r="A1" s="70" t="s">
        <v>333</v>
      </c>
      <c r="B1" s="70" t="s">
        <v>190</v>
      </c>
      <c r="C1" s="70" t="s">
        <v>334</v>
      </c>
      <c r="D1" s="70" t="s">
        <v>335</v>
      </c>
      <c r="E1" s="70" t="s">
        <v>336</v>
      </c>
      <c r="F1" s="70" t="s">
        <v>337</v>
      </c>
      <c r="G1" s="70" t="s">
        <v>338</v>
      </c>
      <c r="H1" s="71" t="s">
        <v>204</v>
      </c>
      <c r="I1" s="70" t="s">
        <v>339</v>
      </c>
      <c r="J1" s="70" t="s">
        <v>340</v>
      </c>
      <c r="K1" s="70" t="s">
        <v>206</v>
      </c>
      <c r="L1" s="70" t="s">
        <v>341</v>
      </c>
      <c r="M1" s="70" t="s">
        <v>208</v>
      </c>
      <c r="N1" s="70" t="s">
        <v>199</v>
      </c>
      <c r="O1" s="71" t="s">
        <v>209</v>
      </c>
      <c r="P1" s="70" t="s">
        <v>214</v>
      </c>
      <c r="Q1" s="72" t="s">
        <v>194</v>
      </c>
      <c r="R1" s="72" t="s">
        <v>342</v>
      </c>
      <c r="S1" s="73" t="s">
        <v>343</v>
      </c>
      <c r="T1" s="73" t="s">
        <v>344</v>
      </c>
      <c r="U1" s="72" t="s">
        <v>345</v>
      </c>
    </row>
    <row r="2" spans="1:21">
      <c r="A2" s="74" t="s">
        <v>346</v>
      </c>
      <c r="B2" s="75" t="s">
        <v>279</v>
      </c>
      <c r="C2" s="76" t="s">
        <v>119</v>
      </c>
      <c r="D2" s="76" t="s">
        <v>281</v>
      </c>
      <c r="E2" s="77">
        <v>0.2</v>
      </c>
      <c r="F2" s="76" t="s">
        <v>282</v>
      </c>
      <c r="G2" s="77">
        <v>0.2</v>
      </c>
      <c r="H2" s="78" t="s">
        <v>264</v>
      </c>
      <c r="I2" s="77" t="s">
        <v>233</v>
      </c>
      <c r="J2" s="77">
        <v>0.25</v>
      </c>
      <c r="K2" s="77" t="s">
        <v>347</v>
      </c>
      <c r="L2" s="77">
        <v>0.25</v>
      </c>
      <c r="M2" s="77" t="s">
        <v>235</v>
      </c>
      <c r="N2" s="77" t="s">
        <v>236</v>
      </c>
      <c r="O2" s="79" t="s">
        <v>284</v>
      </c>
      <c r="P2" s="77" t="s">
        <v>291</v>
      </c>
      <c r="Q2" s="80" t="s">
        <v>348</v>
      </c>
      <c r="R2" s="80" t="s">
        <v>349</v>
      </c>
      <c r="S2" s="80" t="s">
        <v>350</v>
      </c>
      <c r="T2" s="80" t="s">
        <v>351</v>
      </c>
      <c r="U2" s="80" t="s">
        <v>230</v>
      </c>
    </row>
    <row r="3" spans="1:21">
      <c r="A3" s="74" t="s">
        <v>352</v>
      </c>
      <c r="B3" s="75" t="s">
        <v>353</v>
      </c>
      <c r="C3" s="76" t="s">
        <v>228</v>
      </c>
      <c r="D3" s="76" t="s">
        <v>354</v>
      </c>
      <c r="E3" s="77">
        <v>0.4</v>
      </c>
      <c r="F3" s="76" t="s">
        <v>306</v>
      </c>
      <c r="G3" s="77">
        <v>0.4</v>
      </c>
      <c r="H3" s="78" t="s">
        <v>194</v>
      </c>
      <c r="I3" s="77" t="s">
        <v>355</v>
      </c>
      <c r="J3" s="77">
        <v>0.15</v>
      </c>
      <c r="K3" s="77" t="s">
        <v>234</v>
      </c>
      <c r="L3" s="77">
        <v>0.15</v>
      </c>
      <c r="M3" s="77" t="s">
        <v>259</v>
      </c>
      <c r="N3" s="77" t="s">
        <v>265</v>
      </c>
      <c r="O3" s="79" t="s">
        <v>237</v>
      </c>
      <c r="P3" s="77" t="s">
        <v>300</v>
      </c>
      <c r="Q3" s="80" t="s">
        <v>275</v>
      </c>
      <c r="R3" s="80" t="s">
        <v>356</v>
      </c>
      <c r="S3" s="80" t="s">
        <v>357</v>
      </c>
      <c r="T3" s="80" t="s">
        <v>358</v>
      </c>
      <c r="U3" s="80" t="s">
        <v>289</v>
      </c>
    </row>
    <row r="4" spans="1:21">
      <c r="A4" s="74" t="s">
        <v>359</v>
      </c>
      <c r="B4" s="75" t="s">
        <v>229</v>
      </c>
      <c r="C4" s="76" t="s">
        <v>360</v>
      </c>
      <c r="D4" s="76" t="s">
        <v>289</v>
      </c>
      <c r="E4" s="77">
        <v>0.6</v>
      </c>
      <c r="F4" s="76" t="s">
        <v>256</v>
      </c>
      <c r="G4" s="77">
        <v>0.6</v>
      </c>
      <c r="I4" s="76" t="s">
        <v>303</v>
      </c>
      <c r="J4" s="77">
        <v>0.1</v>
      </c>
      <c r="M4" s="37"/>
      <c r="N4" s="37"/>
      <c r="O4" s="37"/>
      <c r="P4" s="76" t="s">
        <v>266</v>
      </c>
      <c r="Q4" s="81" t="s">
        <v>225</v>
      </c>
      <c r="R4" s="81" t="s">
        <v>361</v>
      </c>
      <c r="U4" s="81" t="s">
        <v>354</v>
      </c>
    </row>
    <row r="5" spans="1:21">
      <c r="A5" s="82" t="s">
        <v>362</v>
      </c>
      <c r="B5" s="75" t="s">
        <v>363</v>
      </c>
      <c r="C5" s="76" t="s">
        <v>364</v>
      </c>
      <c r="D5" s="76" t="s">
        <v>230</v>
      </c>
      <c r="E5" s="77">
        <v>0.8</v>
      </c>
      <c r="F5" s="76" t="s">
        <v>231</v>
      </c>
      <c r="G5" s="77">
        <v>0.8</v>
      </c>
      <c r="P5" s="76" t="s">
        <v>365</v>
      </c>
      <c r="Q5" s="81" t="s">
        <v>248</v>
      </c>
      <c r="R5" s="81" t="s">
        <v>366</v>
      </c>
    </row>
    <row r="6" spans="1:21">
      <c r="A6" s="82" t="s">
        <v>367</v>
      </c>
      <c r="B6" s="75" t="s">
        <v>368</v>
      </c>
      <c r="C6" s="76" t="s">
        <v>278</v>
      </c>
      <c r="D6" s="76" t="s">
        <v>369</v>
      </c>
      <c r="E6" s="77">
        <v>1</v>
      </c>
      <c r="F6" s="76" t="s">
        <v>370</v>
      </c>
      <c r="G6" s="77">
        <v>1</v>
      </c>
      <c r="P6" s="76" t="s">
        <v>238</v>
      </c>
    </row>
    <row r="7" spans="1:21">
      <c r="A7" s="83" t="s">
        <v>371</v>
      </c>
      <c r="B7" s="75" t="s">
        <v>251</v>
      </c>
    </row>
    <row r="8" spans="1:21">
      <c r="A8" s="83" t="s">
        <v>372</v>
      </c>
      <c r="B8" s="75" t="s">
        <v>373</v>
      </c>
    </row>
    <row r="9" spans="1:21">
      <c r="A9" s="84" t="s">
        <v>180</v>
      </c>
      <c r="B9" s="85"/>
    </row>
    <row r="10" spans="1:21">
      <c r="A10" s="83" t="s">
        <v>374</v>
      </c>
    </row>
    <row r="11" spans="1:21">
      <c r="A11" s="83" t="s">
        <v>375</v>
      </c>
    </row>
    <row r="12" spans="1:21">
      <c r="A12" s="83" t="s">
        <v>376</v>
      </c>
    </row>
    <row r="13" spans="1:21">
      <c r="A13" s="83" t="s">
        <v>377</v>
      </c>
    </row>
    <row r="14" spans="1:21">
      <c r="A14" s="86" t="s">
        <v>378</v>
      </c>
    </row>
    <row r="15" spans="1:21">
      <c r="A15" s="86" t="s">
        <v>379</v>
      </c>
    </row>
    <row r="16" spans="1:21">
      <c r="A16" s="84" t="s">
        <v>380</v>
      </c>
    </row>
    <row r="17" spans="1:1">
      <c r="A17" s="84" t="s">
        <v>381</v>
      </c>
    </row>
    <row r="18" spans="1:1">
      <c r="A18" s="84" t="s">
        <v>382</v>
      </c>
    </row>
    <row r="19" spans="1:1">
      <c r="A19" s="84" t="s">
        <v>383</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GC-P07-F01-Contexto Estratégico</vt:lpstr>
      <vt:lpstr>GC-P07-F02</vt:lpstr>
      <vt:lpstr>DOCUMENTOS DE APOYO</vt:lpstr>
      <vt:lpstr>FORMULAS (no modificar)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UT</cp:lastModifiedBy>
  <dcterms:created xsi:type="dcterms:W3CDTF">2021-07-11T02:18:30Z</dcterms:created>
  <dcterms:modified xsi:type="dcterms:W3CDTF">2024-08-20T22:09:03Z</dcterms:modified>
</cp:coreProperties>
</file>