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D:\1. SIAC_ODI RAMIRO_2024\SGC 2024\2024\5. GESTIÓN DE LA INFORMACIÓN Y LA COMUNICACIÓN\"/>
    </mc:Choice>
  </mc:AlternateContent>
  <bookViews>
    <workbookView xWindow="0" yWindow="0" windowWidth="28800" windowHeight="12435" tabRatio="857" activeTab="1"/>
  </bookViews>
  <sheets>
    <sheet name="GC-P07-F01-Contexto Estratégico" sheetId="9" r:id="rId1"/>
    <sheet name="GC-P07-F02" sheetId="1" r:id="rId2"/>
    <sheet name="DOCUMENTOS DE APOYO" sheetId="3" r:id="rId3"/>
    <sheet name="FORMULAS (no modificar)" sheetId="2" r:id="rId4"/>
  </sheets>
  <externalReferences>
    <externalReference r:id="rId5"/>
    <externalReference r:id="rId6"/>
    <externalReference r:id="rId7"/>
  </externalReferences>
  <definedNames>
    <definedName name="unico">'[1]Identificación del Riesgo'!$F$20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30" i="1" l="1"/>
  <c r="L30" i="1"/>
  <c r="J30" i="1"/>
  <c r="M30" i="1" s="1"/>
  <c r="R34" i="1"/>
  <c r="R33" i="1"/>
  <c r="L33" i="1"/>
  <c r="Y33" i="1" s="1"/>
  <c r="Z33" i="1" s="1"/>
  <c r="J33" i="1"/>
  <c r="V33" i="1" s="1"/>
  <c r="V34" i="1" s="1"/>
  <c r="W33" i="1" s="1"/>
  <c r="X33" i="1" s="1"/>
  <c r="AA33" i="1" s="1"/>
  <c r="E33" i="1"/>
  <c r="R29" i="1"/>
  <c r="R28" i="1"/>
  <c r="V28" i="1" s="1"/>
  <c r="V29" i="1" s="1"/>
  <c r="W28" i="1" s="1"/>
  <c r="X28" i="1" s="1"/>
  <c r="L28" i="1"/>
  <c r="Y28" i="1" s="1"/>
  <c r="Z28" i="1" s="1"/>
  <c r="J28" i="1"/>
  <c r="E28" i="1"/>
  <c r="R27" i="1"/>
  <c r="R26" i="1"/>
  <c r="V26" i="1" s="1"/>
  <c r="V27" i="1" s="1"/>
  <c r="W26" i="1" s="1"/>
  <c r="X26" i="1" s="1"/>
  <c r="J26" i="1"/>
  <c r="L26" i="1" s="1"/>
  <c r="E26" i="1"/>
  <c r="R25" i="1"/>
  <c r="Y23" i="1"/>
  <c r="Z23" i="1" s="1"/>
  <c r="R23" i="1"/>
  <c r="V23" i="1" s="1"/>
  <c r="V25" i="1" s="1"/>
  <c r="W23" i="1" s="1"/>
  <c r="X23" i="1" s="1"/>
  <c r="AA23" i="1" s="1"/>
  <c r="L23" i="1"/>
  <c r="J23" i="1"/>
  <c r="M23" i="1" s="1"/>
  <c r="E23" i="1"/>
  <c r="E21" i="1"/>
  <c r="W18" i="1"/>
  <c r="X18" i="1" s="1"/>
  <c r="R18" i="1"/>
  <c r="L18" i="1"/>
  <c r="Y18" i="1" s="1"/>
  <c r="Z18" i="1" s="1"/>
  <c r="J18" i="1"/>
  <c r="M18" i="1" s="1"/>
  <c r="E18" i="1"/>
  <c r="E17" i="1"/>
  <c r="W16" i="1"/>
  <c r="X16" i="1" s="1"/>
  <c r="R16" i="1"/>
  <c r="L16" i="1"/>
  <c r="Y16" i="1" s="1"/>
  <c r="Z16" i="1" s="1"/>
  <c r="J16" i="1"/>
  <c r="V16" i="1" s="1"/>
  <c r="E16" i="1"/>
  <c r="V15" i="1"/>
  <c r="W14" i="1" s="1"/>
  <c r="X14" i="1" s="1"/>
  <c r="AA14" i="1" s="1"/>
  <c r="R15" i="1"/>
  <c r="L15" i="1"/>
  <c r="J15" i="1"/>
  <c r="M15" i="1" s="1"/>
  <c r="E15" i="1"/>
  <c r="Y14" i="1"/>
  <c r="Z14" i="1" s="1"/>
  <c r="R14" i="1"/>
  <c r="V14" i="1" s="1"/>
  <c r="L14" i="1"/>
  <c r="J14" i="1"/>
  <c r="M14" i="1" s="1"/>
  <c r="E14" i="1"/>
  <c r="AA28" i="1" l="1"/>
  <c r="Y26" i="1"/>
  <c r="Z26" i="1" s="1"/>
  <c r="AA26" i="1" s="1"/>
  <c r="M26" i="1"/>
  <c r="M28" i="1"/>
  <c r="M33" i="1"/>
  <c r="AA16" i="1"/>
  <c r="AA18" i="1"/>
  <c r="M16" i="1"/>
  <c r="V18" i="1"/>
  <c r="R13" i="1"/>
  <c r="L13" i="1"/>
  <c r="J13" i="1"/>
  <c r="E13" i="1"/>
  <c r="M13" i="1" l="1"/>
</calcChain>
</file>

<file path=xl/comments1.xml><?xml version="1.0" encoding="utf-8"?>
<comments xmlns="http://schemas.openxmlformats.org/spreadsheetml/2006/main">
  <authors>
    <author/>
  </authors>
  <commentList>
    <comment ref="A8" authorId="0" shapeId="0">
      <text>
        <r>
          <rPr>
            <sz val="11"/>
            <color theme="1"/>
            <rFont val="Calibri"/>
            <family val="2"/>
          </rPr>
          <t>======
ID#AAAAWrg_VD0
USUARIO    (2022-03-09 13:18:16)
Estatuto General UT</t>
        </r>
      </text>
    </comment>
    <comment ref="B11" authorId="0" shapeId="0">
      <text>
        <r>
          <rPr>
            <sz val="11"/>
            <color theme="1"/>
            <rFont val="Calibri"/>
            <family val="2"/>
          </rPr>
          <t>======
ID#AAAAWrg_VCg
LIBIA    (2022-03-09 13:18:16)
Externos
Relacionados con los aspectos sociales, económicos, culturales, de orden público, políticos, legales y/o cambios tecnológicos, estos se analizan con relación a la razón de ser de la entidad.</t>
        </r>
      </text>
    </comment>
    <comment ref="C11" authorId="0" shapeId="0">
      <text>
        <r>
          <rPr>
            <sz val="11"/>
            <color theme="1"/>
            <rFont val="Calibri"/>
            <family val="2"/>
          </rPr>
          <t>======
ID#AAAAWrg_VCk
USUARIO    (2022-03-09 13:18:16)
Son aquellos factores que resultan positivos, favorables, explotables, que se deben descubrir en el entorno en el que actúa la Universidad, y que permiten obtener ventajas competitivas</t>
        </r>
      </text>
    </comment>
    <comment ref="D11" authorId="0" shapeId="0">
      <text>
        <r>
          <rPr>
            <sz val="11"/>
            <color theme="1"/>
            <rFont val="Calibri"/>
            <family val="2"/>
          </rPr>
          <t>======
ID#AAAAWrg_VDA
USUARIO    (2022-03-09 13:18:16)
Son los problemas, obstáculos o limitaciones externos que pueden impedir o limitar el desarrollo de un país o de un sector.</t>
        </r>
      </text>
    </comment>
    <comment ref="B12" authorId="0" shapeId="0">
      <text>
        <r>
          <rPr>
            <sz val="11"/>
            <color theme="1"/>
            <rFont val="Calibri"/>
            <family val="2"/>
          </rPr>
          <t>======
ID#AAAAWrg_VD4
UT    (2022-03-09 13:18:16)
Cambios de gobierno, legislación, políticas públicas, regulación</t>
        </r>
      </text>
    </comment>
    <comment ref="B19" authorId="0" shapeId="0">
      <text>
        <r>
          <rPr>
            <sz val="11"/>
            <color theme="1"/>
            <rFont val="Calibri"/>
            <family val="2"/>
          </rPr>
          <t>======
ID#AAAAWrg_VEo
UT    (2022-03-09 13:18:16)
Disponibilidad de capital, liquidez, mercados financieros, desempleo, competencia</t>
        </r>
      </text>
    </comment>
    <comment ref="B27" authorId="0" shapeId="0">
      <text>
        <r>
          <rPr>
            <sz val="11"/>
            <color theme="1"/>
            <rFont val="Calibri"/>
            <family val="2"/>
          </rPr>
          <t>======
ID#AAAAWrg_VEQ
UT    (2022-03-09 13:18:16)
Los factores sociales significan cómo las relaciones, las características demográficas y las estructuras sociales, como la cultura y el entorno, pueden afectar la misión de la Universidad.</t>
        </r>
      </text>
    </comment>
    <comment ref="B35" authorId="0" shapeId="0">
      <text>
        <r>
          <rPr>
            <sz val="11"/>
            <color theme="1"/>
            <rFont val="Calibri"/>
            <family val="2"/>
          </rPr>
          <t>======
ID#AAAAWrg_VCM
Usuario    (2022-03-09 13:18:16)
Avances en tecnología, acceso a sistemas de información externos, gobierno en línea.</t>
        </r>
      </text>
    </comment>
    <comment ref="B40" authorId="0" shapeId="0">
      <text>
        <r>
          <rPr>
            <sz val="11"/>
            <color theme="1"/>
            <rFont val="Calibri"/>
            <family val="2"/>
          </rPr>
          <t>======
ID#AAAAWrg_VDU
Usuario    (2022-03-09 13:18:16)
Evalúa de qué forma el medio ambiente afecta a la Universidad.
Cambio climático
Consumo de recursos no renovables
Reciclaje
Contaminación
Políticas medioambientales
Gases
Riesgos naturales</t>
        </r>
      </text>
    </comment>
    <comment ref="B48" authorId="0" shapeId="0">
      <text>
        <r>
          <rPr>
            <sz val="11"/>
            <color theme="1"/>
            <rFont val="Calibri"/>
            <family val="2"/>
          </rPr>
          <t>======
ID#AAAAWrg_VEM
Usuario    (2022-03-09 13:18:16)
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t>
        </r>
      </text>
    </comment>
    <comment ref="B54" authorId="0" shapeId="0">
      <text>
        <r>
          <rPr>
            <sz val="11"/>
            <color theme="1"/>
            <rFont val="Calibri"/>
            <family val="2"/>
          </rPr>
          <t>======
ID#AAAATbEaqkU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B55" authorId="0" shapeId="0">
      <text>
        <r>
          <rPr>
            <sz val="11"/>
            <color theme="1"/>
            <rFont val="Calibri"/>
            <family val="2"/>
          </rPr>
          <t>======
ID#AAAAWrg_VD8
Usuario    (2022-03-09 13:18:16)
Direccionamiento estratégico, planeación institucional, políticas, objetivos, estrategias, liderazgo, trabajo en equipo.</t>
        </r>
      </text>
    </comment>
    <comment ref="B58" authorId="0" shapeId="0">
      <text>
        <r>
          <rPr>
            <sz val="11"/>
            <color theme="1"/>
            <rFont val="Calibri"/>
            <family val="2"/>
          </rPr>
          <t>======
ID#AAAAWrg_VB0
Usuario    (2022-03-09 13:18:16)
Presupuesto de funcionamiento, recursos de inversión, infraestructura, capacidad instalada</t>
        </r>
      </text>
    </comment>
    <comment ref="B63" authorId="0" shapeId="0">
      <text>
        <r>
          <rPr>
            <sz val="11"/>
            <color theme="1"/>
            <rFont val="Calibri"/>
            <family val="2"/>
          </rPr>
          <t>======
ID#AAAAWrg_VDk
Usuario    (2022-03-09 13:18:16)
Competencia de personal, disponibilidad del personal, seguridad y salud ocupacional, funciones y responsabilidades, estructura organizacional, cultura organizacional</t>
        </r>
      </text>
    </comment>
    <comment ref="B68" authorId="0" shapeId="0">
      <text>
        <r>
          <rPr>
            <sz val="11"/>
            <color theme="1"/>
            <rFont val="Calibri"/>
            <family val="2"/>
          </rPr>
          <t>======
ID#AAAAWrg_VDM
Usuario    (2022-03-09 13:18:16)
Capacidad, diseño de ejecución, proveedores, entradas, salidas, gestión del conocimiento, relación con las partes interesadas.</t>
        </r>
      </text>
    </comment>
    <comment ref="B78" authorId="0" shapeId="0">
      <text>
        <r>
          <rPr>
            <sz val="11"/>
            <color theme="1"/>
            <rFont val="Calibri"/>
            <family val="2"/>
          </rPr>
          <t>======
ID#AAAAWrg_VDE
Usuario    (2022-03-09 13:18:16)
Integridad y disponibilidad de datos y sistemas, desarrollo, producción, mantenimiento de sistemas de información.</t>
        </r>
      </text>
    </comment>
    <comment ref="B87" authorId="0" shapeId="0">
      <text>
        <r>
          <rPr>
            <sz val="11"/>
            <color theme="1"/>
            <rFont val="Calibri"/>
            <family val="2"/>
          </rPr>
          <t>======
ID#AAAAWrg_VCw
Usuario    (2022-03-09 13:18:16)
Canales utilizados y su efectividad, flujo de la información necesaria para el desarrollo de las operaciones.</t>
        </r>
      </text>
    </comment>
    <comment ref="B90" authorId="0" shapeId="0">
      <text>
        <r>
          <rPr>
            <sz val="11"/>
            <color theme="1"/>
            <rFont val="Calibri"/>
            <family val="2"/>
          </rPr>
          <t>======
ID#AAAAWrg_VDc
Usuario    (2022-03-09 13:18:16)
Canales utilizados y su efectividad, flujo de la información necesaria para el desarrollo de las operaciones.</t>
        </r>
      </text>
    </comment>
    <comment ref="B95" authorId="0" shapeId="0">
      <text>
        <r>
          <rPr>
            <sz val="11"/>
            <color theme="1"/>
            <rFont val="Calibri"/>
            <family val="2"/>
          </rPr>
          <t>======
ID#AAAAWrg_VEU
Usuario    (2022-03-09 13:18:16)
Canales utilizados y su efectividad, flujo de la información necesaria para el desarrollo de las operaciones.</t>
        </r>
      </text>
    </comment>
  </commentList>
</comments>
</file>

<file path=xl/comments2.xml><?xml version="1.0" encoding="utf-8"?>
<comments xmlns="http://schemas.openxmlformats.org/spreadsheetml/2006/main">
  <authors>
    <author>USUARIO</author>
  </authors>
  <commentList>
    <comment ref="A10" authorId="0" shapeId="0">
      <text>
        <r>
          <rPr>
            <sz val="9"/>
            <color indexed="81"/>
            <rFont val="Tahoma"/>
            <family val="2"/>
          </rPr>
          <t>Son actividades dentro del flujo del proceso donde existe evidencia o se tienen indicios de que pueden ocurrir eventos de riesgo operativo y deben mantenerse bajo control para asegurar que el proceso cumpla con su objetivo</t>
        </r>
      </text>
    </comment>
    <comment ref="B10" authorId="0" shapeId="0">
      <text>
        <r>
          <rPr>
            <sz val="9"/>
            <color indexed="81"/>
            <rFont val="Tahoma"/>
            <family val="2"/>
          </rPr>
          <t xml:space="preserve">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
</t>
        </r>
      </text>
    </comment>
    <comment ref="G10" authorId="0" shapeId="0">
      <text>
        <r>
          <rPr>
            <sz val="9"/>
            <color indexed="81"/>
            <rFont val="Tahoma"/>
            <family val="2"/>
          </rPr>
          <t>permite agrupar los riesgos 
identificados, se clasifica cada uno de los riesgos en las siguientes categorías</t>
        </r>
      </text>
    </comment>
    <comment ref="B11" authorId="0" shapeId="0">
      <text>
        <r>
          <rPr>
            <sz val="9"/>
            <color indexed="81"/>
            <rFont val="Tahoma"/>
            <family val="2"/>
          </rPr>
          <t>Las consecuencias que puede ocasionar a la organización la materialización del riesgo.</t>
        </r>
      </text>
    </comment>
    <comment ref="C11" authorId="0" shapeId="0">
      <text>
        <r>
          <rPr>
            <sz val="9"/>
            <color indexed="81"/>
            <rFont val="Tahoma"/>
            <family val="2"/>
          </rPr>
          <t>Circunstancias o situaciones más evidentes sobre las cuales se presenta el riesgo, las mismas no constituyen la causa principal o base para que se presente el riesgo.</t>
        </r>
      </text>
    </comment>
    <comment ref="D11" authorId="0" shapeId="0">
      <text>
        <r>
          <rPr>
            <sz val="9"/>
            <color indexed="81"/>
            <rFont val="Tahoma"/>
            <family val="2"/>
          </rPr>
          <t xml:space="preserve">Es la causa principal o básica, corresponden a las razones por la cuales se puede presentar el riesgo, so n la base para la definición de controles en la etapa de valoración del riesgo. 
Se debe tener en cuenta que para un mismo riesgo puede n existir más de una causa o subcausas que pueden ser analizadas.
</t>
        </r>
      </text>
    </comment>
    <comment ref="E11" authorId="0" shapeId="0">
      <text>
        <r>
          <rPr>
            <sz val="9"/>
            <color indexed="81"/>
            <rFont val="Tahoma"/>
            <family val="2"/>
          </rPr>
          <t xml:space="preserve">Describa finalmente el riesgo teniendo en cuenta el anterior análisis.
Premisas para una adecuada redacción del riesgo:
1. No describir como riesgos omisiones ni desviaciones del control. 
Ejemplo: errores en la liquidación de la nómina por fallas en los procedimientos existentes. 
2. No describir causas como riesgos 
Ejemplo: inadecuado funcionamiento de la plataforma 
estratégica donde se realiza el seguimiento a la planeación. 
3. No describir riesgos como la negación de un control. 
Ejemplo: retrasos en la prestación del servicio por no contar con digiturno para la atención. 
4. No existen riesgos transversales, lo que pueden existir son causas transversales. 
Ejemplo: pérdida de expedientes.
</t>
        </r>
      </text>
    </comment>
    <comment ref="F11" authorId="0" shapeId="0">
      <text>
        <r>
          <rPr>
            <sz val="9"/>
            <color indexed="81"/>
            <rFont val="Tahoma"/>
            <family val="2"/>
          </rPr>
          <t xml:space="preserve">Son las fuentes generadoras de riesgos. </t>
        </r>
      </text>
    </comment>
    <comment ref="H11" authorId="0" shapeId="0">
      <text>
        <r>
          <rPr>
            <sz val="9"/>
            <color indexed="81"/>
            <rFont val="Tahoma"/>
            <family val="2"/>
          </rPr>
          <t xml:space="preserve">N.º de veces que se ejecuta la actividad en el año.
Ejemplo: La actividad de contratos se lleva a cabo 10 veces en el mes = 120 contratos en el año. </t>
        </r>
      </text>
    </comment>
    <comment ref="I11" authorId="0" shapeId="0">
      <text>
        <r>
          <rPr>
            <sz val="9"/>
            <color indexed="81"/>
            <rFont val="Tahoma"/>
            <family val="2"/>
          </rPr>
          <t>Se entiende como la posibilidad de ocurrencia
del riesgo.
Para efectos de este análisis, la probabilidad de ocurrencia estará asociada a la exposición al riesgo del proceso o actividad que se esté analizando. De este modo, la probabilidad inherente será el número de veces que se pasa por el punto de riesgo en el periodo de 1 año.</t>
        </r>
      </text>
    </comment>
    <comment ref="M11" authorId="0" shapeId="0">
      <text>
        <r>
          <rPr>
            <sz val="9"/>
            <color indexed="81"/>
            <rFont val="Tahoma"/>
            <family val="2"/>
          </rPr>
          <t>Cruce los datos entre probabilidad e impacto</t>
        </r>
      </text>
    </comment>
    <comment ref="N11" authorId="0" shapeId="0">
      <text>
        <r>
          <rPr>
            <sz val="9"/>
            <color indexed="81"/>
            <rFont val="Tahoma"/>
            <family val="2"/>
          </rPr>
          <t>Medida o acción que modifica o regula el riesgo, como por ejemplo incluir cualquier política, procedimiento, práctica, proceso, tecnología, técnica, método o dispositivo que modifique o regule el riesgo.</t>
        </r>
      </text>
    </comment>
    <comment ref="O11" authorId="0" shapeId="0">
      <text>
        <r>
          <rPr>
            <sz val="9"/>
            <color indexed="81"/>
            <rFont val="Tahoma"/>
            <family val="2"/>
          </rPr>
          <t>El control afecta la probabilidad o el impacto</t>
        </r>
      </text>
    </comment>
    <comment ref="AC11" authorId="0" shapeId="0">
      <text>
        <r>
          <rPr>
            <sz val="9"/>
            <color indexed="81"/>
            <rFont val="Tahoma"/>
            <family val="2"/>
          </rPr>
          <t>Acciones a implementar</t>
        </r>
      </text>
    </comment>
  </commentList>
</comments>
</file>

<file path=xl/comments3.xml><?xml version="1.0" encoding="utf-8"?>
<comments xmlns="http://schemas.openxmlformats.org/spreadsheetml/2006/main">
  <authors>
    <author>USUARIO</author>
  </authors>
  <commentList>
    <comment ref="S1" authorId="0" shapeId="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comments>
</file>

<file path=xl/sharedStrings.xml><?xml version="1.0" encoding="utf-8"?>
<sst xmlns="http://schemas.openxmlformats.org/spreadsheetml/2006/main" count="734" uniqueCount="411">
  <si>
    <t>Proceso</t>
  </si>
  <si>
    <t>Impacto</t>
  </si>
  <si>
    <t>Fecha de inicio</t>
  </si>
  <si>
    <t>Zona de riesgo inherente</t>
  </si>
  <si>
    <t>Impacto inherente</t>
  </si>
  <si>
    <t>Probabilidad Inherente</t>
  </si>
  <si>
    <t>Frecuencia</t>
  </si>
  <si>
    <t>Descripción del riesgo</t>
  </si>
  <si>
    <t>Causa raíz</t>
  </si>
  <si>
    <t>Causa inmediata</t>
  </si>
  <si>
    <t>Descripción del Control</t>
  </si>
  <si>
    <t>Afectación</t>
  </si>
  <si>
    <t>Tipo</t>
  </si>
  <si>
    <t>Implementación</t>
  </si>
  <si>
    <t>Calificación de ambos</t>
  </si>
  <si>
    <t>Documentación</t>
  </si>
  <si>
    <t>Zona de riesgo final</t>
  </si>
  <si>
    <t>Tratamiento</t>
  </si>
  <si>
    <t>Plan de Acción</t>
  </si>
  <si>
    <t>Responsable</t>
  </si>
  <si>
    <t>Fecha de implementación</t>
  </si>
  <si>
    <t>PROCESOS</t>
  </si>
  <si>
    <t>Gestión de la Planeación Institucional</t>
  </si>
  <si>
    <t>Formación</t>
  </si>
  <si>
    <t>Investigación</t>
  </si>
  <si>
    <t>Gestión Jurídica y Contractual</t>
  </si>
  <si>
    <t>Gestión del Talento Humano</t>
  </si>
  <si>
    <t>Gestión Financiera</t>
  </si>
  <si>
    <t>Gestión Logística</t>
  </si>
  <si>
    <t>Gestión de Admisiones, Registro y Control Académico</t>
  </si>
  <si>
    <t>Gestión del Desarrollo Humano</t>
  </si>
  <si>
    <t>CLASIFICACIÓN DEL RIESGO</t>
  </si>
  <si>
    <t xml:space="preserve">Ejecución y Administración de Procesos </t>
  </si>
  <si>
    <t xml:space="preserve">Fraude externo </t>
  </si>
  <si>
    <t xml:space="preserve">Fraude interno </t>
  </si>
  <si>
    <t xml:space="preserve">Fallas tecnológicas </t>
  </si>
  <si>
    <t xml:space="preserve">Relaciones laborales </t>
  </si>
  <si>
    <t xml:space="preserve">Usuarios, productos y prácticas </t>
  </si>
  <si>
    <t>Daños a activos fijos</t>
  </si>
  <si>
    <t>Factor de riesgo</t>
  </si>
  <si>
    <t>FACTORES DE RIESGO</t>
  </si>
  <si>
    <t>Procesos</t>
  </si>
  <si>
    <t>Talento humano</t>
  </si>
  <si>
    <t>Tecnología</t>
  </si>
  <si>
    <t>Infraestructura</t>
  </si>
  <si>
    <t>Evento externo</t>
  </si>
  <si>
    <t>Baja</t>
  </si>
  <si>
    <t>Media</t>
  </si>
  <si>
    <t>Alta</t>
  </si>
  <si>
    <t>Muy Alta</t>
  </si>
  <si>
    <t>% PROBABILIDAD</t>
  </si>
  <si>
    <t>PROBABILIDAD INHERENTE</t>
  </si>
  <si>
    <t>IMPACTO INHERENTE</t>
  </si>
  <si>
    <t>% IMPACTO</t>
  </si>
  <si>
    <t>Leve</t>
  </si>
  <si>
    <t>Menor</t>
  </si>
  <si>
    <t>Moderado</t>
  </si>
  <si>
    <t>Mayor</t>
  </si>
  <si>
    <t>Catastrófico</t>
  </si>
  <si>
    <t>Muy Bajo</t>
  </si>
  <si>
    <t>Identificación del Riesgo</t>
  </si>
  <si>
    <t>Valoración del Riesgo</t>
  </si>
  <si>
    <t>Evaluación del Riesgo</t>
  </si>
  <si>
    <t>Identificación de áreas de factores de riesgo</t>
  </si>
  <si>
    <t>Identificación de los puntos de riesgo</t>
  </si>
  <si>
    <t>Probabilidad</t>
  </si>
  <si>
    <t>Tipo de control</t>
  </si>
  <si>
    <t>Preventivo</t>
  </si>
  <si>
    <t>Detectivo</t>
  </si>
  <si>
    <t>Correctivo</t>
  </si>
  <si>
    <t>Automático</t>
  </si>
  <si>
    <t>Manual</t>
  </si>
  <si>
    <t>% implementación</t>
  </si>
  <si>
    <t>Evidencia</t>
  </si>
  <si>
    <t>Documentado</t>
  </si>
  <si>
    <t>Sin documentar</t>
  </si>
  <si>
    <t>Continua</t>
  </si>
  <si>
    <t>Aleatorio</t>
  </si>
  <si>
    <t>Con registro</t>
  </si>
  <si>
    <t>Sin registro</t>
  </si>
  <si>
    <t>Impacto Residual Final</t>
  </si>
  <si>
    <t>Reducir</t>
  </si>
  <si>
    <t>Mitigar</t>
  </si>
  <si>
    <t>Aceptar</t>
  </si>
  <si>
    <t>Transferir</t>
  </si>
  <si>
    <t>Evitar</t>
  </si>
  <si>
    <t>Seguimiento</t>
  </si>
  <si>
    <t>PROCEDIMIENTO GESTIÓN DEL RIESGO</t>
  </si>
  <si>
    <t>Página 1 de 1</t>
  </si>
  <si>
    <t>DESCRIPCIÓN</t>
  </si>
  <si>
    <t>NOMBRE DEL PROCESO</t>
  </si>
  <si>
    <t>Fecha de Actualización</t>
  </si>
  <si>
    <t>No.</t>
  </si>
  <si>
    <t>Económicos</t>
  </si>
  <si>
    <t>Políticos</t>
  </si>
  <si>
    <t>Tecnológicos</t>
  </si>
  <si>
    <t>Financieros</t>
  </si>
  <si>
    <t>Seguridad Digital</t>
  </si>
  <si>
    <t>Estratégicos</t>
  </si>
  <si>
    <t>Comunicación Interna</t>
  </si>
  <si>
    <t>Afectación económica</t>
  </si>
  <si>
    <t>Afectación reputacional</t>
  </si>
  <si>
    <t>FORTALEZAS</t>
  </si>
  <si>
    <t>AMENAZAS</t>
  </si>
  <si>
    <t xml:space="preserve">OPORTUNIDADES </t>
  </si>
  <si>
    <t xml:space="preserve">Sociales </t>
  </si>
  <si>
    <t xml:space="preserve">
</t>
  </si>
  <si>
    <t>DEBILIDADES</t>
  </si>
  <si>
    <t>Talento Humano</t>
  </si>
  <si>
    <t>2. Disminución de los recursos del Presupuesto General de la Nación que afecten la proporción de recursos apropiados al sector educativo.</t>
  </si>
  <si>
    <t>2. Desarticulación de la educación superior con los niveles de la educación básica y media.</t>
  </si>
  <si>
    <t>1. Políticas estatales que impactan el desfinanciamiento de la Educación Superior.</t>
  </si>
  <si>
    <t xml:space="preserve">1. Acreditación internacional de los programas académicos </t>
  </si>
  <si>
    <t>2. Colombia es el tercer miembro de Latinoamérica en hacer parte de la OCDE, esto implica la necesidad de alcanzar estándares internacionales en calidad educativa.</t>
  </si>
  <si>
    <t>Legal</t>
  </si>
  <si>
    <t>2. Dinámicas geopolíticas globales</t>
  </si>
  <si>
    <t>2. Desarticulación de algunos procesos que generan demoras en los resultados.</t>
  </si>
  <si>
    <t>MISIÓN:</t>
  </si>
  <si>
    <t>FECHA ACTUALIZACIÓN</t>
  </si>
  <si>
    <t>Ambientales</t>
  </si>
  <si>
    <t>3. Políticas estatales en educación superior</t>
  </si>
  <si>
    <t>4. Política de desarrollo institucional</t>
  </si>
  <si>
    <t>3. Falta de criterios diferenciales en lineamientos, legislación, estándares, indicadores- metas del Ministerio de Educación Nacional, acordes con el contexto regional.</t>
  </si>
  <si>
    <t>1. Participación de los gobiernos nacional, regional y local en la financiación de programas de educación superior. Acuerdo por lo Superior 2034, CESU.</t>
  </si>
  <si>
    <t>3. Dinámicas económicas globales</t>
  </si>
  <si>
    <t>1. Reducción de los aportes del orden Nacional y Departamental.</t>
  </si>
  <si>
    <t>1. Posicionamiento de la educación como sector estratégico para el cierre de brechas y alcanzar una mayor equidad.</t>
  </si>
  <si>
    <t xml:space="preserve">6. Educación inclusiva con enfoque diferencial de derechos como aporte al bienestar de la sociedad, el ambiente y al desarrollo sustentable de la región, la nación y del mundo.     </t>
  </si>
  <si>
    <t>1. Situación social del País en momentos de crisis.</t>
  </si>
  <si>
    <t>4. Bajos niveles en competencias de los estudiantes que ingresan a la educación superior.</t>
  </si>
  <si>
    <t>2. Evolución acelerada de las TIC</t>
  </si>
  <si>
    <t>3. Falta de conciencia ambiental.</t>
  </si>
  <si>
    <t>4. Pérdida de biodiversidad.</t>
  </si>
  <si>
    <t xml:space="preserve">6. Deforestación </t>
  </si>
  <si>
    <t>8. Contaminación por residuos químicos.</t>
  </si>
  <si>
    <t>1. Declaración internacional de derechos humanos.</t>
  </si>
  <si>
    <t>2. Legislación UNESCO</t>
  </si>
  <si>
    <t>6. Austeridad del Gasto Nacional.</t>
  </si>
  <si>
    <t>7. Reformas tributarias que impacten procesos en la institución. (Proyecto de modernización, costos de funcionamiento, plan de adquisiciones, entre otros)</t>
  </si>
  <si>
    <t>3. Dificultad en el seguimiento y control a la producción intelectual e investigación de los profesores y estudiantes y participación en comunidades científicas.</t>
  </si>
  <si>
    <t>1. Falta de implementación de la política de gobierno digital en la institución.</t>
  </si>
  <si>
    <t>2. No se cuenta con un Plan de Tecnologías de la Información, -PETI-, aprobado y en ejecución. FURAG (2020).</t>
  </si>
  <si>
    <t>6. Dispersión de la Información en sistemas sin interoperabilidad con otras entidades.</t>
  </si>
  <si>
    <t>7. Bajo nivel de adquisición de dispositivos electrónicos y conexión a internet de los estudiantes, administrativos y docentes.</t>
  </si>
  <si>
    <t>9. Interrupción del servicio de los servidores por fallas o procesos de mantenimiento.</t>
  </si>
  <si>
    <t>1. El desarrollo de las TIC favorece la comunicación bidireccional y multimodal de la gestión institucional y sectorial a los grupos de valor, de interés y ciudadanía en general.</t>
  </si>
  <si>
    <t>3. Política de Gobierno digital</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</si>
  <si>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</si>
  <si>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Contaminación del aire o de las fuentes hídricas, que afecta la prestación del servicio.</t>
  </si>
  <si>
    <t>5. Cambio climático, calentamiento global y sequia.</t>
  </si>
  <si>
    <t>7. Contaminación por plásticos y basuras</t>
  </si>
  <si>
    <t>3. Ausencia de un sistema de información que integre los procesos académico - administrativos de la institución.</t>
  </si>
  <si>
    <t>4. Falta de entrega oportuna de la información estadística para la toma de decisiones.</t>
  </si>
  <si>
    <t>5. Vulnerabilidad Ataques cibernéticos a la seguridad y privacidad de la información. (Hurto de información, Hackeos, manipulación, cambio o destrucción de información, terrorismo, espionaje, entre otros)</t>
  </si>
  <si>
    <t>8. Red energética y conectividad a internet inestable en campus universitario y trabajo en casa.</t>
  </si>
  <si>
    <t>Análisis del Riesgo</t>
  </si>
  <si>
    <t>% Contrarresta</t>
  </si>
  <si>
    <t>CONTEXTO ESTRATÉGICO INSTIITUCIONAL</t>
  </si>
  <si>
    <t>8. Alta tasa de desempleo a nivel nacional, regional y local.</t>
  </si>
  <si>
    <t>1. Mecanismos para la información y la comunicación de la Universidad.</t>
  </si>
  <si>
    <t>Probabilidad Controles</t>
  </si>
  <si>
    <t>Estado de la acción</t>
  </si>
  <si>
    <t>LEY 1712 DE 2014</t>
  </si>
  <si>
    <t>LEY 1581 DE 2012</t>
  </si>
  <si>
    <t>Información</t>
  </si>
  <si>
    <t>Información reservada</t>
  </si>
  <si>
    <t>Contiene datos personales</t>
  </si>
  <si>
    <t>Tipo de información</t>
  </si>
  <si>
    <t>Software</t>
  </si>
  <si>
    <t>Hardware</t>
  </si>
  <si>
    <t>NA</t>
  </si>
  <si>
    <t>Información pública</t>
  </si>
  <si>
    <t>No contiene datos personales</t>
  </si>
  <si>
    <t>CRITICIDAD</t>
  </si>
  <si>
    <t>Afectación económica y reputacional</t>
  </si>
  <si>
    <t>DOCUMENTOS DE APOYO</t>
  </si>
  <si>
    <t>Determinar la Probabilidad</t>
  </si>
  <si>
    <t>Determinar el Impacto</t>
  </si>
  <si>
    <t>Determinar la severidad</t>
  </si>
  <si>
    <t>Ejemplo de control</t>
  </si>
  <si>
    <t>Control</t>
  </si>
  <si>
    <t xml:space="preserve">IDENTIFICACIÓN, ANÁLISIS Y VALORACIÓN DE RIESGOS </t>
  </si>
  <si>
    <t>Descripción del riesgo
(Se diligencia automáticamente)</t>
  </si>
  <si>
    <t xml:space="preserve">4. Incremento en los aportes por Acreditación - Reacreditación Institucional. </t>
  </si>
  <si>
    <t>6. Situaciones de orden público que afectan a la entidad: asonadas, asaltos, atentados, vandalismo, entre otros.</t>
  </si>
  <si>
    <t>Sistema de Gestión Ambiental</t>
  </si>
  <si>
    <t>5. Situaciones de salud pública tales como: pandemias, virus, desabastecimiento de agua, entre otros.</t>
  </si>
  <si>
    <t>7. Interrupción de la prestación del servicio: 
7.1 como mecanismo de protesta de los diferentes actores sociales.
7.2 Por exceso de ruido en eventos artisticos y culturales.</t>
  </si>
  <si>
    <t>2. Construcción de la politica ambiental</t>
  </si>
  <si>
    <t>3. Asignación de recursos para la implementación del SGA</t>
  </si>
  <si>
    <t>1. Creación del poceso del Sistema de Gestión Ambiental (SGA) en la Revisión por la Dirección 2021.</t>
  </si>
  <si>
    <t>Seguridad y Salud en el Trabajo</t>
  </si>
  <si>
    <t>2. Politica de Seguridad y Salud en el Trabajo</t>
  </si>
  <si>
    <t>Gestión de la Información y la Comunicación</t>
  </si>
  <si>
    <t>Sistema de Gestión Seguridad y Salud en el Trabajo</t>
  </si>
  <si>
    <t>Sistema de Gestión de la Calidad</t>
  </si>
  <si>
    <t>Gestión Bibliotecaria</t>
  </si>
  <si>
    <t>Gestión de Tecnologías de la Información</t>
  </si>
  <si>
    <t>3. Asignación de recursos para la implementación del SGSST</t>
  </si>
  <si>
    <t>Código: GC-P07-F02</t>
  </si>
  <si>
    <t>Código: GC-P07-F01</t>
  </si>
  <si>
    <t>Extensión y Proyección Social</t>
  </si>
  <si>
    <t>2. Fuentes de financiación a nivel Local, Departamental, Nacional e Internacional.</t>
  </si>
  <si>
    <t xml:space="preserve">2. Dificultades en el acceso a la educación superior, de la población en condiciones de vulnerabilidad del Pais </t>
  </si>
  <si>
    <t>8. Consumo y expendio de sustancias psicoactivas fuera y dentro de la UT.</t>
  </si>
  <si>
    <t>2. Alianzas con entidades de protección, conservación y educación ambiental.</t>
  </si>
  <si>
    <t xml:space="preserve">3. Articulación con las Politicas y Planes de Gestión y educación Ambiental  </t>
  </si>
  <si>
    <t>Corresponde a los factores internos y externos de los procesos que se han de tomar en consideración para la administración del riesgo, a partir de los cuales es posible establecer las causas de los riesgos a identificar.</t>
  </si>
  <si>
    <t xml:space="preserve">La Universidad del Tolima es una Institución de educación superior de carácter público, líder en la región, con reconocimiento nacional que promueve la construcción del conocimiento, la paz y el desarrollo humano desde un enfoque crítico, autónomo y ético que garantice la formación libre e integral de la ciudadania. Se considera como un ecosistema comunicacional, intercultural de aprendizajes; enfocada en el desarrollo de la ciencia, la investigación, la tecnología, la innovación, las artes, la cultura, el multilingüismo y la preservación del ambiente. Así, da respuesta a las necesidades del contexto para la formación de un ser humano integral, que cuide de sí mismo, con respeto por el ambiente, la inclusión, el género y la diversidad, fomentando la creatividad y el pensamiento crítico, aportando al desarrollo de capacidades humanas hacia la búsqueda del buen vivir en una sociedad democrática y equitativa.   </t>
  </si>
  <si>
    <t>VISIÓN</t>
  </si>
  <si>
    <t>La Universidad del Tolima para el año 2032 continuará en su proceso de consolidación como una institución de calidad, con liderazgo y reconocimiento en las transformaciones educativas y sociales pertinentes, según las necesidades del contexto con una vocación transnacional en los procesos de formación integral, intercultural, inclusivos, de investigación, de innovación, de transferencia de conocimiento y preservación del ambiente; implementando las tecnologías de la información y la comunicación y generando sentido social, humano y una cultura
de paz.</t>
  </si>
  <si>
    <t>OBJETIVOS ESTRATÉGICOS</t>
  </si>
  <si>
    <t xml:space="preserve">1. Consolidar la excelencia académica a través de la articulación de la docencia, la investigación y la extensión en la perspectiva de la formación integral de calidad para la transformación social, económica y ambiental.
2. Consolidar la investigación, la innovación y la creación artística y cultural mediante procesos de formación para la investigación, el espíritu crítico y la creación. Esto se planea a partir del uso del conocimiento como herramienta para dar respuestas transformadoras a problemas sobre la realidad social, económica y ambiental.
3. Promover la ambientalización de la Universidad del Tolima como aporte para la formación ambiental en la comunidad, la gestión ambiental de la Institución, la generación de conocimiento ambiental y el planteamiento de alternativas de solución a situaciones ambientales del territorio.
4. Fortalecer el desarrollo humano integral mediante el ejercicio de derechos, a través de la participación, representación e inclusión de toda la comunidad universitaria para la convivencia, la construcción y cohesión del tejido social.
5. Fomentar la cooperación e integración de la Universidad con instituciones de carácter internacional en actividades de formación, investigación-creación y extensión. Con lo anterior se busca fortalecer el desarrollo del ser humano bajo un contexto de globalización, innovación y competitividad, contribuyendo a los componentes ambiental, social y económico en la dinámica de fortalecer la visibilidad Institucional.
6.Optimizar la gestión administrativa generando sinergia entre el subsistema académico y administrativo para desarrollar las labores formativas, académicas, docentes, científicas, culturales y de extensión en condiciones de alta calidad.
</t>
  </si>
  <si>
    <t>SISTEMA DE PLANIFICACIÓN INSTITUCIONAL
UNIVERSIDAD DEL TOLIMA</t>
  </si>
  <si>
    <t>Probabilidad Residual Final</t>
  </si>
  <si>
    <t>Fecha Seguimiento 2LD</t>
  </si>
  <si>
    <t>Sistema de Control Interno</t>
  </si>
  <si>
    <t xml:space="preserve">15 de abril </t>
  </si>
  <si>
    <t xml:space="preserve">15 de julio </t>
  </si>
  <si>
    <t xml:space="preserve">15 de agosto </t>
  </si>
  <si>
    <t xml:space="preserve">15 de diciembre </t>
  </si>
  <si>
    <t>FACTORES EXTERNOS</t>
  </si>
  <si>
    <t>5. Politica de gratuidad</t>
  </si>
  <si>
    <t xml:space="preserve">6. Objetivos de Desarrollo Sostenible </t>
  </si>
  <si>
    <t xml:space="preserve"> 7. Plan de Desarrollo Nacional y Departamental</t>
  </si>
  <si>
    <t>3. Creciente demanda de gastos asociadas al aseguramiento de la calidad y las nuevas dinámicas de la Educación Superior.</t>
  </si>
  <si>
    <t xml:space="preserve">4. Deficiente acompañamiento del Gobierno Nacional a las IES para el desarrollo de los proyectos cofinanciados. </t>
  </si>
  <si>
    <t>5. Alianzas estratégicas con los sectores económicos y productivos de la región para el desarrollo de proyectos: Universidad-Empresa-Estado-Sociedad. (U--E-E-S).</t>
  </si>
  <si>
    <t xml:space="preserve">5. Situación económica por la que atraviesa actualmente el país y el mundo, a causa de la pospandemia. </t>
  </si>
  <si>
    <t>3. Posconflicto, aportar a la garantía de derechos humanos y construcción de paz.</t>
  </si>
  <si>
    <t xml:space="preserve">3. Alto indice de desempleo de profesionales universitarios. </t>
  </si>
  <si>
    <t>4. Desarrollo y aplicación de Políticas que promuevan la igualdad de oportunidades, la inclusión, la solidaridad y la lucha contra la pobreza.</t>
  </si>
  <si>
    <t>5. Investigación y proyección social articulada conel  sector empresarial y social, para transferencia de conocimiento, tecnología entre otras para el desarrollo de la región.</t>
  </si>
  <si>
    <t>7. Facilidades de acceso a la educación superior, a diferentes grupos poblacionales.</t>
  </si>
  <si>
    <t>1. Altos costos para acceder a los recursos tecnológicos y tecnología de punta.</t>
  </si>
  <si>
    <t>2. Fallas en la conexión o caída de redes que afectan la conectividad de los aplicativos y equipos.</t>
  </si>
  <si>
    <t>3. Ataques cibernéticos a la seguridad y privacidad de la información Institucional. (Hurto de información, Hackeos, manipulación, cambio o destrucción de información, terrorismo, espionaje, entre otros)</t>
  </si>
  <si>
    <t>4.  Acceso a herramientas y dispositivos de Inteligecia Artificial</t>
  </si>
  <si>
    <t>4. Falta de dispositivos electrónicos y conexión a internet de los grupos de interés o ciudadanía en general.</t>
  </si>
  <si>
    <t>5. Red energética y conectividad a internet inestable</t>
  </si>
  <si>
    <t>1. Posibilidad de acceder a recursos por la realiuzación  de actividades que impacten el  el desarrollo sostenible y sustentable.</t>
  </si>
  <si>
    <t>4. Manejo integral de residuos.</t>
  </si>
  <si>
    <t>1. Reformas al Sistema de Salud, Laboral y Pensional.</t>
  </si>
  <si>
    <t>3.Sistema de Aseguramiento de la Calidad de la Educación Superior</t>
  </si>
  <si>
    <t>4. Reforma a la Ley 30 de 1992.</t>
  </si>
  <si>
    <t>5. Legislación de Propiedad intelectual</t>
  </si>
  <si>
    <t>6. Legislación del Ministerio de Ambiente y Protección Social</t>
  </si>
  <si>
    <t>FACTORES INTERNOS</t>
  </si>
  <si>
    <t xml:space="preserve">1. Direccionamiento estratégico para la elaboración del Proyecto Educativo Intitucional (10 años); El Plan Estratégico de Desarrollo (10 años); Plan de Desarrollo Rectoral (4 años), Planes de Acción y Operativos (un año)..
</t>
  </si>
  <si>
    <t>1.  Mecanismos para el seguimiento, control y evaluación de los planes, programas y proyectos.</t>
  </si>
  <si>
    <t>2. El Índice de Desempeño Institucional durante la vigencias anuales reportados por el FURAG,que permiten establecer el avance de la gestión y fortalecimiento Institucional.</t>
  </si>
  <si>
    <t>2. Modelo Integrado de Gestión en las dimensiones:  
UNO: Gestión del Talento Humano.
TRES: Valores para Resultados. 
CUATRO. Evaluación de Resultados
SEXTA: Gestión del Conocimiento
SÉPTIMO: Control Interno</t>
  </si>
  <si>
    <t xml:space="preserve">3. Coherencia entre las políticas y lineamientos institucionales que propician el desarrollo de las funciones misionales;  ampliamente socializadas y apropiadas por la comunidad universitaria. </t>
  </si>
  <si>
    <t>3. Sistema de Información y reportes académicos-administrativos</t>
  </si>
  <si>
    <t>1. Equilibrio Financiero</t>
  </si>
  <si>
    <t xml:space="preserve">1. Alto porcentaje de los gastos de funcionamiento relacionados con costo de personal del presupuesto de la Universidad.
</t>
  </si>
  <si>
    <t>2. Acceso a recursos y fuentes de financiación.(U--E-E-S)</t>
  </si>
  <si>
    <t>2. Bajos  tiempos de respuesta. de la Ejecución del Presupuesto Institucional.</t>
  </si>
  <si>
    <t xml:space="preserve">3. Sistema Integrado de información Administrativa y Financiera. </t>
  </si>
  <si>
    <t>4. Ejecución manual de algunos procesos financieros.</t>
  </si>
  <si>
    <t>5. Limitación de recursos financieros para  dar cumplimiento a los factores de acreditación institucional, en el marco del aseguramiento de la calidad y para la diversificación de la oferta educativa.</t>
  </si>
  <si>
    <t>1. Alto nivel de cualificación de la planta docente.</t>
  </si>
  <si>
    <t xml:space="preserve">1. Deficiente relación estudiantes/docente para las modalidades y niveles de Educación Superior. </t>
  </si>
  <si>
    <t xml:space="preserve">2. Profesores reconocidos en Colciencias como investigadores. </t>
  </si>
  <si>
    <t>2. Desarticulación  del Plan Institucional de Capacitación con los requerimientos de los cargos.</t>
  </si>
  <si>
    <t>3. Nvel de cualificación del personal administrativo, que soportan los procesos Institucionales.</t>
  </si>
  <si>
    <t>3. Débil apropiación del Talento Humano del Código de integridad y  la cultura del control.</t>
  </si>
  <si>
    <t xml:space="preserve">4. Aplicación de herramientas de evaluación de desempeño al personal administrativo de la Institución.  </t>
  </si>
  <si>
    <t>5. Mecanismos para el manejo de conflictos de interés.</t>
  </si>
  <si>
    <t xml:space="preserve">1. Modelo pedagógico y políticas actualizadas que orientan la gestión Institucional </t>
  </si>
  <si>
    <t xml:space="preserve">1. Desactualización del Estatuto Estudiantil
</t>
  </si>
  <si>
    <t>2. Estrategias que permiten a los estudiantes y profesores acceder a cursos en lengua extranjera.</t>
  </si>
  <si>
    <t>3. Mecanismos de autorregulación y autoevaluación institucional en procesos académicos y administrativos.</t>
  </si>
  <si>
    <t>4. Impacto en el desarrollo social y territorial, desde los procesos formativos, a nivel de pregrado y posgrado que se desarrollan en la Universidad.</t>
  </si>
  <si>
    <t>4. Las pruebas Saber Pro por debajo del promedio nacional en los resultados de las competencias de Razonamiento cuantitativo e Inglés.</t>
  </si>
  <si>
    <t xml:space="preserve">5. Convenios internacionales para la movilidad y cooperación académica,  para la interacción de estudiantes y profesores con comunidades extranjeras. </t>
  </si>
  <si>
    <t>5. Índices de deserción a niveles por debajo del promedio nacional.</t>
  </si>
  <si>
    <t>6. Categorización de los grupos de investigación.</t>
  </si>
  <si>
    <t>6. Bajo nivel de bilingüismo en estudiantes, administrativos y docentes.</t>
  </si>
  <si>
    <t>7. Posicionamiento del Hospital Médico  Veterinario para animales de la región Tolima.  (premio PET INDUSTRY).</t>
  </si>
  <si>
    <t xml:space="preserve">8. Programas, proyectos y actividades que le permiten  a la Institución cumplir con su función de atender el bienestar inegral de la comunidad universitaria. </t>
  </si>
  <si>
    <t>9. Prestigio y reconocimiento de los graduados y su fuerte vínculo con la institución.</t>
  </si>
  <si>
    <t>10. Recursos para el apoyo académico.</t>
  </si>
  <si>
    <t xml:space="preserve">1. El diseño de mecanismos para la información y comunicación, en su estructura no especifica con claridad fuentes de datos, control sobre la integridad, confidencialidad y disponibilidad de la información relevante. Informe pormenorizado de control interno </t>
  </si>
  <si>
    <t>2. Canales adecuados de información interna y externa.</t>
  </si>
  <si>
    <t>2. Recursos limitados para apoyar la gestión documental, para gestionar archivos digitales, electrónico y audiovisual.</t>
  </si>
  <si>
    <t>3. Recursos físicos y tecnológicos para la comunicación.</t>
  </si>
  <si>
    <t>1. Talento Humano especializado para la atención de recursos de agua, aire, suelo y fauna.</t>
  </si>
  <si>
    <t>2. Bajo presupuesto para la ejecución de la Politica Ambiental.</t>
  </si>
  <si>
    <t>3. Espacio  fisico inadecuado para la Oficina de Coordinación de Gestión y Educación Ambiental.</t>
  </si>
  <si>
    <t>4. Articulación de la Coordinación de Gestión y Educación Ambiental con entes públicos regionales,</t>
  </si>
  <si>
    <t>5. Reconocimiento de los entes de vigilancia y control por el cumplimiento de la normatividad ambiental aplicable</t>
  </si>
  <si>
    <t>1. Creación del poceso del Sistema de Gestión de Seguridad y Salud del Trabajo (SGSST) en la Revisión por la Dirección 2021.</t>
  </si>
  <si>
    <t>Daño Fiscal sobre los recursos públicos</t>
  </si>
  <si>
    <t>Versión: 03</t>
  </si>
  <si>
    <t>Fecha Aprobación: 06/04/2024</t>
  </si>
  <si>
    <t>Sistema de Autoevauación y Acreditación</t>
  </si>
  <si>
    <t>Fecha Aprobación: 06-06-2024</t>
  </si>
  <si>
    <t xml:space="preserve">1.  La UT previene el efecto dañoso, sobre bienes públicos, recursos públicos o intereses patrimoniales públicos. </t>
  </si>
  <si>
    <t>2. La UT identifica   puntos de riesgo fiscal y las circunstancias Inmediatasde riesgo de las actividades en las que
potencialmente se genera riesgo fiscal, estos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</si>
  <si>
    <t>3.Las bases de la responsabilidad fiscal están consignadas en la Ley 610 de 2000</t>
  </si>
  <si>
    <r>
      <t xml:space="preserve">1. Posibilidad de efecto dañoso sobre los </t>
    </r>
    <r>
      <rPr>
        <b/>
        <sz val="11"/>
        <color theme="1"/>
        <rFont val="Arial"/>
        <family val="2"/>
      </rPr>
      <t>recursos público</t>
    </r>
    <r>
      <rPr>
        <sz val="11"/>
        <color theme="1"/>
        <rFont val="Arial"/>
        <family val="2"/>
      </rPr>
      <t>s, por pago de multa, cláusula penal o cualquier tipo de sanción, evidenciándose una omisión en ejecutar actividades y/o deberes funcionales con inmediatez o en la oportunidad establecida legal o contractualmente.</t>
    </r>
  </si>
  <si>
    <r>
      <t xml:space="preserve">2. Posibilidad de efecto dañoso sobre </t>
    </r>
    <r>
      <rPr>
        <b/>
        <sz val="11"/>
        <color theme="1"/>
        <rFont val="Arial"/>
        <family val="2"/>
      </rPr>
      <t>recursos públicos</t>
    </r>
    <r>
      <rPr>
        <sz val="11"/>
        <color theme="1"/>
        <rFont val="Arial"/>
        <family val="2"/>
      </rPr>
      <t xml:space="preserve">, por mayor valor pagado por concepto de impuestos, evidenciándose una omisión en la retención o descuento de impuestos a terceros.
</t>
    </r>
  </si>
  <si>
    <r>
      <t>3. Posibilidad de efecto dañoso sobre</t>
    </r>
    <r>
      <rPr>
        <b/>
        <sz val="11"/>
        <color theme="1"/>
        <rFont val="Arial"/>
        <family val="2"/>
      </rPr>
      <t xml:space="preserve"> bienes públicos</t>
    </r>
    <r>
      <rPr>
        <sz val="11"/>
        <color theme="1"/>
        <rFont val="Arial"/>
        <family val="2"/>
      </rPr>
      <t>, por bienes servicios u obras pagados, sin haber sido recibidos a satisfacción, evidenciándose una omisión de funciones en el cuidado, control y custodia del inventario (materiales y equipos) de almacén.</t>
    </r>
  </si>
  <si>
    <r>
      <t xml:space="preserve">4. Posibilidad de efecto dañoso sobre </t>
    </r>
    <r>
      <rPr>
        <b/>
        <sz val="11"/>
        <color theme="1"/>
        <rFont val="Arial"/>
        <family val="2"/>
      </rPr>
      <t>bienes públicos</t>
    </r>
    <r>
      <rPr>
        <sz val="11"/>
        <color theme="1"/>
        <rFont val="Arial"/>
        <family val="2"/>
      </rPr>
      <t>, por pérdida, extravío, hurto, robo o declaratoria de bienes faltantes pertenecientes a la entidad estatal, evidenciándose omisión de funciones administrativas y contables, por diferencia en inventario y la entrega irregular de materiales y equipos.</t>
    </r>
  </si>
  <si>
    <r>
      <t>5. Posibilidad de efecto dañoso sobre</t>
    </r>
    <r>
      <rPr>
        <b/>
        <sz val="11"/>
        <color theme="1"/>
        <rFont val="Arial"/>
        <family val="2"/>
      </rPr>
      <t xml:space="preserve"> intereses patrimoniales</t>
    </r>
    <r>
      <rPr>
        <sz val="11"/>
        <color theme="1"/>
        <rFont val="Arial"/>
        <family val="2"/>
      </rPr>
      <t xml:space="preserve"> de naturaleza pública, por saldos o recursos a favor no cobrados por la entidad estatal, evidenciándose una omisión de seguimiento y gestión oportuna de
cobro persuasivo, coactivo o judicial, para lograr el pago de saldos a favor.
</t>
    </r>
  </si>
  <si>
    <r>
      <t>6. Posibilidad de efecto dañoso sobre</t>
    </r>
    <r>
      <rPr>
        <b/>
        <sz val="11"/>
        <color theme="1"/>
        <rFont val="Arial"/>
        <family val="2"/>
      </rPr>
      <t xml:space="preserve"> intereses patrimoniales</t>
    </r>
    <r>
      <rPr>
        <sz val="11"/>
        <color theme="1"/>
        <rFont val="Arial"/>
        <family val="2"/>
      </rPr>
      <t xml:space="preserve"> de naturaleza pública, por no devolución al tesoro público, de los rendimientos financieros generados por recursos de anticipo, evidenciándose una omisión de
la interventoría al no exigir el cumplimiento de dicha obligación por parte del contratista, considerando la  naturaleza pública de los recursos de anticipo.
</t>
    </r>
  </si>
  <si>
    <t>31 de enero de 2024</t>
  </si>
  <si>
    <t>1 de febrero de 2024</t>
  </si>
  <si>
    <t>Alto</t>
  </si>
  <si>
    <t>por alteración de los resultados</t>
  </si>
  <si>
    <t>en el proceso de elecciones y consultas que lidera la Secretaría General a favor de un tercero.</t>
  </si>
  <si>
    <t xml:space="preserve">Los procesos de elección de la Universidad a partir del Acuerdo 042 de 2020 permite que a través del mnecanismo tecnológico se puede realizar un mayor control, pues cualquier ajuste o alteración queda huella en la plataforma lo que facilita su proceso de auditoría. Así mismo, los procesos aunque se adelanten de manera virtual, son acompañados por organismos de control, como la Defensoría del Pueblo, Procuraduría Regional del Tolima, Registraduría Nacional del Estado Civil y Control Interno de la Universidad.  </t>
  </si>
  <si>
    <t>EJE  6.  DESARROLLO, GESTIÓN Y SOSTENIBILIDAD INSTITUCIONAL
PROGRAMA: Consolidación e implementación de óptimos de calidad que garanticen la efectividad de las funciones académico-administrativas, la transparencia y la ética para la toma de decisiones y el desarrollo de la operativización institucional.
PROYECTO:Sistema de Información  para la eficiencia administrativa</t>
  </si>
  <si>
    <t>Secretario General, Profesional Universitario de Archivo General</t>
  </si>
  <si>
    <t>abierta</t>
  </si>
  <si>
    <r>
      <rPr>
        <b/>
        <sz val="11"/>
        <color theme="1"/>
        <rFont val="Arial"/>
        <family val="2"/>
      </rPr>
      <t>Fiscales,</t>
    </r>
    <r>
      <rPr>
        <sz val="11"/>
        <color theme="1"/>
        <rFont val="Arial"/>
        <family val="2"/>
      </rPr>
      <t xml:space="preserve"> (Es el efecto dañoso sobre
los recursos públicos y/o los bienes y/o
intereses patrimoniales de naturaleza
pública, a causa de un evento potencial) -
.
(ver conceptos de recursos públicos, bien
público e Intereses patrimoniales de
naturaleza pública).</t>
    </r>
  </si>
  <si>
    <t xml:space="preserve">OBJETIVO DEL PROCESO </t>
  </si>
  <si>
    <t xml:space="preserve"> 
Fortalecer la información y la comunicación en la Universidad del Tolima como herramienta de gestión estratégica transversal a todos los procesos, mediante la utilización de mecanismos adecuados que propicien la interacción entre los grupos de valor y de interés, la flexibilidad en los trámites y la participación en toda la
gestión pública. 
</t>
  </si>
  <si>
    <t>GESTIÓN DE LA INFORMACIÓN Y LA COMUNICACIÓN:</t>
  </si>
  <si>
    <t xml:space="preserve">Secretario General, Profesional Universitario de Comunicaciones, Profesional de la Oficina de Tecnologías de la Información y las Comunicaciones. </t>
  </si>
  <si>
    <t>31 de enero de 2023</t>
  </si>
  <si>
    <t>1 de febrero de 2023</t>
  </si>
  <si>
    <t xml:space="preserve">Teniendo en cuenta la temporalidad de las elecciones para este período no se presenta control alguno, como quiera que no se contempla elección alguna. En caso de que se reporte por alguna unidad la necesidad de convocar alguna representación, el control a valorar será las pruebas de seguridad que se realizan a la plataforma de elcciones. </t>
  </si>
  <si>
    <t xml:space="preserve">Auditoría de seguridad a la plataforma de elecciones, en compañía de los condaidatos a las diferentes representaciones o cargos a proveer mediante consulta. Para ello, se hace citación a organismos de control. </t>
  </si>
  <si>
    <t>Abierta.</t>
  </si>
  <si>
    <t>por retrasar, omitir o alterar la expedición, publicación o notificación  de los actos administrativos</t>
  </si>
  <si>
    <t xml:space="preserve"> emanados por el Consejo Superior Universitario, el Consejo Académico y la Rectoría, buscando un beneficio particular.</t>
  </si>
  <si>
    <t xml:space="preserve">A través de la secretaría General, la suscripción de los Acuerdos como las resoluciones de rectoría deben cumplid diferentes filtros, entre ellos, la Vicerrectoría de Docencia para el caso de los Acuerdos del consejo académico quien valida que la información contenida en el mismo sea la que fue aprobado por el órgano colegiado. Para el caso de los acuerdos emitidos por el Consejo Superior los mismos previo a suscripción son visados por el Departamentos de Asuntos Jurídicos de la Gobernación, toda vez que es aquella la que preside esta corporación, donde se valida que lo acordado sea lo aprobado en las correspondientes sesiones. Adicionalmente, los acuerdos son punlicados en el SIAAD en el cual los diferentes usuarios y ciudadanía en general podrá contrastar que lo aprobado en el acuerdo concuerde con lo decidido en la sesión lo cual consta en las actas publicadas en el mismo sistema, reduciendo el riesgo de beneficios particulares. Finalmente, a través del sistema de notificaciones de resoluciones de rectoría, el profesional jurídico de la secretaría valida que los actos emitidos por rectoría hayan cumplido con los filtros correspondientes y se acompañen de los adjuntos que dan cuenta del reconocimiento. </t>
  </si>
  <si>
    <t xml:space="preserve">por emitir actas de grado y diplomas adulterados,  </t>
  </si>
  <si>
    <t>emitidos y avalados por el Secretario General, buscando un beneficio particular.</t>
  </si>
  <si>
    <t xml:space="preserve">Se diseñó por la Secretaría General diploma de hologramas y matices de colores que permiten el control de seguridad en el papel especial de impresión que reduce sea adulterado. La emisión de los diplomas y actas pasan por diferentes filtros, entre ellos la Oficina de Admisión, Registro y Control Académico, Oficina de Matrículas y las direcciones de programa. Adicionalmente, la emisión de títulos solo podrá hacerse con estudiantes ingresados al SNIES, información que controla la Oficina de Registro Académico, y reduce el riesgo de emisión con beneficio particular. </t>
  </si>
  <si>
    <t>Cumplimiento de los controles establecidos en el procedimiento de Grados.
Emisición de circulares periódicamente en procura del mejoramiento del proceso.</t>
  </si>
  <si>
    <t>Cumplimiento de los controles establecidos en el procedimiento de Grados.
Emisición de circulares periódicamente en procura del mejoramiento del proceso</t>
  </si>
  <si>
    <t xml:space="preserve">por que funcionarios o usuarios externos sustraigan, falsifiquen, dupliquen y eliminen
documentos. </t>
  </si>
  <si>
    <t>adulterando la información en beneficio propio o por soborno de terceros.</t>
  </si>
  <si>
    <t xml:space="preserve">Implementación y socialización del
Formato de Control Préstamo Documental IC-P07-F02.
En su mayoría los documentos se envían escaneados para evitar alteración y a su vez contribuir en la preservación documental. </t>
  </si>
  <si>
    <t xml:space="preserve">El Formato de Control Préstamo Documental IC-P07-F02  </t>
  </si>
  <si>
    <t xml:space="preserve">Cerrada </t>
  </si>
  <si>
    <t xml:space="preserve">Gestión de la Información y la Comunicación </t>
  </si>
  <si>
    <t>por pérdida, deterioro o alteraciones de la  información institucional</t>
  </si>
  <si>
    <t xml:space="preserve">debido a la falta de buenas practicas de gestión archivistica. </t>
  </si>
  <si>
    <t xml:space="preserve">Afectación económica por pérdida, deterioro o alteraciones de la  información institucional debido a la falta de buenas practicas de gestión archivistica. </t>
  </si>
  <si>
    <t xml:space="preserve">Revisión de aproximadamente 6.000 cajas de  archivo. </t>
  </si>
  <si>
    <t>100%</t>
  </si>
  <si>
    <t>Extremo</t>
  </si>
  <si>
    <t xml:space="preserve">1. Profesional Universitario del Archivo General, realiza la Visita Anual a los Archivos de Gestión con el objetivo de capacitar, orientar y asesorar a los responsables de la organización y preservación documental.    Adicionalmente se revisa la infraestructura y condiciones de los sitios para albergar la documentación, implementación de las TVD Tablas Valoración Documental y las TRD Tablas de Retención Documental e Inventarios Documentales. </t>
  </si>
  <si>
    <t xml:space="preserve">Secretario General, Profesional Universitario de Archivo General  </t>
  </si>
  <si>
    <t xml:space="preserve">Cumplimiento de los controles establecidos en el procedimiento organización Archivos de Gestión y Archivo General. 
Emisión de circulares periódicamente en procura del mejoramiento del proceso.  
Implementación de la normatividad vigente del proceso de Gestión Documental. </t>
  </si>
  <si>
    <t xml:space="preserve">Establecimiento y publicación del cronograma de transferencias documentales para el primer semestre del 2025. </t>
  </si>
  <si>
    <t xml:space="preserve">2. El profesional Universitario del Archivo General, elabora un informe diagnóstico de los aspectos encontrados, notificando con un Plan de Mejoramiento Archvístico, las acciones para subsanar las debilidades encontradas.   Se realiza el seguimiento semestral al avance y cumplimiento al PMA Plan de Mejoramiento Archivístico.  </t>
  </si>
  <si>
    <t>por hallazgo del Archivo General de la Nación</t>
  </si>
  <si>
    <t xml:space="preserve">debido a la no aplicación de la normatividad asociada al incumplimiento del Acuerdo 049 de  2000 con respecto a la carencia de una infraestructura adecuada para la custodia documental institucional. </t>
  </si>
  <si>
    <t xml:space="preserve">Revisión de 153 Archivos de Gestión.  </t>
  </si>
  <si>
    <t>60%</t>
  </si>
  <si>
    <t>1. El Profesional Universitario del Archivo General ha informado bajo oficios el hallazgo del Archivo General de la Nación.</t>
  </si>
  <si>
    <t xml:space="preserve">Secretario General, Profesional Universitario del  Archivo General, funcionarios responsables de cada unidad. </t>
  </si>
  <si>
    <t>Se elaboró Plan de Mejoramiento  para la adecuación de la infraestructura física del Archivo General de la Universidad.</t>
  </si>
  <si>
    <t xml:space="preserve">Se registró en el Banco de proyectos con el número BPUT-029-2022. </t>
  </si>
  <si>
    <t xml:space="preserve">1. Con el apoyo del profesional de la Oficina de Planeación y Desarrollo Institucional se diseño el proyecto y fue radicado en el Banco de Proyectos. </t>
  </si>
  <si>
    <t>por falta de entrega de información a los grupos de valor y de interés</t>
  </si>
  <si>
    <t xml:space="preserve"> Debido al incumplimiento de las transferencias documentales de las unidades académico administrativas al Archivo General. </t>
  </si>
  <si>
    <t xml:space="preserve">2200 consultas anuales. </t>
  </si>
  <si>
    <t>1. El Profesional Universitario del Archivo General, verifica el cumplimiento de las Transferencias Documentales de las Unidades Académico-Administrativas, registra en matriz el cumplimiento de la transferencia documental.</t>
  </si>
  <si>
    <t>Secretario General y Profesional Universitario Archivo General.  Profesional Universitario de Correspondencia</t>
  </si>
  <si>
    <t xml:space="preserve">Circular informativa especifiando que en cualquier momento del año 2023 las unidades académico administrativas pueden transferir los documentos al aArchivo General. </t>
  </si>
  <si>
    <t xml:space="preserve">Establecimiento y publicación del cronograma de transferencias documentales para el primer semestre del 2024. </t>
  </si>
  <si>
    <t xml:space="preserve">2. El Profesional Universitario del Archivo General, informará a las unidades académico administrativas que estan incumpliendo con las transferencias documentales. </t>
  </si>
  <si>
    <t>3.El profesional universitario de la Oficina de  correspondencia,verifica el cumplimiento de la recuperacion de los oficios con los consecutivos internos y externos  enviados de manera  virtuals  por los correos electronicos institucionales de las dependencias academicas y administrativas mediante iun link donde estan las carpetas virtuales por mes y por año. y se hace un control diario de seguimiento por drive.</t>
  </si>
  <si>
    <t>por daños en la infraestructura de los depósitos de los archivos, daño en los estantes y deterioro o pérdida total de los documentos</t>
  </si>
  <si>
    <t>debido a caida de árboles o ramas</t>
  </si>
  <si>
    <t>Revisión de 153 Archivos de Gestión,  Archivo General</t>
  </si>
  <si>
    <t>1. El Profesional Universitario de Archivo General, solicita a los funcionarios de las Unidades Académico Administrativas que periódicamente revisen si se presenta riesgo de caidade árboles en las áreas destinas a archivo, y que comuniquen a la Unidad de Servicios Intitucionales.</t>
  </si>
  <si>
    <t xml:space="preserve">Secretario General y Profesional Universitario Archivo General. </t>
  </si>
  <si>
    <t xml:space="preserve">Se oficializó a la Coordinación de Gestión y Educación Ambiental.  </t>
  </si>
  <si>
    <t xml:space="preserve">2. El Profesional Universitario de Archivo General, solicita a la Unidad de Servicios Institucionales la revisión periódica del mantenimiento de la arborización que rodea la infraestructura de los archivos. </t>
  </si>
  <si>
    <t>por daños físicos en la estructura de los documentos, roturas, rasgaduras, perdida de soporte y legibilidad de la tinta por la solubilización</t>
  </si>
  <si>
    <t>debido a inundaciones producidas por dasagues obstaculizados, tubos rotos, desniveles e irregularidades de los pisos, filtraciones de agua desde los tejados por daño de los mismos.</t>
  </si>
  <si>
    <t xml:space="preserve">Archivos de Gestión y Archivo General. </t>
  </si>
  <si>
    <t xml:space="preserve">1. El Profesional Universitario de Archivo General, solicita a la Oficina de Planeación y Desarrollo Institucional la revisión y mantenimiento de la infraestructura donde se alberga la documentación. </t>
  </si>
  <si>
    <t xml:space="preserve">Se solicializó a la Dirección de Servicios Insitucionales el mantenimiento de las alcantarillas, baños y filtraciones presentes del agua en las áreas de archivo.  </t>
  </si>
  <si>
    <t xml:space="preserve">2. El Profesional Universitario de Archivo General, solicita a la Unidad de Servicios Institucionales la ejecución del mantenimiento preventivo. </t>
  </si>
  <si>
    <t xml:space="preserve">Por pérdida de la información electrónica por carencia de un software que permita la conservación documental. </t>
  </si>
  <si>
    <t>Consiste en la insuficiente capacidad para
garantizar la disponibilidad y acceso a la
información a través de medios digitales.</t>
  </si>
  <si>
    <t xml:space="preserve">Afectación económica por carencia en la disponibilidad de medios electrónicos para preservar la documentación. </t>
  </si>
  <si>
    <t xml:space="preserve">Infraestructura electrónica </t>
  </si>
  <si>
    <t xml:space="preserve">Filtración de información institucional a personas que no hacen parte de la institución o ajenas a la misma a través de correo electrónico. </t>
  </si>
  <si>
    <t xml:space="preserve">debido a que no se realizan filtros periódicos de los correos actualizados de las diferentes personas que ocupan determinados cargos en la institución, principalmente, directores, coordinadores. </t>
  </si>
  <si>
    <t xml:space="preserve">Afectación reputacional porque se está remitiendo información institucional que puede ser usada inadecuadamanete por quien ya no hace parte de la institución o no le compete recibirla. </t>
  </si>
  <si>
    <t>El error se percibe más de 30 veces al año.</t>
  </si>
  <si>
    <t xml:space="preserve">1.Cada unidad debe notificar a la Oficina de Tencologías y Comunicaciones los cambios que se presenten relacionado con el personal, con el fin de actualizar las bases de datos y la información que reposa en la página web de la Universidad. </t>
  </si>
  <si>
    <t>EJE 4: Eficiencia y Transparencia Administrativa.   Programa: Modelo Integrado de Planeación y Gestión. Proyecto: Sistema de Comunicación y Medios. Subproyecto: Política de Comunicaciones.</t>
  </si>
  <si>
    <t xml:space="preserve">Rigurosidad en el envío masivo de correos a personas activas de la Institución, a través del correo de Comunicaciones e Imagen Institucional. </t>
  </si>
  <si>
    <t xml:space="preserve">2. La Oficina de Registro, así como cada dirección de programa, debe proveer a la Oficina de Comunicaciones las bases de datos de los estudiantes actuvos con el fin de discriminar la información que es remitida a través de correo electrónico. </t>
  </si>
  <si>
    <t xml:space="preserve">El daño o la pérdida de equipos técnicos para la producción de información como cámaras, micrófonos, luces, computadores, discos duros, etc. </t>
  </si>
  <si>
    <t>Debido a la obsolecencia de los equipos, la inseguridad, los daños que se puedan presentar en eventos en campo.</t>
  </si>
  <si>
    <t xml:space="preserve">puede suceder 2 veces al año. </t>
  </si>
  <si>
    <t xml:space="preserve">1. El Profesional Universitario de la Oficina de Comunicaciones informa a la Secretaría General sobre el estado de los equipos técnicos. </t>
  </si>
  <si>
    <t xml:space="preserve">Rigurosidad en el manjejo, manipulación y almacenamiento de los equipos técnicos de producción audiovisual en los respectivos cajones destinados para ello, en la Oficina de  Comunicaciones e Imagen Institucional. </t>
  </si>
  <si>
    <t xml:space="preserve">2. El Profesional Universitario de la Oficina de Comunicaciones solicita los requerimientos con las especificaciones técnicas. </t>
  </si>
  <si>
    <r>
      <rPr>
        <b/>
        <sz val="10"/>
        <color theme="1"/>
        <rFont val="Arial"/>
        <family val="2"/>
      </rPr>
      <t>EJE  6.  DESARROLLO, GESTIÓN Y SOSTENIBILIDAD INSTITUCIONAL</t>
    </r>
    <r>
      <rPr>
        <sz val="10"/>
        <color theme="1"/>
        <rFont val="Arial"/>
        <family val="2"/>
      </rPr>
      <t xml:space="preserve">
</t>
    </r>
    <r>
      <rPr>
        <b/>
        <sz val="10"/>
        <color theme="1"/>
        <rFont val="Arial"/>
        <family val="2"/>
      </rPr>
      <t>PROGRAMA</t>
    </r>
    <r>
      <rPr>
        <sz val="10"/>
        <color theme="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0"/>
        <color theme="1"/>
        <rFont val="Arial"/>
        <family val="2"/>
      </rPr>
      <t>PROYECTO</t>
    </r>
    <r>
      <rPr>
        <sz val="10"/>
        <color theme="1"/>
        <rFont val="Arial"/>
        <family val="2"/>
      </rPr>
      <t>:Sistema de Información  para la eficiencia administrativa</t>
    </r>
  </si>
  <si>
    <r>
      <rPr>
        <b/>
        <sz val="10"/>
        <color theme="1"/>
        <rFont val="Arial"/>
        <family val="2"/>
      </rPr>
      <t xml:space="preserve">EJE  6.  DESARROLLO, GESTIÓN Y SOSTENIBILIDAD 
</t>
    </r>
    <r>
      <rPr>
        <sz val="10"/>
        <color theme="1"/>
        <rFont val="Arial"/>
        <family val="2"/>
      </rPr>
      <t xml:space="preserve">
</t>
    </r>
    <r>
      <rPr>
        <b/>
        <sz val="10"/>
        <color theme="1"/>
        <rFont val="Arial"/>
        <family val="2"/>
      </rPr>
      <t>PROGRAMA</t>
    </r>
    <r>
      <rPr>
        <sz val="10"/>
        <color theme="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0"/>
        <color theme="1"/>
        <rFont val="Arial"/>
        <family val="2"/>
      </rPr>
      <t>PROYECTO:</t>
    </r>
    <r>
      <rPr>
        <sz val="10"/>
        <color theme="1"/>
        <rFont val="Arial"/>
        <family val="2"/>
      </rPr>
      <t>Sistema de Información  para la eficiencia administrativa</t>
    </r>
  </si>
  <si>
    <r>
      <rPr>
        <b/>
        <sz val="10"/>
        <color theme="1"/>
        <rFont val="Arial"/>
        <family val="2"/>
      </rPr>
      <t>EJE  6.  DESARROLLO, GESTIÓN Y SOSTENIBILIDAD INSTITUCIONAL</t>
    </r>
    <r>
      <rPr>
        <sz val="10"/>
        <color theme="1"/>
        <rFont val="Arial"/>
        <family val="2"/>
      </rPr>
      <t xml:space="preserve">
</t>
    </r>
    <r>
      <rPr>
        <b/>
        <sz val="10"/>
        <color theme="1"/>
        <rFont val="Arial"/>
        <family val="2"/>
      </rPr>
      <t xml:space="preserve">  
PROGRAMA</t>
    </r>
    <r>
      <rPr>
        <sz val="10"/>
        <color theme="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0"/>
        <color theme="1"/>
        <rFont val="Arial"/>
        <family val="2"/>
      </rPr>
      <t>PROYECTO:</t>
    </r>
    <r>
      <rPr>
        <sz val="10"/>
        <color theme="1"/>
        <rFont val="Arial"/>
        <family val="2"/>
      </rPr>
      <t>Sistema de Información  para la eficiencia administrativa</t>
    </r>
  </si>
  <si>
    <r>
      <rPr>
        <b/>
        <sz val="10"/>
        <color theme="1"/>
        <rFont val="Arial"/>
        <family val="2"/>
      </rPr>
      <t>EJE  6.  DESARROLLO, GESTIÓN Y SOSTENIBILIDAD INSTITUCIONAL</t>
    </r>
    <r>
      <rPr>
        <sz val="10"/>
        <color theme="1"/>
        <rFont val="Arial"/>
        <family val="2"/>
      </rPr>
      <t xml:space="preserve">
</t>
    </r>
    <r>
      <rPr>
        <b/>
        <sz val="10"/>
        <color theme="1"/>
        <rFont val="Arial"/>
        <family val="2"/>
      </rPr>
      <t xml:space="preserve">  
PROGRAMA:</t>
    </r>
    <r>
      <rPr>
        <sz val="10"/>
        <color theme="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0"/>
        <color theme="1"/>
        <rFont val="Arial"/>
        <family val="2"/>
      </rPr>
      <t xml:space="preserve">
PROYECTO:</t>
    </r>
    <r>
      <rPr>
        <sz val="10"/>
        <color theme="1"/>
        <rFont val="Arial"/>
        <family val="2"/>
      </rPr>
      <t>Sistema de Información  para la eficiencia administrativa</t>
    </r>
  </si>
  <si>
    <r>
      <rPr>
        <b/>
        <sz val="10"/>
        <color theme="1"/>
        <rFont val="Arial"/>
        <family val="2"/>
      </rPr>
      <t>EJE  6.  DESARROLLO, GESTIÓN Y SOSTENIBILIDAD INSTITUCIONAL</t>
    </r>
    <r>
      <rPr>
        <sz val="10"/>
        <color theme="1"/>
        <rFont val="Arial"/>
        <family val="2"/>
      </rPr>
      <t xml:space="preserve">
</t>
    </r>
    <r>
      <rPr>
        <b/>
        <sz val="10"/>
        <color theme="1"/>
        <rFont val="Arial"/>
        <family val="2"/>
      </rPr>
      <t>PROGRAMA</t>
    </r>
    <r>
      <rPr>
        <sz val="10"/>
        <color theme="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0"/>
        <color theme="1"/>
        <rFont val="Arial"/>
        <family val="2"/>
      </rPr>
      <t>PROYECTO</t>
    </r>
    <r>
      <rPr>
        <sz val="10"/>
        <color theme="1"/>
        <rFont val="Arial"/>
        <family val="2"/>
      </rPr>
      <t xml:space="preserve">:Sistema de Información  para la eficiencia administrativaa materialización del riesgo. </t>
    </r>
  </si>
  <si>
    <t>Primer seguimiento Plan de Acción 2024  "“CONSTRUIMOS UN FUTURO INNOVADOR”. Link: 
http://administrativos.ut.edu.co/la-universidad-ut/planes-institucionales-ut/plan-de-accion.html</t>
  </si>
  <si>
    <t>Segundo seguimiento Plan de Acción 2024  "“CONSTRUIMOS UN FUTURO INNOVADOR”. Link: 
http://administrativos.ut.edu.co/la-universidad-ut/planes-institucionales-ut/plan-de-accion.html</t>
  </si>
  <si>
    <t>Tercer seguimiento Plan de Acción 2024  "“CONSTRUIMOS UN FUTURO INNOVADOR”. Link: 
http://administrativos.ut.edu.co/la-universidad-ut/planes-institucionales-ut/plan-de-accion.html</t>
  </si>
  <si>
    <t>Cuarto seguimiento Plan de Acción 2024  "“CONSTRUIMOS UN FUTURO INNOVADOR”. Link: 
http://administrativos.ut.edu.co/la-universidad-ut/planes-institucionales-ut/plan-de-accion.html</t>
  </si>
  <si>
    <t xml:space="preserve">1 de febrero de 2024 </t>
  </si>
  <si>
    <t>1 de febrero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</si>
</sst>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5" x14ac:knownFonts="1">
    <font>
      <sz val="11"/>
      <color theme="1"/>
      <name val="Calibri"/>
      <family val="2"/>
      <scheme val="minor"/>
    </font>
    <font>
      <b/>
      <sz val="11"/>
      <color theme="1"/>
      <name val="Calibri"/>
      <family val="2"/>
      <scheme val="minor"/>
    </font>
    <font>
      <sz val="9"/>
      <color indexed="81"/>
      <name val="Tahoma"/>
      <family val="2"/>
    </font>
    <font>
      <sz val="11"/>
      <color theme="1"/>
      <name val="Calibri"/>
      <family val="2"/>
      <scheme val="minor"/>
    </font>
    <font>
      <sz val="10"/>
      <name val="Arial"/>
      <family val="2"/>
    </font>
    <font>
      <b/>
      <sz val="14"/>
      <color rgb="FF006600"/>
      <name val="Arial"/>
      <family val="2"/>
    </font>
    <font>
      <sz val="11"/>
      <color theme="1"/>
      <name val="Arial"/>
      <family val="2"/>
    </font>
    <font>
      <sz val="11"/>
      <name val="Arial"/>
      <family val="2"/>
    </font>
    <font>
      <b/>
      <sz val="12"/>
      <color rgb="FFFF0000"/>
      <name val="Arial"/>
      <family val="2"/>
    </font>
    <font>
      <sz val="11"/>
      <color indexed="8"/>
      <name val="Calibri"/>
      <family val="2"/>
    </font>
    <font>
      <sz val="10"/>
      <color theme="1"/>
      <name val="Arial"/>
      <family val="2"/>
    </font>
    <font>
      <b/>
      <sz val="12"/>
      <color theme="1"/>
      <name val="Calibri"/>
      <family val="2"/>
      <scheme val="minor"/>
    </font>
    <font>
      <b/>
      <sz val="10"/>
      <color theme="1"/>
      <name val="Arial"/>
      <family val="2"/>
    </font>
    <font>
      <b/>
      <sz val="16"/>
      <color theme="1"/>
      <name val="Calibri"/>
      <family val="2"/>
      <scheme val="minor"/>
    </font>
    <font>
      <sz val="11"/>
      <color theme="1"/>
      <name val="Century Gothic"/>
      <family val="2"/>
    </font>
    <font>
      <sz val="11"/>
      <name val="Calibri"/>
      <family val="2"/>
    </font>
    <font>
      <sz val="11"/>
      <color theme="1"/>
      <name val="Calibri"/>
      <family val="2"/>
    </font>
    <font>
      <sz val="12"/>
      <color theme="1"/>
      <name val="Arial"/>
      <family val="2"/>
    </font>
    <font>
      <b/>
      <sz val="11"/>
      <color theme="1"/>
      <name val="Arial"/>
      <family val="2"/>
    </font>
    <font>
      <b/>
      <sz val="11"/>
      <name val="Arial"/>
      <family val="2"/>
    </font>
    <font>
      <sz val="11"/>
      <color rgb="FFFF0000"/>
      <name val="Century Gothic"/>
      <family val="2"/>
    </font>
    <font>
      <sz val="11"/>
      <color rgb="FF00B0F0"/>
      <name val="Century Gothic"/>
      <family val="2"/>
    </font>
    <font>
      <b/>
      <sz val="10"/>
      <color rgb="FF006600"/>
      <name val="Arial"/>
      <family val="2"/>
    </font>
    <font>
      <b/>
      <sz val="10"/>
      <color rgb="FFFF0000"/>
      <name val="Arial"/>
      <family val="2"/>
    </font>
    <font>
      <sz val="9"/>
      <color theme="1"/>
      <name val="Arial"/>
      <family val="2"/>
    </font>
  </fonts>
  <fills count="20">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rgb="FFE2EFD9"/>
        <bgColor rgb="FFE2EFD9"/>
      </patternFill>
    </fill>
    <fill>
      <patternFill patternType="solid">
        <fgColor rgb="FFC5E0B3"/>
        <bgColor rgb="FFC5E0B3"/>
      </patternFill>
    </fill>
    <fill>
      <patternFill patternType="solid">
        <fgColor rgb="FFA8D08D"/>
        <bgColor rgb="FFA8D08D"/>
      </patternFill>
    </fill>
    <fill>
      <patternFill patternType="solid">
        <fgColor theme="0"/>
        <bgColor theme="0"/>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6" tint="0.79998168889431442"/>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medium">
        <color indexed="64"/>
      </right>
      <top style="medium">
        <color indexed="64"/>
      </top>
      <bottom style="medium">
        <color indexed="64"/>
      </bottom>
      <diagonal/>
    </border>
    <border>
      <left style="medium">
        <color rgb="FF000000"/>
      </left>
      <right/>
      <top style="thin">
        <color rgb="FF000000"/>
      </top>
      <bottom/>
      <diagonal/>
    </border>
    <border>
      <left/>
      <right style="medium">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rgb="FF000000"/>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rgb="FF000000"/>
      </bottom>
      <diagonal/>
    </border>
    <border>
      <left style="medium">
        <color indexed="64"/>
      </left>
      <right style="medium">
        <color indexed="64"/>
      </right>
      <top/>
      <bottom style="thin">
        <color indexed="64"/>
      </bottom>
      <diagonal/>
    </border>
  </borders>
  <cellStyleXfs count="7">
    <xf numFmtId="0" fontId="0" fillId="0" borderId="0"/>
    <xf numFmtId="9" fontId="3" fillId="0" borderId="0" applyFont="0" applyFill="0" applyBorder="0" applyAlignment="0" applyProtection="0"/>
    <xf numFmtId="0" fontId="4" fillId="0" borderId="0">
      <alignment vertical="center"/>
    </xf>
    <xf numFmtId="0" fontId="9" fillId="0" borderId="0"/>
    <xf numFmtId="0" fontId="16" fillId="0" borderId="0"/>
    <xf numFmtId="0" fontId="3" fillId="0" borderId="0"/>
    <xf numFmtId="0" fontId="6" fillId="0" borderId="0"/>
  </cellStyleXfs>
  <cellXfs count="306">
    <xf numFmtId="0" fontId="0" fillId="0" borderId="0" xfId="0"/>
    <xf numFmtId="0" fontId="0" fillId="0" borderId="1" xfId="0" applyBorder="1"/>
    <xf numFmtId="0" fontId="1" fillId="0" borderId="1" xfId="0" applyFont="1" applyBorder="1" applyAlignment="1">
      <alignment horizontal="center"/>
    </xf>
    <xf numFmtId="0" fontId="1" fillId="0" borderId="1" xfId="0" applyFont="1" applyFill="1" applyBorder="1" applyAlignment="1">
      <alignment horizontal="center"/>
    </xf>
    <xf numFmtId="9" fontId="0" fillId="0" borderId="1" xfId="0" applyNumberFormat="1" applyBorder="1"/>
    <xf numFmtId="0" fontId="0" fillId="0" borderId="0" xfId="0" applyAlignment="1">
      <alignment wrapText="1"/>
    </xf>
    <xf numFmtId="0" fontId="1" fillId="0" borderId="2" xfId="0" applyFont="1" applyFill="1" applyBorder="1" applyAlignment="1">
      <alignment horizontal="center"/>
    </xf>
    <xf numFmtId="0" fontId="0" fillId="0" borderId="2" xfId="0" applyFill="1" applyBorder="1"/>
    <xf numFmtId="9" fontId="0" fillId="0" borderId="1" xfId="0" applyNumberFormat="1" applyFill="1" applyBorder="1"/>
    <xf numFmtId="9" fontId="0" fillId="0" borderId="2" xfId="0" applyNumberFormat="1" applyFill="1" applyBorder="1"/>
    <xf numFmtId="0" fontId="0" fillId="0" borderId="0" xfId="0" applyFill="1"/>
    <xf numFmtId="0" fontId="0" fillId="0" borderId="0" xfId="0" applyFill="1" applyAlignment="1">
      <alignment horizontal="center" vertical="center"/>
    </xf>
    <xf numFmtId="0" fontId="1" fillId="0" borderId="12" xfId="0" applyFont="1" applyFill="1" applyBorder="1" applyAlignment="1">
      <alignment horizontal="center"/>
    </xf>
    <xf numFmtId="9" fontId="0" fillId="0" borderId="12" xfId="0" applyNumberFormat="1" applyFill="1" applyBorder="1"/>
    <xf numFmtId="0" fontId="12" fillId="5" borderId="1" xfId="2" applyNumberFormat="1" applyFont="1" applyFill="1" applyBorder="1" applyAlignment="1" applyProtection="1">
      <alignment horizontal="center" vertical="center" wrapText="1"/>
    </xf>
    <xf numFmtId="0" fontId="1" fillId="0" borderId="0" xfId="0" applyFont="1"/>
    <xf numFmtId="0" fontId="11" fillId="0" borderId="0" xfId="0" applyFont="1"/>
    <xf numFmtId="0" fontId="13" fillId="0" borderId="0" xfId="0" applyFont="1" applyAlignment="1">
      <alignment horizontal="center"/>
    </xf>
    <xf numFmtId="0" fontId="0" fillId="10" borderId="0" xfId="0" applyFill="1"/>
    <xf numFmtId="0" fontId="0" fillId="11" borderId="0" xfId="0" applyFill="1"/>
    <xf numFmtId="9" fontId="0" fillId="0" borderId="0" xfId="0" applyNumberFormat="1"/>
    <xf numFmtId="0" fontId="0" fillId="0" borderId="3" xfId="0" applyBorder="1" applyAlignment="1">
      <alignment vertical="center"/>
    </xf>
    <xf numFmtId="0" fontId="6" fillId="0" borderId="30" xfId="4" applyFont="1" applyBorder="1" applyAlignment="1">
      <alignment horizontal="center"/>
    </xf>
    <xf numFmtId="0" fontId="10" fillId="0" borderId="0" xfId="4" applyFont="1" applyAlignment="1">
      <alignment vertical="center"/>
    </xf>
    <xf numFmtId="0" fontId="16" fillId="0" borderId="0" xfId="4" applyFont="1" applyAlignment="1"/>
    <xf numFmtId="0" fontId="6" fillId="0" borderId="30" xfId="4" applyFont="1" applyBorder="1" applyAlignment="1">
      <alignment horizontal="center" vertical="center" wrapText="1"/>
    </xf>
    <xf numFmtId="0" fontId="6" fillId="0" borderId="30" xfId="4" applyFont="1" applyBorder="1" applyAlignment="1">
      <alignment horizontal="center" vertical="center"/>
    </xf>
    <xf numFmtId="0" fontId="18" fillId="12" borderId="30" xfId="4" applyFont="1" applyFill="1" applyBorder="1" applyAlignment="1">
      <alignment horizontal="center" vertical="center" wrapText="1"/>
    </xf>
    <xf numFmtId="0" fontId="6" fillId="0" borderId="30" xfId="4" applyFont="1" applyBorder="1" applyAlignment="1">
      <alignment horizontal="left" vertical="center" wrapText="1"/>
    </xf>
    <xf numFmtId="0" fontId="6" fillId="0" borderId="30" xfId="4" applyFont="1" applyBorder="1" applyAlignment="1">
      <alignment horizontal="left" vertical="top" wrapText="1"/>
    </xf>
    <xf numFmtId="0" fontId="6" fillId="0" borderId="38" xfId="4" applyFont="1" applyBorder="1" applyAlignment="1">
      <alignment horizontal="left" vertical="top" wrapText="1"/>
    </xf>
    <xf numFmtId="0" fontId="6" fillId="0" borderId="37" xfId="4" applyFont="1" applyBorder="1" applyAlignment="1">
      <alignment horizontal="left" vertical="top" wrapText="1"/>
    </xf>
    <xf numFmtId="0" fontId="6" fillId="0" borderId="38" xfId="4" applyFont="1" applyBorder="1"/>
    <xf numFmtId="0" fontId="6" fillId="0" borderId="39" xfId="4" applyFont="1" applyBorder="1" applyAlignment="1">
      <alignment horizontal="left" vertical="top" wrapText="1"/>
    </xf>
    <xf numFmtId="0" fontId="6" fillId="0" borderId="43" xfId="4" applyFont="1" applyBorder="1" applyAlignment="1">
      <alignment horizontal="left" vertical="top" wrapText="1"/>
    </xf>
    <xf numFmtId="0" fontId="6" fillId="0" borderId="47" xfId="4" applyFont="1" applyBorder="1" applyAlignment="1">
      <alignment horizontal="left" vertical="top" wrapText="1"/>
    </xf>
    <xf numFmtId="0" fontId="0" fillId="16" borderId="1" xfId="0" applyFill="1" applyBorder="1" applyAlignment="1">
      <alignment vertical="center"/>
    </xf>
    <xf numFmtId="0" fontId="0" fillId="17" borderId="1" xfId="0" applyFill="1" applyBorder="1" applyAlignment="1">
      <alignment vertical="center"/>
    </xf>
    <xf numFmtId="0" fontId="0" fillId="18" borderId="1" xfId="0" applyFill="1" applyBorder="1" applyAlignment="1">
      <alignment vertical="center"/>
    </xf>
    <xf numFmtId="0" fontId="0" fillId="4" borderId="1" xfId="0" applyFill="1" applyBorder="1" applyAlignment="1">
      <alignment vertical="center"/>
    </xf>
    <xf numFmtId="0" fontId="0" fillId="16" borderId="1" xfId="0" applyFill="1" applyBorder="1"/>
    <xf numFmtId="0" fontId="6" fillId="18" borderId="43" xfId="4" applyFont="1" applyFill="1" applyBorder="1" applyAlignment="1">
      <alignment horizontal="left" vertical="top" wrapText="1"/>
    </xf>
    <xf numFmtId="0" fontId="6" fillId="18" borderId="38" xfId="4" applyFont="1" applyFill="1" applyBorder="1" applyAlignment="1">
      <alignment horizontal="left" vertical="top" wrapText="1"/>
    </xf>
    <xf numFmtId="0" fontId="6" fillId="18" borderId="47" xfId="4" applyFont="1" applyFill="1" applyBorder="1" applyAlignment="1">
      <alignment horizontal="left" vertical="top" wrapText="1"/>
    </xf>
    <xf numFmtId="0" fontId="6" fillId="18" borderId="27" xfId="4" applyFont="1" applyFill="1" applyBorder="1" applyAlignment="1">
      <alignment horizontal="left" vertical="top" wrapText="1"/>
    </xf>
    <xf numFmtId="0" fontId="14" fillId="0" borderId="0" xfId="0" applyFont="1"/>
    <xf numFmtId="0" fontId="14" fillId="0" borderId="0" xfId="0" applyFont="1" applyAlignment="1">
      <alignment horizontal="center" vertical="center"/>
    </xf>
    <xf numFmtId="0" fontId="20" fillId="0" borderId="0" xfId="0" applyFont="1"/>
    <xf numFmtId="0" fontId="21" fillId="9" borderId="0" xfId="0" applyFont="1" applyFill="1"/>
    <xf numFmtId="0" fontId="12" fillId="4" borderId="58" xfId="0" applyFont="1" applyFill="1" applyBorder="1" applyAlignment="1">
      <alignment horizontal="center" vertical="center" wrapText="1"/>
    </xf>
    <xf numFmtId="0" fontId="12" fillId="8" borderId="50" xfId="0" applyFont="1" applyFill="1" applyBorder="1" applyAlignment="1">
      <alignment horizontal="center" vertical="center" wrapText="1"/>
    </xf>
    <xf numFmtId="0" fontId="12" fillId="8" borderId="62" xfId="0" applyFont="1" applyFill="1" applyBorder="1" applyAlignment="1">
      <alignment horizontal="center" vertical="center" wrapText="1"/>
    </xf>
    <xf numFmtId="0" fontId="10" fillId="9" borderId="61"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15" borderId="64" xfId="5" applyFont="1" applyFill="1" applyBorder="1" applyAlignment="1">
      <alignment vertical="center" wrapText="1"/>
    </xf>
    <xf numFmtId="0" fontId="10" fillId="15" borderId="35" xfId="5" applyFont="1" applyFill="1" applyBorder="1" applyAlignment="1">
      <alignment vertical="center" wrapText="1"/>
    </xf>
    <xf numFmtId="0" fontId="10" fillId="19" borderId="61" xfId="0" applyFont="1" applyFill="1" applyBorder="1" applyAlignment="1">
      <alignment vertical="center" wrapText="1"/>
    </xf>
    <xf numFmtId="0" fontId="10" fillId="9" borderId="11" xfId="0" applyFont="1" applyFill="1" applyBorder="1" applyAlignment="1">
      <alignment horizontal="center" vertical="center"/>
    </xf>
    <xf numFmtId="0" fontId="10" fillId="9" borderId="3" xfId="0" applyFont="1" applyFill="1" applyBorder="1" applyAlignment="1">
      <alignment horizontal="center" vertical="center" wrapText="1"/>
    </xf>
    <xf numFmtId="0" fontId="10" fillId="9" borderId="1" xfId="0" applyFont="1" applyFill="1" applyBorder="1" applyAlignment="1">
      <alignment horizontal="center" vertical="center"/>
    </xf>
    <xf numFmtId="9" fontId="10" fillId="9" borderId="1" xfId="1" applyFont="1" applyFill="1" applyBorder="1" applyAlignment="1">
      <alignment horizontal="center" vertical="center"/>
    </xf>
    <xf numFmtId="0" fontId="10" fillId="0" borderId="1" xfId="0" applyFont="1" applyFill="1" applyBorder="1" applyAlignment="1">
      <alignment horizontal="justify" vertical="top" wrapText="1"/>
    </xf>
    <xf numFmtId="0" fontId="10" fillId="0" borderId="1" xfId="0" applyFont="1" applyBorder="1" applyAlignment="1">
      <alignment horizontal="center" vertical="center"/>
    </xf>
    <xf numFmtId="9" fontId="10" fillId="0" borderId="1" xfId="1" applyFont="1" applyBorder="1" applyAlignment="1">
      <alignment horizontal="center" vertical="center"/>
    </xf>
    <xf numFmtId="0" fontId="10" fillId="0" borderId="41" xfId="5" applyFont="1" applyBorder="1" applyAlignment="1">
      <alignment horizontal="center" vertical="center"/>
    </xf>
    <xf numFmtId="0" fontId="4" fillId="9" borderId="1" xfId="0" applyFont="1" applyFill="1" applyBorder="1" applyAlignment="1">
      <alignment wrapText="1"/>
    </xf>
    <xf numFmtId="0" fontId="10" fillId="9"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68" xfId="0" applyFont="1" applyBorder="1" applyAlignment="1">
      <alignment horizontal="center" vertical="center"/>
    </xf>
    <xf numFmtId="0" fontId="10" fillId="0" borderId="1" xfId="0" applyFont="1" applyBorder="1" applyAlignment="1">
      <alignment horizontal="left" vertical="center" wrapText="1"/>
    </xf>
    <xf numFmtId="0" fontId="10" fillId="0" borderId="1" xfId="0" applyFont="1" applyBorder="1" applyAlignment="1">
      <alignment vertical="center" wrapText="1"/>
    </xf>
    <xf numFmtId="0" fontId="10" fillId="0" borderId="1" xfId="0" applyFont="1" applyBorder="1" applyAlignment="1">
      <alignment horizontal="justify" vertical="top" wrapText="1"/>
    </xf>
    <xf numFmtId="9" fontId="10" fillId="0" borderId="14" xfId="1" applyFont="1" applyBorder="1" applyAlignment="1">
      <alignment vertical="center"/>
    </xf>
    <xf numFmtId="0" fontId="10" fillId="0" borderId="14" xfId="0" applyFont="1" applyBorder="1" applyAlignment="1">
      <alignment vertical="center"/>
    </xf>
    <xf numFmtId="0" fontId="10" fillId="0" borderId="1" xfId="0" applyFont="1" applyBorder="1" applyAlignment="1">
      <alignment horizontal="center" vertical="center" wrapText="1"/>
    </xf>
    <xf numFmtId="0" fontId="10" fillId="0" borderId="1" xfId="0" applyFont="1" applyBorder="1" applyAlignment="1">
      <alignment horizontal="center" wrapText="1"/>
    </xf>
    <xf numFmtId="0" fontId="10" fillId="0" borderId="0" xfId="0" applyFont="1"/>
    <xf numFmtId="0" fontId="10" fillId="0" borderId="0" xfId="0" applyFont="1" applyAlignment="1">
      <alignment wrapText="1"/>
    </xf>
    <xf numFmtId="9" fontId="10" fillId="0" borderId="15" xfId="1" applyFont="1" applyBorder="1" applyAlignment="1">
      <alignment vertical="center"/>
    </xf>
    <xf numFmtId="0" fontId="10" fillId="0" borderId="15" xfId="0" applyFont="1" applyBorder="1" applyAlignment="1">
      <alignment vertical="center"/>
    </xf>
    <xf numFmtId="0" fontId="10" fillId="9" borderId="1" xfId="0" applyFont="1" applyFill="1" applyBorder="1" applyAlignment="1">
      <alignment horizontal="left" vertical="center" wrapText="1"/>
    </xf>
    <xf numFmtId="0" fontId="10" fillId="0" borderId="30" xfId="0" applyFont="1" applyBorder="1" applyAlignment="1">
      <alignment horizontal="left" vertical="center" wrapText="1"/>
    </xf>
    <xf numFmtId="0" fontId="10" fillId="0" borderId="30" xfId="0" applyFont="1" applyBorder="1" applyAlignment="1">
      <alignment horizontal="center" vertical="center"/>
    </xf>
    <xf numFmtId="0" fontId="4" fillId="0" borderId="1" xfId="0" applyFont="1" applyBorder="1" applyAlignment="1">
      <alignment horizontal="center" vertical="center"/>
    </xf>
    <xf numFmtId="0" fontId="10" fillId="0" borderId="1" xfId="0" applyFont="1" applyBorder="1" applyAlignment="1">
      <alignment horizontal="justify" vertical="top"/>
    </xf>
    <xf numFmtId="0" fontId="10" fillId="0" borderId="0" xfId="0" applyFont="1" applyAlignment="1">
      <alignment vertical="top" wrapText="1"/>
    </xf>
    <xf numFmtId="0" fontId="10" fillId="9" borderId="41" xfId="0" applyFont="1" applyFill="1" applyBorder="1" applyAlignment="1">
      <alignment horizontal="left" vertical="center" wrapText="1"/>
    </xf>
    <xf numFmtId="0" fontId="10" fillId="9" borderId="41" xfId="0" applyFont="1" applyFill="1" applyBorder="1" applyAlignment="1">
      <alignment horizontal="center" vertical="center"/>
    </xf>
    <xf numFmtId="0" fontId="10" fillId="9" borderId="15" xfId="0" applyFont="1" applyFill="1" applyBorder="1" applyAlignment="1">
      <alignment horizontal="center" vertical="center"/>
    </xf>
    <xf numFmtId="9" fontId="10" fillId="9" borderId="15" xfId="1" applyFont="1" applyFill="1" applyBorder="1" applyAlignment="1">
      <alignment horizontal="center" vertical="center"/>
    </xf>
    <xf numFmtId="0" fontId="10" fillId="9" borderId="1" xfId="0" applyFont="1" applyFill="1" applyBorder="1" applyAlignment="1">
      <alignment horizontal="left" vertical="center" wrapText="1"/>
    </xf>
    <xf numFmtId="0" fontId="10" fillId="9" borderId="1" xfId="0" applyFont="1" applyFill="1" applyBorder="1" applyAlignment="1">
      <alignment horizontal="center" vertical="center"/>
    </xf>
    <xf numFmtId="0" fontId="10" fillId="9" borderId="1" xfId="0" applyFont="1" applyFill="1" applyBorder="1" applyAlignment="1">
      <alignment horizontal="justify" vertical="top" wrapText="1"/>
    </xf>
    <xf numFmtId="0" fontId="0" fillId="0" borderId="53" xfId="0" applyBorder="1" applyAlignment="1">
      <alignment horizontal="center" vertical="center" wrapText="1"/>
    </xf>
    <xf numFmtId="0" fontId="24" fillId="9" borderId="1" xfId="0" applyFont="1" applyFill="1" applyBorder="1" applyAlignment="1">
      <alignment horizontal="center" vertical="center" wrapText="1"/>
    </xf>
    <xf numFmtId="0" fontId="0" fillId="0" borderId="67" xfId="0" applyBorder="1" applyAlignment="1">
      <alignment horizontal="center" vertical="center"/>
    </xf>
    <xf numFmtId="0" fontId="6" fillId="0" borderId="37" xfId="4" applyFont="1" applyBorder="1" applyAlignment="1">
      <alignment horizontal="left" vertical="top" wrapText="1"/>
    </xf>
    <xf numFmtId="0" fontId="6" fillId="0" borderId="38" xfId="4" applyFont="1" applyBorder="1"/>
    <xf numFmtId="0" fontId="6" fillId="0" borderId="26" xfId="4" applyFont="1" applyBorder="1" applyAlignment="1">
      <alignment horizontal="left" vertical="top" wrapText="1"/>
    </xf>
    <xf numFmtId="0" fontId="6" fillId="0" borderId="27" xfId="4" applyFont="1" applyBorder="1"/>
    <xf numFmtId="0" fontId="6" fillId="0" borderId="39" xfId="4" applyFont="1" applyBorder="1" applyAlignment="1">
      <alignment horizontal="center" vertical="center" wrapText="1"/>
    </xf>
    <xf numFmtId="0" fontId="7" fillId="0" borderId="40" xfId="4" applyFont="1" applyBorder="1"/>
    <xf numFmtId="0" fontId="7" fillId="0" borderId="41" xfId="4" applyFont="1" applyBorder="1"/>
    <xf numFmtId="0" fontId="18" fillId="14" borderId="39" xfId="4" applyFont="1" applyFill="1" applyBorder="1" applyAlignment="1">
      <alignment horizontal="center" vertical="center"/>
    </xf>
    <xf numFmtId="0" fontId="18" fillId="0" borderId="40" xfId="4" applyFont="1" applyBorder="1"/>
    <xf numFmtId="0" fontId="18" fillId="0" borderId="41" xfId="4" applyFont="1" applyBorder="1"/>
    <xf numFmtId="0" fontId="18" fillId="0" borderId="39" xfId="4" applyFont="1" applyBorder="1" applyAlignment="1">
      <alignment horizontal="center" vertical="center"/>
    </xf>
    <xf numFmtId="0" fontId="10" fillId="0" borderId="39" xfId="4" applyFont="1" applyBorder="1" applyAlignment="1">
      <alignment horizontal="center" vertical="center"/>
    </xf>
    <xf numFmtId="0" fontId="18" fillId="0" borderId="39" xfId="4" applyFont="1" applyBorder="1" applyAlignment="1">
      <alignment horizontal="center" vertical="center" wrapText="1"/>
    </xf>
    <xf numFmtId="0" fontId="18" fillId="14" borderId="39" xfId="4" applyFont="1" applyFill="1" applyBorder="1" applyAlignment="1">
      <alignment horizontal="center" vertical="center" wrapText="1"/>
    </xf>
    <xf numFmtId="0" fontId="10" fillId="0" borderId="26" xfId="4" applyFont="1" applyBorder="1" applyAlignment="1">
      <alignment horizontal="center" vertical="center"/>
    </xf>
    <xf numFmtId="0" fontId="15" fillId="0" borderId="27" xfId="4" applyFont="1" applyBorder="1"/>
    <xf numFmtId="0" fontId="15" fillId="0" borderId="31" xfId="4" applyFont="1" applyBorder="1"/>
    <xf numFmtId="0" fontId="15" fillId="0" borderId="32" xfId="4" applyFont="1" applyBorder="1"/>
    <xf numFmtId="0" fontId="15" fillId="0" borderId="36" xfId="4" applyFont="1" applyBorder="1"/>
    <xf numFmtId="0" fontId="15" fillId="0" borderId="34" xfId="4" applyFont="1" applyBorder="1"/>
    <xf numFmtId="0" fontId="5" fillId="0" borderId="28" xfId="4" applyFont="1" applyBorder="1" applyAlignment="1">
      <alignment horizontal="center" vertical="center" wrapText="1"/>
    </xf>
    <xf numFmtId="0" fontId="15" fillId="0" borderId="29" xfId="4" applyFont="1" applyBorder="1"/>
    <xf numFmtId="0" fontId="15" fillId="0" borderId="33" xfId="4" applyFont="1" applyBorder="1"/>
    <xf numFmtId="0" fontId="8" fillId="0" borderId="35" xfId="4" applyFont="1" applyBorder="1" applyAlignment="1">
      <alignment horizontal="center" vertical="center" wrapText="1"/>
    </xf>
    <xf numFmtId="0" fontId="18" fillId="0" borderId="37" xfId="4" applyFont="1" applyBorder="1" applyAlignment="1">
      <alignment horizontal="center" vertical="center"/>
    </xf>
    <xf numFmtId="0" fontId="7" fillId="0" borderId="38" xfId="4" applyFont="1" applyBorder="1"/>
    <xf numFmtId="0" fontId="17" fillId="0" borderId="37" xfId="4" applyFont="1" applyBorder="1" applyAlignment="1">
      <alignment horizontal="left" vertical="center" wrapText="1"/>
    </xf>
    <xf numFmtId="0" fontId="7" fillId="0" borderId="24" xfId="4" applyFont="1" applyBorder="1"/>
    <xf numFmtId="0" fontId="18" fillId="0" borderId="38" xfId="4" applyFont="1" applyBorder="1" applyAlignment="1">
      <alignment horizontal="center" vertical="center"/>
    </xf>
    <xf numFmtId="0" fontId="17" fillId="0" borderId="37" xfId="4" applyFont="1" applyFill="1" applyBorder="1" applyAlignment="1">
      <alignment horizontal="left" vertical="center" wrapText="1"/>
    </xf>
    <xf numFmtId="0" fontId="7" fillId="0" borderId="24" xfId="4" applyFont="1" applyFill="1" applyBorder="1"/>
    <xf numFmtId="0" fontId="7" fillId="0" borderId="38" xfId="4" applyFont="1" applyFill="1" applyBorder="1"/>
    <xf numFmtId="0" fontId="17" fillId="0" borderId="24" xfId="4" applyFont="1" applyFill="1" applyBorder="1" applyAlignment="1">
      <alignment horizontal="left" vertical="center" wrapText="1"/>
    </xf>
    <xf numFmtId="0" fontId="17" fillId="0" borderId="38" xfId="4" applyFont="1" applyFill="1" applyBorder="1" applyAlignment="1">
      <alignment horizontal="left" vertical="center" wrapText="1"/>
    </xf>
    <xf numFmtId="0" fontId="18" fillId="12" borderId="37" xfId="4" applyFont="1" applyFill="1" applyBorder="1" applyAlignment="1">
      <alignment horizontal="center" vertical="center" wrapText="1"/>
    </xf>
    <xf numFmtId="0" fontId="19" fillId="0" borderId="37" xfId="4" applyFont="1" applyBorder="1" applyAlignment="1">
      <alignment horizontal="left" vertical="center" wrapText="1"/>
    </xf>
    <xf numFmtId="0" fontId="19" fillId="0" borderId="38" xfId="4" applyFont="1" applyBorder="1" applyAlignment="1">
      <alignment horizontal="left" vertical="center" wrapText="1"/>
    </xf>
    <xf numFmtId="0" fontId="17" fillId="0" borderId="37" xfId="4" applyFont="1" applyBorder="1" applyAlignment="1">
      <alignment horizontal="center" vertical="center" wrapText="1"/>
    </xf>
    <xf numFmtId="0" fontId="17" fillId="0" borderId="24" xfId="4" applyFont="1" applyBorder="1" applyAlignment="1">
      <alignment horizontal="center" vertical="center" wrapText="1"/>
    </xf>
    <xf numFmtId="0" fontId="17" fillId="0" borderId="38" xfId="4" applyFont="1" applyBorder="1" applyAlignment="1">
      <alignment horizontal="center" vertical="center" wrapText="1"/>
    </xf>
    <xf numFmtId="14" fontId="17" fillId="0" borderId="37" xfId="4" applyNumberFormat="1" applyFont="1" applyBorder="1" applyAlignment="1">
      <alignment horizontal="left" vertical="center" wrapText="1"/>
    </xf>
    <xf numFmtId="0" fontId="6" fillId="0" borderId="37" xfId="4" applyFont="1" applyBorder="1" applyAlignment="1">
      <alignment horizontal="center" vertical="top" wrapText="1"/>
    </xf>
    <xf numFmtId="0" fontId="18" fillId="13" borderId="39" xfId="4" applyFont="1" applyFill="1" applyBorder="1" applyAlignment="1">
      <alignment horizontal="center" vertical="center"/>
    </xf>
    <xf numFmtId="0" fontId="6" fillId="15" borderId="37" xfId="4" applyFont="1" applyFill="1" applyBorder="1" applyAlignment="1">
      <alignment horizontal="left" vertical="top" wrapText="1"/>
    </xf>
    <xf numFmtId="0" fontId="6" fillId="0" borderId="44" xfId="4" applyFont="1" applyBorder="1" applyAlignment="1">
      <alignment horizontal="left" vertical="top" wrapText="1"/>
    </xf>
    <xf numFmtId="0" fontId="6" fillId="0" borderId="45" xfId="4" applyFont="1" applyBorder="1"/>
    <xf numFmtId="0" fontId="6" fillId="0" borderId="46" xfId="4" applyFont="1" applyBorder="1"/>
    <xf numFmtId="0" fontId="6" fillId="0" borderId="48" xfId="4" applyFont="1" applyBorder="1" applyAlignment="1">
      <alignment horizontal="left" vertical="top" wrapText="1"/>
    </xf>
    <xf numFmtId="0" fontId="6" fillId="0" borderId="49" xfId="4" applyFont="1" applyBorder="1"/>
    <xf numFmtId="0" fontId="10" fillId="0" borderId="42" xfId="4" applyFont="1" applyBorder="1" applyAlignment="1">
      <alignment horizontal="center" vertical="center"/>
    </xf>
    <xf numFmtId="0" fontId="7" fillId="0" borderId="17" xfId="4" applyFont="1" applyBorder="1"/>
    <xf numFmtId="0" fontId="7" fillId="0" borderId="16" xfId="4" applyFont="1" applyBorder="1"/>
    <xf numFmtId="0" fontId="6" fillId="18" borderId="14" xfId="4" applyFont="1" applyFill="1" applyBorder="1" applyAlignment="1">
      <alignment horizontal="center" vertical="center" wrapText="1"/>
    </xf>
    <xf numFmtId="0" fontId="6" fillId="18" borderId="12" xfId="4" applyFont="1" applyFill="1" applyBorder="1"/>
    <xf numFmtId="0" fontId="6" fillId="18" borderId="15" xfId="4" applyFont="1" applyFill="1" applyBorder="1"/>
    <xf numFmtId="0" fontId="6" fillId="18" borderId="44" xfId="4" applyFont="1" applyFill="1" applyBorder="1" applyAlignment="1">
      <alignment horizontal="left" vertical="top" wrapText="1"/>
    </xf>
    <xf numFmtId="0" fontId="6" fillId="18" borderId="45" xfId="4" applyFont="1" applyFill="1" applyBorder="1"/>
    <xf numFmtId="0" fontId="6" fillId="18" borderId="37" xfId="4" applyFont="1" applyFill="1" applyBorder="1" applyAlignment="1">
      <alignment horizontal="left" vertical="top" wrapText="1"/>
    </xf>
    <xf numFmtId="0" fontId="6" fillId="18" borderId="46" xfId="4" applyFont="1" applyFill="1" applyBorder="1"/>
    <xf numFmtId="0" fontId="6" fillId="18" borderId="46" xfId="4" applyFont="1" applyFill="1" applyBorder="1" applyAlignment="1">
      <alignment horizontal="left" vertical="top" wrapText="1"/>
    </xf>
    <xf numFmtId="0" fontId="18" fillId="0" borderId="14" xfId="4" applyFont="1" applyBorder="1" applyAlignment="1">
      <alignment horizontal="center" vertical="center"/>
    </xf>
    <xf numFmtId="0" fontId="18" fillId="0" borderId="12" xfId="4" applyFont="1" applyBorder="1"/>
    <xf numFmtId="0" fontId="18" fillId="0" borderId="15" xfId="4" applyFont="1" applyBorder="1"/>
    <xf numFmtId="0" fontId="10" fillId="0" borderId="15" xfId="0" applyFont="1" applyBorder="1" applyAlignment="1">
      <alignment horizontal="center" vertical="center" wrapText="1"/>
    </xf>
    <xf numFmtId="0" fontId="10" fillId="0" borderId="1" xfId="0" applyFont="1" applyBorder="1" applyAlignment="1">
      <alignment horizontal="center" vertical="center" wrapText="1"/>
    </xf>
    <xf numFmtId="0" fontId="10" fillId="9" borderId="14" xfId="0" applyFont="1" applyFill="1" applyBorder="1" applyAlignment="1">
      <alignment horizontal="center" vertical="center"/>
    </xf>
    <xf numFmtId="0" fontId="10" fillId="9" borderId="15" xfId="0" applyFont="1" applyFill="1" applyBorder="1" applyAlignment="1">
      <alignment horizontal="center" vertical="center"/>
    </xf>
    <xf numFmtId="0" fontId="10" fillId="9" borderId="1" xfId="0" applyFont="1" applyFill="1" applyBorder="1" applyAlignment="1">
      <alignment horizontal="center" vertical="center"/>
    </xf>
    <xf numFmtId="0" fontId="10" fillId="9" borderId="1" xfId="0" applyFont="1" applyFill="1" applyBorder="1" applyAlignment="1">
      <alignment horizontal="left" vertical="center" wrapText="1"/>
    </xf>
    <xf numFmtId="0" fontId="10" fillId="9" borderId="1" xfId="0" applyFont="1" applyFill="1" applyBorder="1" applyAlignment="1">
      <alignment horizontal="center" vertical="center" wrapText="1"/>
    </xf>
    <xf numFmtId="9" fontId="10" fillId="9" borderId="14" xfId="1" applyFont="1" applyFill="1" applyBorder="1" applyAlignment="1">
      <alignment horizontal="center" vertical="center"/>
    </xf>
    <xf numFmtId="9" fontId="10" fillId="9" borderId="15" xfId="1" applyFont="1" applyFill="1" applyBorder="1" applyAlignment="1">
      <alignment horizontal="center" vertical="center"/>
    </xf>
    <xf numFmtId="9" fontId="10" fillId="9" borderId="42" xfId="1" applyFont="1" applyFill="1" applyBorder="1" applyAlignment="1">
      <alignment horizontal="center" vertical="center"/>
    </xf>
    <xf numFmtId="9" fontId="10" fillId="9" borderId="16" xfId="1" applyFont="1" applyFill="1" applyBorder="1" applyAlignment="1">
      <alignment horizontal="center" vertical="center"/>
    </xf>
    <xf numFmtId="0" fontId="10" fillId="9" borderId="12" xfId="0" applyFont="1" applyFill="1" applyBorder="1" applyAlignment="1">
      <alignment horizontal="center" vertical="center"/>
    </xf>
    <xf numFmtId="0" fontId="10" fillId="9" borderId="59" xfId="0" applyFont="1" applyFill="1" applyBorder="1" applyAlignment="1">
      <alignment horizontal="center" vertical="center" wrapText="1"/>
    </xf>
    <xf numFmtId="0" fontId="10" fillId="9" borderId="79" xfId="0" applyFont="1" applyFill="1" applyBorder="1" applyAlignment="1">
      <alignment horizontal="center" vertical="center" wrapText="1"/>
    </xf>
    <xf numFmtId="0" fontId="10" fillId="9" borderId="14" xfId="0" applyFont="1" applyFill="1" applyBorder="1" applyAlignment="1">
      <alignment horizontal="center" vertical="center" wrapText="1"/>
    </xf>
    <xf numFmtId="0" fontId="10" fillId="9" borderId="15" xfId="0" applyFont="1" applyFill="1" applyBorder="1" applyAlignment="1">
      <alignment horizontal="center" vertical="center" wrapText="1"/>
    </xf>
    <xf numFmtId="0" fontId="10" fillId="9" borderId="14" xfId="0" applyFont="1" applyFill="1" applyBorder="1" applyAlignment="1">
      <alignment vertical="center" wrapText="1"/>
    </xf>
    <xf numFmtId="0" fontId="10" fillId="9" borderId="15" xfId="0" applyFont="1" applyFill="1" applyBorder="1" applyAlignment="1">
      <alignment vertical="center" wrapText="1"/>
    </xf>
    <xf numFmtId="9" fontId="10" fillId="9" borderId="12" xfId="1" applyFont="1" applyFill="1" applyBorder="1" applyAlignment="1">
      <alignment horizontal="center" vertical="center"/>
    </xf>
    <xf numFmtId="0" fontId="10" fillId="9" borderId="15" xfId="0" applyFont="1" applyFill="1" applyBorder="1" applyAlignment="1">
      <alignment horizontal="left" vertical="center" wrapText="1"/>
    </xf>
    <xf numFmtId="0" fontId="10" fillId="9" borderId="12" xfId="0" applyFont="1" applyFill="1" applyBorder="1" applyAlignment="1">
      <alignment horizontal="center" vertical="center" wrapText="1"/>
    </xf>
    <xf numFmtId="0" fontId="10" fillId="9" borderId="12" xfId="0" applyFont="1" applyFill="1" applyBorder="1" applyAlignment="1">
      <alignment vertical="center" wrapText="1"/>
    </xf>
    <xf numFmtId="0" fontId="10" fillId="9" borderId="15" xfId="0" applyFont="1" applyFill="1" applyBorder="1" applyAlignment="1">
      <alignment vertical="center"/>
    </xf>
    <xf numFmtId="0" fontId="10" fillId="0" borderId="14" xfId="0" applyFont="1" applyBorder="1" applyAlignment="1">
      <alignment horizontal="center" vertical="center"/>
    </xf>
    <xf numFmtId="0" fontId="10" fillId="0" borderId="15" xfId="0" applyFont="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left" vertical="center" wrapText="1"/>
    </xf>
    <xf numFmtId="9" fontId="10" fillId="0" borderId="14" xfId="1" applyFont="1" applyBorder="1" applyAlignment="1">
      <alignment horizontal="center" vertical="center"/>
    </xf>
    <xf numFmtId="9" fontId="10" fillId="0" borderId="15" xfId="1" applyFont="1" applyBorder="1" applyAlignment="1">
      <alignment horizontal="center" vertical="center"/>
    </xf>
    <xf numFmtId="9" fontId="10" fillId="0" borderId="42" xfId="1" applyFont="1" applyBorder="1" applyAlignment="1">
      <alignment horizontal="center" vertical="center"/>
    </xf>
    <xf numFmtId="9" fontId="10" fillId="0" borderId="16" xfId="1" applyFont="1" applyBorder="1" applyAlignment="1">
      <alignment horizontal="center" vertical="center"/>
    </xf>
    <xf numFmtId="0" fontId="10" fillId="0" borderId="14" xfId="0" applyFont="1" applyBorder="1" applyAlignment="1">
      <alignment horizontal="center" vertical="center" wrapText="1"/>
    </xf>
    <xf numFmtId="0" fontId="10" fillId="0" borderId="14" xfId="0" applyFont="1" applyBorder="1" applyAlignment="1">
      <alignment vertical="center" wrapText="1"/>
    </xf>
    <xf numFmtId="0" fontId="10" fillId="0" borderId="15" xfId="0" applyFont="1" applyBorder="1" applyAlignment="1">
      <alignment vertical="center" wrapText="1"/>
    </xf>
    <xf numFmtId="0" fontId="10" fillId="0" borderId="12" xfId="0" applyFont="1" applyBorder="1" applyAlignment="1">
      <alignment horizontal="center" vertical="center"/>
    </xf>
    <xf numFmtId="9" fontId="10" fillId="0" borderId="17" xfId="1" applyFont="1" applyBorder="1" applyAlignment="1">
      <alignment horizontal="center" vertical="center"/>
    </xf>
    <xf numFmtId="9" fontId="10" fillId="0" borderId="12" xfId="1" applyFont="1" applyBorder="1" applyAlignment="1">
      <alignment horizontal="center" vertical="center"/>
    </xf>
    <xf numFmtId="0" fontId="10" fillId="9" borderId="14" xfId="0" applyFont="1" applyFill="1" applyBorder="1" applyAlignment="1">
      <alignment horizontal="center"/>
    </xf>
    <xf numFmtId="0" fontId="10" fillId="9" borderId="12" xfId="0" applyFont="1" applyFill="1" applyBorder="1" applyAlignment="1">
      <alignment horizontal="center"/>
    </xf>
    <xf numFmtId="0" fontId="10" fillId="9" borderId="66" xfId="0" applyFont="1" applyFill="1" applyBorder="1" applyAlignment="1">
      <alignment horizontal="center" vertical="center" wrapText="1"/>
    </xf>
    <xf numFmtId="0" fontId="10" fillId="0" borderId="12" xfId="0" applyFont="1" applyBorder="1" applyAlignment="1">
      <alignment horizontal="center" vertical="center" wrapText="1"/>
    </xf>
    <xf numFmtId="0" fontId="10" fillId="0" borderId="12" xfId="0" applyFont="1" applyBorder="1" applyAlignment="1">
      <alignment vertical="center" wrapText="1"/>
    </xf>
    <xf numFmtId="9" fontId="10" fillId="0" borderId="14" xfId="0" applyNumberFormat="1" applyFont="1" applyBorder="1" applyAlignment="1">
      <alignment horizontal="center" vertical="center" wrapText="1"/>
    </xf>
    <xf numFmtId="9" fontId="10" fillId="0" borderId="12" xfId="0" applyNumberFormat="1" applyFont="1" applyBorder="1" applyAlignment="1">
      <alignment horizontal="center" vertical="center" wrapText="1"/>
    </xf>
    <xf numFmtId="0" fontId="10" fillId="0" borderId="15" xfId="0" applyFont="1" applyBorder="1" applyAlignment="1">
      <alignment vertical="center"/>
    </xf>
    <xf numFmtId="0" fontId="10" fillId="0" borderId="15" xfId="0" applyFont="1" applyBorder="1" applyAlignment="1">
      <alignment horizontal="left" vertical="center" wrapText="1"/>
    </xf>
    <xf numFmtId="0" fontId="10" fillId="0" borderId="78" xfId="0" applyFont="1" applyBorder="1" applyAlignment="1">
      <alignment horizontal="center" vertical="center"/>
    </xf>
    <xf numFmtId="0" fontId="4" fillId="0" borderId="12" xfId="0" applyFont="1" applyBorder="1" applyAlignment="1">
      <alignment horizontal="center" vertical="center"/>
    </xf>
    <xf numFmtId="0" fontId="4" fillId="0" borderId="78" xfId="0" applyFont="1" applyBorder="1" applyAlignment="1">
      <alignment horizontal="center" vertical="center"/>
    </xf>
    <xf numFmtId="0" fontId="10" fillId="0" borderId="1" xfId="0" applyFont="1" applyBorder="1" applyAlignment="1">
      <alignment horizontal="center" wrapText="1"/>
    </xf>
    <xf numFmtId="0" fontId="10" fillId="0" borderId="14" xfId="0" applyFont="1" applyBorder="1" applyAlignment="1">
      <alignment horizontal="center" wrapText="1"/>
    </xf>
    <xf numFmtId="0" fontId="10" fillId="0" borderId="15" xfId="0" applyFont="1" applyBorder="1" applyAlignment="1">
      <alignment horizontal="center" wrapText="1"/>
    </xf>
    <xf numFmtId="0" fontId="12" fillId="8" borderId="4" xfId="0" applyFont="1" applyFill="1" applyBorder="1" applyAlignment="1">
      <alignment horizontal="center" vertical="center"/>
    </xf>
    <xf numFmtId="0" fontId="12" fillId="8" borderId="13" xfId="0" applyFont="1" applyFill="1" applyBorder="1" applyAlignment="1">
      <alignment horizontal="center" vertical="center"/>
    </xf>
    <xf numFmtId="0" fontId="12" fillId="8" borderId="5" xfId="0" applyFont="1" applyFill="1" applyBorder="1" applyAlignment="1">
      <alignment horizontal="center" vertical="center"/>
    </xf>
    <xf numFmtId="0" fontId="12" fillId="8" borderId="6" xfId="0" applyFont="1" applyFill="1" applyBorder="1" applyAlignment="1">
      <alignment horizontal="center" vertical="center"/>
    </xf>
    <xf numFmtId="0" fontId="12" fillId="8" borderId="0" xfId="0" applyFont="1" applyFill="1" applyBorder="1" applyAlignment="1">
      <alignment horizontal="center" vertical="center"/>
    </xf>
    <xf numFmtId="0" fontId="12" fillId="8" borderId="7" xfId="0" applyFont="1" applyFill="1" applyBorder="1" applyAlignment="1">
      <alignment horizontal="center" vertical="center"/>
    </xf>
    <xf numFmtId="0" fontId="12" fillId="5" borderId="57" xfId="0" applyFont="1" applyFill="1" applyBorder="1" applyAlignment="1">
      <alignment horizontal="center" vertical="center"/>
    </xf>
    <xf numFmtId="0" fontId="12" fillId="5" borderId="65" xfId="0" applyFont="1" applyFill="1" applyBorder="1" applyAlignment="1">
      <alignment horizontal="center" vertical="center"/>
    </xf>
    <xf numFmtId="0" fontId="12" fillId="5" borderId="54" xfId="0" applyFont="1" applyFill="1" applyBorder="1" applyAlignment="1">
      <alignment horizontal="center" vertical="center"/>
    </xf>
    <xf numFmtId="0" fontId="12" fillId="6" borderId="8" xfId="0" applyFont="1" applyFill="1" applyBorder="1" applyAlignment="1">
      <alignment horizontal="center" vertical="center"/>
    </xf>
    <xf numFmtId="0" fontId="12" fillId="6" borderId="72" xfId="0" applyFont="1" applyFill="1" applyBorder="1" applyAlignment="1">
      <alignment horizontal="center" vertical="center"/>
    </xf>
    <xf numFmtId="0" fontId="12" fillId="6" borderId="73" xfId="0" applyFont="1" applyFill="1" applyBorder="1" applyAlignment="1">
      <alignment horizontal="center" vertical="center"/>
    </xf>
    <xf numFmtId="0" fontId="12" fillId="7" borderId="57" xfId="0" applyFont="1" applyFill="1" applyBorder="1" applyAlignment="1">
      <alignment horizontal="center" vertical="center"/>
    </xf>
    <xf numFmtId="0" fontId="12" fillId="7" borderId="65" xfId="0" applyFont="1" applyFill="1" applyBorder="1" applyAlignment="1">
      <alignment horizontal="center" vertical="center"/>
    </xf>
    <xf numFmtId="0" fontId="12" fillId="7" borderId="76" xfId="0" applyFont="1" applyFill="1" applyBorder="1" applyAlignment="1">
      <alignment horizontal="center" vertical="center"/>
    </xf>
    <xf numFmtId="0" fontId="12" fillId="4" borderId="69" xfId="0" applyFont="1" applyFill="1" applyBorder="1" applyAlignment="1">
      <alignment horizontal="center" vertical="center" wrapText="1"/>
    </xf>
    <xf numFmtId="0" fontId="12" fillId="4" borderId="70" xfId="0" applyFont="1" applyFill="1" applyBorder="1" applyAlignment="1">
      <alignment horizontal="center" vertical="center" wrapText="1"/>
    </xf>
    <xf numFmtId="0" fontId="12" fillId="4" borderId="71" xfId="0" applyFont="1" applyFill="1" applyBorder="1" applyAlignment="1">
      <alignment horizontal="center" vertical="center" wrapText="1"/>
    </xf>
    <xf numFmtId="0" fontId="4" fillId="0" borderId="4" xfId="2" applyFont="1" applyBorder="1" applyAlignment="1" applyProtection="1">
      <alignment horizontal="center" vertical="center"/>
    </xf>
    <xf numFmtId="0" fontId="4" fillId="0" borderId="5" xfId="2" applyFont="1" applyBorder="1" applyAlignment="1" applyProtection="1">
      <alignment horizontal="center" vertical="center"/>
    </xf>
    <xf numFmtId="0" fontId="4" fillId="0" borderId="6" xfId="2" applyFont="1" applyBorder="1" applyAlignment="1" applyProtection="1">
      <alignment horizontal="center" vertical="center"/>
    </xf>
    <xf numFmtId="0" fontId="4" fillId="0" borderId="7" xfId="2" applyFont="1" applyBorder="1" applyAlignment="1" applyProtection="1">
      <alignment horizontal="center" vertical="center"/>
    </xf>
    <xf numFmtId="0" fontId="12" fillId="2" borderId="8" xfId="2" applyFont="1" applyFill="1" applyBorder="1" applyAlignment="1" applyProtection="1">
      <alignment horizontal="left" vertical="center"/>
    </xf>
    <xf numFmtId="0" fontId="12" fillId="2" borderId="18" xfId="2" applyFont="1" applyFill="1" applyBorder="1" applyAlignment="1" applyProtection="1">
      <alignment horizontal="left" vertical="center"/>
    </xf>
    <xf numFmtId="0" fontId="10" fillId="0" borderId="20" xfId="0" applyFont="1" applyBorder="1" applyAlignment="1">
      <alignment horizontal="left" vertical="center" wrapText="1"/>
    </xf>
    <xf numFmtId="0" fontId="4" fillId="0" borderId="21" xfId="0" applyFont="1" applyBorder="1"/>
    <xf numFmtId="0" fontId="4" fillId="0" borderId="22" xfId="0" applyFont="1" applyBorder="1"/>
    <xf numFmtId="0" fontId="12" fillId="3" borderId="9" xfId="2" applyFont="1" applyFill="1" applyBorder="1" applyAlignment="1" applyProtection="1">
      <alignment horizontal="left" vertical="top"/>
    </xf>
    <xf numFmtId="0" fontId="12" fillId="3" borderId="17" xfId="2" applyFont="1" applyFill="1" applyBorder="1" applyAlignment="1" applyProtection="1">
      <alignment horizontal="left" vertical="top"/>
    </xf>
    <xf numFmtId="0" fontId="10" fillId="0" borderId="23" xfId="0" applyFont="1" applyBorder="1" applyAlignment="1">
      <alignment horizontal="left" vertical="center" wrapText="1"/>
    </xf>
    <xf numFmtId="0" fontId="4" fillId="0" borderId="24" xfId="0" applyFont="1" applyBorder="1"/>
    <xf numFmtId="0" fontId="4" fillId="0" borderId="25" xfId="0" applyFont="1" applyBorder="1"/>
    <xf numFmtId="0" fontId="10" fillId="0" borderId="23" xfId="0" applyFont="1" applyBorder="1" applyAlignment="1">
      <alignment horizontal="left" wrapText="1"/>
    </xf>
    <xf numFmtId="0" fontId="4" fillId="0" borderId="24" xfId="0" applyFont="1" applyBorder="1" applyAlignment="1"/>
    <xf numFmtId="0" fontId="4" fillId="0" borderId="25" xfId="0" applyFont="1" applyBorder="1" applyAlignment="1"/>
    <xf numFmtId="164" fontId="10" fillId="18" borderId="51" xfId="0" applyNumberFormat="1" applyFont="1" applyFill="1" applyBorder="1" applyAlignment="1">
      <alignment horizontal="left" vertical="center" wrapText="1"/>
    </xf>
    <xf numFmtId="0" fontId="4" fillId="18" borderId="35" xfId="0" applyFont="1" applyFill="1" applyBorder="1"/>
    <xf numFmtId="0" fontId="4" fillId="18" borderId="52" xfId="0" applyFont="1" applyFill="1" applyBorder="1"/>
    <xf numFmtId="0" fontId="12" fillId="3" borderId="9" xfId="2" applyFont="1" applyFill="1" applyBorder="1" applyAlignment="1" applyProtection="1">
      <alignment horizontal="left" vertical="center"/>
    </xf>
    <xf numFmtId="0" fontId="12" fillId="3" borderId="17" xfId="2" applyFont="1" applyFill="1" applyBorder="1" applyAlignment="1" applyProtection="1">
      <alignment horizontal="left" vertical="center"/>
    </xf>
    <xf numFmtId="0" fontId="12" fillId="3" borderId="8" xfId="2" applyFont="1" applyFill="1" applyBorder="1" applyAlignment="1" applyProtection="1">
      <alignment horizontal="left" vertical="center"/>
    </xf>
    <xf numFmtId="0" fontId="12" fillId="3" borderId="18" xfId="2" applyFont="1" applyFill="1" applyBorder="1" applyAlignment="1" applyProtection="1">
      <alignment horizontal="left" vertical="center"/>
    </xf>
    <xf numFmtId="0" fontId="12" fillId="6" borderId="54" xfId="0" applyFont="1" applyFill="1" applyBorder="1" applyAlignment="1">
      <alignment horizontal="center" vertical="center" wrapText="1"/>
    </xf>
    <xf numFmtId="0" fontId="12" fillId="6" borderId="19" xfId="0" applyFont="1" applyFill="1" applyBorder="1" applyAlignment="1">
      <alignment horizontal="center" vertical="center" wrapText="1"/>
    </xf>
    <xf numFmtId="0" fontId="12" fillId="6" borderId="63" xfId="0" applyFont="1" applyFill="1" applyBorder="1" applyAlignment="1">
      <alignment horizontal="center" vertical="center" wrapText="1"/>
    </xf>
    <xf numFmtId="0" fontId="12" fillId="6" borderId="60" xfId="0" applyFont="1" applyFill="1" applyBorder="1" applyAlignment="1">
      <alignment horizontal="center" vertical="center" wrapText="1"/>
    </xf>
    <xf numFmtId="0" fontId="10" fillId="0" borderId="4" xfId="2" applyFont="1" applyBorder="1" applyAlignment="1" applyProtection="1">
      <alignment horizontal="center"/>
    </xf>
    <xf numFmtId="0" fontId="10" fillId="0" borderId="5" xfId="2" applyFont="1" applyBorder="1" applyAlignment="1" applyProtection="1">
      <alignment horizontal="center"/>
    </xf>
    <xf numFmtId="0" fontId="4" fillId="0" borderId="6" xfId="2" applyFont="1" applyBorder="1" applyAlignment="1" applyProtection="1">
      <alignment horizontal="center" vertical="distributed" wrapText="1"/>
    </xf>
    <xf numFmtId="0" fontId="4" fillId="0" borderId="7" xfId="2" applyFont="1" applyBorder="1" applyAlignment="1" applyProtection="1">
      <alignment horizontal="center" vertical="distributed" wrapText="1"/>
    </xf>
    <xf numFmtId="0" fontId="4" fillId="0" borderId="6" xfId="2" applyFont="1" applyFill="1" applyBorder="1" applyAlignment="1" applyProtection="1">
      <alignment horizontal="center" vertical="center"/>
    </xf>
    <xf numFmtId="0" fontId="4" fillId="0" borderId="7" xfId="2" applyFont="1" applyFill="1" applyBorder="1" applyAlignment="1" applyProtection="1">
      <alignment horizontal="center" vertical="center"/>
    </xf>
    <xf numFmtId="0" fontId="22" fillId="0" borderId="4" xfId="2" applyNumberFormat="1" applyFont="1" applyFill="1" applyBorder="1" applyAlignment="1" applyProtection="1">
      <alignment horizontal="center" vertical="center" wrapText="1"/>
    </xf>
    <xf numFmtId="0" fontId="22" fillId="0" borderId="13" xfId="2" applyNumberFormat="1" applyFont="1" applyFill="1" applyBorder="1" applyAlignment="1" applyProtection="1">
      <alignment horizontal="center" vertical="center" wrapText="1"/>
    </xf>
    <xf numFmtId="0" fontId="22" fillId="0" borderId="5" xfId="2" applyNumberFormat="1" applyFont="1" applyFill="1" applyBorder="1" applyAlignment="1" applyProtection="1">
      <alignment horizontal="center" vertical="center" wrapText="1"/>
    </xf>
    <xf numFmtId="0" fontId="22" fillId="0" borderId="6" xfId="2" applyNumberFormat="1" applyFont="1" applyFill="1" applyBorder="1" applyAlignment="1" applyProtection="1">
      <alignment horizontal="center" vertical="center" wrapText="1"/>
    </xf>
    <xf numFmtId="0" fontId="22" fillId="0" borderId="0" xfId="2" applyNumberFormat="1" applyFont="1" applyFill="1" applyBorder="1" applyAlignment="1" applyProtection="1">
      <alignment horizontal="center" vertical="center" wrapText="1"/>
    </xf>
    <xf numFmtId="0" fontId="22" fillId="0" borderId="7" xfId="2" applyNumberFormat="1" applyFont="1" applyFill="1" applyBorder="1" applyAlignment="1" applyProtection="1">
      <alignment horizontal="center" vertical="center" wrapText="1"/>
    </xf>
    <xf numFmtId="0" fontId="23" fillId="0" borderId="6" xfId="2" applyNumberFormat="1" applyFont="1" applyFill="1" applyBorder="1" applyAlignment="1" applyProtection="1">
      <alignment horizontal="center" vertical="center" wrapText="1"/>
    </xf>
    <xf numFmtId="0" fontId="23" fillId="0" borderId="0" xfId="2" applyNumberFormat="1" applyFont="1" applyFill="1" applyBorder="1" applyAlignment="1" applyProtection="1">
      <alignment horizontal="center" vertical="center" wrapText="1"/>
    </xf>
    <xf numFmtId="0" fontId="23" fillId="0" borderId="7" xfId="2" applyNumberFormat="1" applyFont="1" applyFill="1" applyBorder="1" applyAlignment="1" applyProtection="1">
      <alignment horizontal="center" vertical="center" wrapText="1"/>
    </xf>
    <xf numFmtId="0" fontId="12" fillId="6" borderId="13" xfId="0" applyFont="1" applyFill="1" applyBorder="1" applyAlignment="1">
      <alignment horizontal="center" vertical="center" wrapText="1"/>
    </xf>
    <xf numFmtId="0" fontId="12" fillId="6" borderId="62" xfId="0" applyFont="1" applyFill="1" applyBorder="1" applyAlignment="1">
      <alignment horizontal="center" vertical="center" wrapText="1"/>
    </xf>
    <xf numFmtId="0" fontId="12" fillId="6" borderId="4"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12" fillId="6" borderId="77" xfId="0" applyFont="1" applyFill="1" applyBorder="1" applyAlignment="1">
      <alignment horizontal="center" vertical="center" wrapText="1"/>
    </xf>
    <xf numFmtId="0" fontId="12" fillId="6" borderId="75" xfId="0" applyFont="1" applyFill="1" applyBorder="1" applyAlignment="1">
      <alignment horizontal="center" vertical="center" wrapText="1"/>
    </xf>
    <xf numFmtId="0" fontId="12" fillId="8" borderId="63" xfId="0" applyFont="1" applyFill="1" applyBorder="1" applyAlignment="1">
      <alignment horizontal="center" vertical="center" wrapText="1"/>
    </xf>
    <xf numFmtId="0" fontId="12" fillId="8" borderId="60" xfId="0" applyFont="1" applyFill="1" applyBorder="1" applyAlignment="1">
      <alignment horizontal="center" vertical="center" wrapText="1"/>
    </xf>
    <xf numFmtId="0" fontId="12" fillId="6" borderId="57" xfId="0" applyFont="1" applyFill="1" applyBorder="1" applyAlignment="1">
      <alignment horizontal="center" vertical="center" wrapText="1"/>
    </xf>
    <xf numFmtId="0" fontId="12" fillId="6" borderId="10" xfId="0" applyFont="1" applyFill="1" applyBorder="1" applyAlignment="1">
      <alignment horizontal="center" vertical="center" wrapText="1"/>
    </xf>
    <xf numFmtId="0" fontId="12" fillId="6" borderId="65" xfId="0" applyFont="1" applyFill="1" applyBorder="1" applyAlignment="1">
      <alignment horizontal="center" vertical="center" wrapText="1"/>
    </xf>
    <xf numFmtId="0" fontId="12" fillId="6" borderId="55" xfId="0" applyFont="1" applyFill="1" applyBorder="1" applyAlignment="1">
      <alignment horizontal="center" vertical="center" wrapText="1"/>
    </xf>
    <xf numFmtId="0" fontId="12" fillId="4" borderId="59" xfId="0" applyFont="1" applyFill="1" applyBorder="1" applyAlignment="1">
      <alignment horizontal="center" vertical="center" wrapText="1"/>
    </xf>
    <xf numFmtId="0" fontId="12" fillId="4" borderId="60"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12" fillId="4" borderId="77" xfId="0" applyFont="1" applyFill="1" applyBorder="1" applyAlignment="1">
      <alignment horizontal="center" vertical="center" wrapText="1"/>
    </xf>
    <xf numFmtId="0" fontId="12" fillId="6" borderId="74" xfId="0" applyFont="1" applyFill="1" applyBorder="1" applyAlignment="1">
      <alignment horizontal="center" vertical="center" wrapText="1"/>
    </xf>
    <xf numFmtId="0" fontId="12" fillId="6" borderId="56" xfId="0" applyFont="1" applyFill="1" applyBorder="1" applyAlignment="1">
      <alignment horizontal="center" vertical="center" wrapText="1"/>
    </xf>
    <xf numFmtId="0" fontId="12" fillId="4" borderId="0" xfId="0" applyFont="1" applyFill="1" applyBorder="1" applyAlignment="1">
      <alignment horizontal="center" vertical="center" wrapText="1"/>
    </xf>
    <xf numFmtId="0" fontId="12" fillId="4" borderId="62" xfId="0" applyFont="1" applyFill="1" applyBorder="1" applyAlignment="1">
      <alignment horizontal="center" vertical="center" wrapText="1"/>
    </xf>
    <xf numFmtId="0" fontId="12" fillId="4" borderId="66" xfId="0" applyFont="1" applyFill="1" applyBorder="1" applyAlignment="1">
      <alignment horizontal="center" vertical="center" wrapText="1"/>
    </xf>
    <xf numFmtId="0" fontId="12" fillId="8" borderId="4" xfId="0" applyFont="1" applyFill="1" applyBorder="1" applyAlignment="1">
      <alignment horizontal="center" vertical="center" wrapText="1"/>
    </xf>
    <xf numFmtId="0" fontId="12" fillId="8" borderId="77" xfId="0" applyFont="1" applyFill="1" applyBorder="1" applyAlignment="1">
      <alignment horizontal="center" vertical="center" wrapText="1"/>
    </xf>
    <xf numFmtId="0" fontId="12" fillId="8" borderId="5" xfId="0" applyFont="1" applyFill="1" applyBorder="1" applyAlignment="1">
      <alignment horizontal="center" vertical="center" wrapText="1"/>
    </xf>
    <xf numFmtId="0" fontId="12" fillId="8" borderId="75" xfId="0" applyFont="1" applyFill="1" applyBorder="1" applyAlignment="1">
      <alignment horizontal="center" vertical="center" wrapText="1"/>
    </xf>
    <xf numFmtId="0" fontId="12" fillId="8" borderId="69" xfId="0" applyFont="1" applyFill="1" applyBorder="1" applyAlignment="1">
      <alignment horizontal="center" vertical="center" wrapText="1"/>
    </xf>
    <xf numFmtId="0" fontId="12" fillId="8" borderId="70" xfId="0" applyFont="1" applyFill="1" applyBorder="1" applyAlignment="1">
      <alignment horizontal="center" vertical="center" wrapText="1"/>
    </xf>
    <xf numFmtId="0" fontId="12" fillId="8" borderId="71" xfId="0" applyFont="1" applyFill="1" applyBorder="1" applyAlignment="1">
      <alignment horizontal="center" vertical="center" wrapText="1"/>
    </xf>
    <xf numFmtId="0" fontId="13" fillId="0" borderId="0" xfId="0" applyFont="1" applyAlignment="1">
      <alignment horizontal="center"/>
    </xf>
    <xf numFmtId="0" fontId="10" fillId="0" borderId="61" xfId="0" applyFont="1" applyFill="1" applyBorder="1" applyAlignment="1">
      <alignment vertical="center" wrapText="1"/>
    </xf>
    <xf numFmtId="9" fontId="10" fillId="9" borderId="17" xfId="1" applyFont="1" applyFill="1" applyBorder="1" applyAlignment="1">
      <alignment horizontal="center" vertical="center"/>
    </xf>
    <xf numFmtId="0" fontId="10" fillId="0" borderId="12" xfId="0" applyFont="1" applyBorder="1" applyAlignment="1">
      <alignment horizontal="left" vertical="center" wrapText="1"/>
    </xf>
    <xf numFmtId="0" fontId="10" fillId="0" borderId="78" xfId="0" applyFont="1" applyBorder="1" applyAlignment="1">
      <alignment horizontal="left" vertical="center" wrapText="1"/>
    </xf>
  </cellXfs>
  <cellStyles count="7">
    <cellStyle name="Normal" xfId="0" builtinId="0"/>
    <cellStyle name="Normal 2" xfId="2"/>
    <cellStyle name="Normal 2 2" xfId="3"/>
    <cellStyle name="Normal 3" xfId="4"/>
    <cellStyle name="Normal 4" xfId="5"/>
    <cellStyle name="Normal 5" xfId="6"/>
    <cellStyle name="Porcentaje" xfId="1" builtinId="5"/>
  </cellStyles>
  <dxfs count="238">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image" Target="../media/image6.png"/><Relationship Id="rId7" Type="http://schemas.openxmlformats.org/officeDocument/2006/relationships/image" Target="../media/image10.jpg"/><Relationship Id="rId12" Type="http://schemas.openxmlformats.org/officeDocument/2006/relationships/image" Target="../media/image15.jp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11" Type="http://schemas.openxmlformats.org/officeDocument/2006/relationships/image" Target="../media/image14.jp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85725</xdr:rowOff>
    </xdr:from>
    <xdr:ext cx="657225" cy="781050"/>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3" name="image1.pn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1824508</xdr:colOff>
      <xdr:row>8</xdr:row>
      <xdr:rowOff>3114675</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a:stretch>
          <a:fillRect/>
        </a:stretch>
      </xdr:blipFill>
      <xdr:spPr>
        <a:xfrm>
          <a:off x="2468183" y="7474968"/>
          <a:ext cx="9271849" cy="3078732"/>
        </a:xfrm>
        <a:prstGeom prst="rect">
          <a:avLst/>
        </a:prstGeom>
      </xdr:spPr>
    </xdr:pic>
    <xdr:clientData/>
  </xdr:twoCellAnchor>
  <xdr:oneCellAnchor>
    <xdr:from>
      <xdr:col>1</xdr:col>
      <xdr:colOff>571500</xdr:colOff>
      <xdr:row>0</xdr:row>
      <xdr:rowOff>85725</xdr:rowOff>
    </xdr:from>
    <xdr:ext cx="657225" cy="781050"/>
    <xdr:pic>
      <xdr:nvPicPr>
        <xdr:cNvPr id="5" name="image1.png">
          <a:extLst>
            <a:ext uri="{FF2B5EF4-FFF2-40B4-BE49-F238E27FC236}">
              <a16:creationId xmlns:a16="http://schemas.microsoft.com/office/drawing/2014/main" xmlns="" id="{00000000-0008-0000-0000-000005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1824508</xdr:colOff>
      <xdr:row>8</xdr:row>
      <xdr:rowOff>3144457</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2"/>
        <a:stretch>
          <a:fillRect/>
        </a:stretch>
      </xdr:blipFill>
      <xdr:spPr>
        <a:xfrm>
          <a:off x="2468183" y="7741668"/>
          <a:ext cx="9271849" cy="3108514"/>
        </a:xfrm>
        <a:prstGeom prst="rect">
          <a:avLst/>
        </a:prstGeom>
      </xdr:spPr>
    </xdr:pic>
    <xdr:clientData/>
  </xdr:twoCellAnchor>
  <xdr:oneCellAnchor>
    <xdr:from>
      <xdr:col>1</xdr:col>
      <xdr:colOff>571500</xdr:colOff>
      <xdr:row>0</xdr:row>
      <xdr:rowOff>85725</xdr:rowOff>
    </xdr:from>
    <xdr:ext cx="657225" cy="781050"/>
    <xdr:pic>
      <xdr:nvPicPr>
        <xdr:cNvPr id="7" name="image1.png">
          <a:extLst>
            <a:ext uri="{FF2B5EF4-FFF2-40B4-BE49-F238E27FC236}">
              <a16:creationId xmlns:a16="http://schemas.microsoft.com/office/drawing/2014/main" xmlns="" id="{00000000-0008-0000-0000-000007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8" name="image1.png">
          <a:extLst>
            <a:ext uri="{FF2B5EF4-FFF2-40B4-BE49-F238E27FC236}">
              <a16:creationId xmlns:a16="http://schemas.microsoft.com/office/drawing/2014/main" xmlns="" id="{00000000-0008-0000-0000-000008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1824509</xdr:colOff>
      <xdr:row>8</xdr:row>
      <xdr:rowOff>3114675</xdr:rowOff>
    </xdr:to>
    <xdr:pic>
      <xdr:nvPicPr>
        <xdr:cNvPr id="9" name="Imagen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2"/>
        <a:stretch>
          <a:fillRect/>
        </a:stretch>
      </xdr:blipFill>
      <xdr:spPr>
        <a:xfrm>
          <a:off x="3487358" y="8055993"/>
          <a:ext cx="9271850" cy="3078732"/>
        </a:xfrm>
        <a:prstGeom prst="rect">
          <a:avLst/>
        </a:prstGeom>
      </xdr:spPr>
    </xdr:pic>
    <xdr:clientData/>
  </xdr:twoCellAnchor>
  <xdr:oneCellAnchor>
    <xdr:from>
      <xdr:col>1</xdr:col>
      <xdr:colOff>571500</xdr:colOff>
      <xdr:row>0</xdr:row>
      <xdr:rowOff>85725</xdr:rowOff>
    </xdr:from>
    <xdr:ext cx="657225" cy="781050"/>
    <xdr:pic>
      <xdr:nvPicPr>
        <xdr:cNvPr id="10" name="image1.png">
          <a:extLst>
            <a:ext uri="{FF2B5EF4-FFF2-40B4-BE49-F238E27FC236}">
              <a16:creationId xmlns:a16="http://schemas.microsoft.com/office/drawing/2014/main" xmlns="" id="{00000000-0008-0000-0000-00000A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1824509</xdr:colOff>
      <xdr:row>8</xdr:row>
      <xdr:rowOff>3144457</xdr:rowOff>
    </xdr:to>
    <xdr:pic>
      <xdr:nvPicPr>
        <xdr:cNvPr id="11" name="Imagen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2"/>
        <a:stretch>
          <a:fillRect/>
        </a:stretch>
      </xdr:blipFill>
      <xdr:spPr>
        <a:xfrm>
          <a:off x="3487358" y="8055993"/>
          <a:ext cx="9271850" cy="31085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1332157</xdr:colOff>
      <xdr:row>0</xdr:row>
      <xdr:rowOff>60490</xdr:rowOff>
    </xdr:from>
    <xdr:to>
      <xdr:col>0</xdr:col>
      <xdr:colOff>2030949</xdr:colOff>
      <xdr:row>3</xdr:row>
      <xdr:rowOff>123826</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157" y="1214073"/>
          <a:ext cx="698792" cy="6348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742950</xdr:colOff>
      <xdr:row>216</xdr:row>
      <xdr:rowOff>38100</xdr:rowOff>
    </xdr:from>
    <xdr:to>
      <xdr:col>9</xdr:col>
      <xdr:colOff>294474</xdr:colOff>
      <xdr:row>236</xdr:row>
      <xdr:rowOff>161433</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742950" y="228600"/>
          <a:ext cx="6409524" cy="3933333"/>
        </a:xfrm>
        <a:prstGeom prst="rect">
          <a:avLst/>
        </a:prstGeom>
      </xdr:spPr>
    </xdr:pic>
    <xdr:clientData/>
  </xdr:twoCellAnchor>
  <xdr:twoCellAnchor editAs="oneCell">
    <xdr:from>
      <xdr:col>0</xdr:col>
      <xdr:colOff>647700</xdr:colOff>
      <xdr:row>258</xdr:row>
      <xdr:rowOff>0</xdr:rowOff>
    </xdr:from>
    <xdr:to>
      <xdr:col>9</xdr:col>
      <xdr:colOff>313509</xdr:colOff>
      <xdr:row>278</xdr:row>
      <xdr:rowOff>56667</xdr:rowOff>
    </xdr:to>
    <xdr:pic>
      <xdr:nvPicPr>
        <xdr:cNvPr id="4" name="Imagen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2"/>
        <a:stretch>
          <a:fillRect/>
        </a:stretch>
      </xdr:blipFill>
      <xdr:spPr>
        <a:xfrm>
          <a:off x="647700" y="39357300"/>
          <a:ext cx="6523809" cy="3866667"/>
        </a:xfrm>
        <a:prstGeom prst="rect">
          <a:avLst/>
        </a:prstGeom>
      </xdr:spPr>
    </xdr:pic>
    <xdr:clientData/>
  </xdr:twoCellAnchor>
  <xdr:twoCellAnchor editAs="oneCell">
    <xdr:from>
      <xdr:col>2</xdr:col>
      <xdr:colOff>9525</xdr:colOff>
      <xdr:row>36</xdr:row>
      <xdr:rowOff>9525</xdr:rowOff>
    </xdr:from>
    <xdr:to>
      <xdr:col>10</xdr:col>
      <xdr:colOff>581025</xdr:colOff>
      <xdr:row>59</xdr:row>
      <xdr:rowOff>152400</xdr:rowOff>
    </xdr:to>
    <xdr:pic>
      <xdr:nvPicPr>
        <xdr:cNvPr id="7" name="Imagen 6">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3"/>
        <a:stretch>
          <a:fillRect/>
        </a:stretch>
      </xdr:blipFill>
      <xdr:spPr>
        <a:xfrm>
          <a:off x="1533525" y="1609725"/>
          <a:ext cx="6667500" cy="4524375"/>
        </a:xfrm>
        <a:prstGeom prst="rect">
          <a:avLst/>
        </a:prstGeom>
      </xdr:spPr>
    </xdr:pic>
    <xdr:clientData/>
  </xdr:twoCellAnchor>
  <xdr:twoCellAnchor editAs="oneCell">
    <xdr:from>
      <xdr:col>2</xdr:col>
      <xdr:colOff>0</xdr:colOff>
      <xdr:row>64</xdr:row>
      <xdr:rowOff>47625</xdr:rowOff>
    </xdr:from>
    <xdr:to>
      <xdr:col>10</xdr:col>
      <xdr:colOff>638175</xdr:colOff>
      <xdr:row>87</xdr:row>
      <xdr:rowOff>85725</xdr:rowOff>
    </xdr:to>
    <xdr:pic>
      <xdr:nvPicPr>
        <xdr:cNvPr id="8" name="Imagen 7">
          <a:extLst>
            <a:ext uri="{FF2B5EF4-FFF2-40B4-BE49-F238E27FC236}">
              <a16:creationId xmlns:a16="http://schemas.microsoft.com/office/drawing/2014/main" xmlns="" id="{00000000-0008-0000-0200-000008000000}"/>
            </a:ext>
          </a:extLst>
        </xdr:cNvPr>
        <xdr:cNvPicPr>
          <a:picLocks noChangeAspect="1"/>
        </xdr:cNvPicPr>
      </xdr:nvPicPr>
      <xdr:blipFill>
        <a:blip xmlns:r="http://schemas.openxmlformats.org/officeDocument/2006/relationships" r:embed="rId4"/>
        <a:stretch>
          <a:fillRect/>
        </a:stretch>
      </xdr:blipFill>
      <xdr:spPr>
        <a:xfrm>
          <a:off x="1524000" y="6991350"/>
          <a:ext cx="6734175" cy="4419600"/>
        </a:xfrm>
        <a:prstGeom prst="rect">
          <a:avLst/>
        </a:prstGeom>
      </xdr:spPr>
    </xdr:pic>
    <xdr:clientData/>
  </xdr:twoCellAnchor>
  <xdr:twoCellAnchor editAs="oneCell">
    <xdr:from>
      <xdr:col>1</xdr:col>
      <xdr:colOff>381000</xdr:colOff>
      <xdr:row>91</xdr:row>
      <xdr:rowOff>142875</xdr:rowOff>
    </xdr:from>
    <xdr:to>
      <xdr:col>10</xdr:col>
      <xdr:colOff>533400</xdr:colOff>
      <xdr:row>111</xdr:row>
      <xdr:rowOff>5388</xdr:rowOff>
    </xdr:to>
    <xdr:pic>
      <xdr:nvPicPr>
        <xdr:cNvPr id="9" name="Imagen 8">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5"/>
        <a:stretch>
          <a:fillRect/>
        </a:stretch>
      </xdr:blipFill>
      <xdr:spPr>
        <a:xfrm>
          <a:off x="1143000" y="19707225"/>
          <a:ext cx="7010400" cy="3672513"/>
        </a:xfrm>
        <a:prstGeom prst="rect">
          <a:avLst/>
        </a:prstGeom>
      </xdr:spPr>
    </xdr:pic>
    <xdr:clientData/>
  </xdr:twoCellAnchor>
  <xdr:twoCellAnchor editAs="oneCell">
    <xdr:from>
      <xdr:col>2</xdr:col>
      <xdr:colOff>0</xdr:colOff>
      <xdr:row>115</xdr:row>
      <xdr:rowOff>0</xdr:rowOff>
    </xdr:from>
    <xdr:to>
      <xdr:col>12</xdr:col>
      <xdr:colOff>200025</xdr:colOff>
      <xdr:row>136</xdr:row>
      <xdr:rowOff>71466</xdr:rowOff>
    </xdr:to>
    <xdr:pic>
      <xdr:nvPicPr>
        <xdr:cNvPr id="10" name="Imagen 9">
          <a:extLst>
            <a:ext uri="{FF2B5EF4-FFF2-40B4-BE49-F238E27FC236}">
              <a16:creationId xmlns:a16="http://schemas.microsoft.com/office/drawing/2014/main" xmlns="" id="{00000000-0008-0000-0200-00000A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607" t="8331" r="13965" b="9955"/>
        <a:stretch/>
      </xdr:blipFill>
      <xdr:spPr>
        <a:xfrm>
          <a:off x="1524000" y="16668750"/>
          <a:ext cx="7820025" cy="4071966"/>
        </a:xfrm>
        <a:prstGeom prst="rect">
          <a:avLst/>
        </a:prstGeom>
      </xdr:spPr>
    </xdr:pic>
    <xdr:clientData/>
  </xdr:twoCellAnchor>
  <xdr:twoCellAnchor editAs="oneCell">
    <xdr:from>
      <xdr:col>2</xdr:col>
      <xdr:colOff>0</xdr:colOff>
      <xdr:row>140</xdr:row>
      <xdr:rowOff>0</xdr:rowOff>
    </xdr:from>
    <xdr:to>
      <xdr:col>12</xdr:col>
      <xdr:colOff>9525</xdr:colOff>
      <xdr:row>160</xdr:row>
      <xdr:rowOff>151919</xdr:rowOff>
    </xdr:to>
    <xdr:pic>
      <xdr:nvPicPr>
        <xdr:cNvPr id="11" name="Imagen 10">
          <a:extLst>
            <a:ext uri="{FF2B5EF4-FFF2-40B4-BE49-F238E27FC236}">
              <a16:creationId xmlns:a16="http://schemas.microsoft.com/office/drawing/2014/main" xmlns="" id="{00000000-0008-0000-0200-00000B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3499" t="8927" r="14286" b="9824"/>
        <a:stretch/>
      </xdr:blipFill>
      <xdr:spPr>
        <a:xfrm>
          <a:off x="1524000" y="21450300"/>
          <a:ext cx="7629525" cy="3961919"/>
        </a:xfrm>
        <a:prstGeom prst="rect">
          <a:avLst/>
        </a:prstGeom>
      </xdr:spPr>
    </xdr:pic>
    <xdr:clientData/>
  </xdr:twoCellAnchor>
  <xdr:twoCellAnchor editAs="oneCell">
    <xdr:from>
      <xdr:col>2</xdr:col>
      <xdr:colOff>0</xdr:colOff>
      <xdr:row>165</xdr:row>
      <xdr:rowOff>0</xdr:rowOff>
    </xdr:from>
    <xdr:to>
      <xdr:col>9</xdr:col>
      <xdr:colOff>180975</xdr:colOff>
      <xdr:row>180</xdr:row>
      <xdr:rowOff>57905</xdr:rowOff>
    </xdr:to>
    <xdr:pic>
      <xdr:nvPicPr>
        <xdr:cNvPr id="12" name="Imagen 11">
          <a:extLst>
            <a:ext uri="{FF2B5EF4-FFF2-40B4-BE49-F238E27FC236}">
              <a16:creationId xmlns:a16="http://schemas.microsoft.com/office/drawing/2014/main" xmlns="" id="{00000000-0008-0000-0200-00000C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500" t="8098" r="13536" b="8330"/>
        <a:stretch/>
      </xdr:blipFill>
      <xdr:spPr>
        <a:xfrm>
          <a:off x="1524000" y="26212800"/>
          <a:ext cx="5514975" cy="2915405"/>
        </a:xfrm>
        <a:prstGeom prst="rect">
          <a:avLst/>
        </a:prstGeom>
      </xdr:spPr>
    </xdr:pic>
    <xdr:clientData/>
  </xdr:twoCellAnchor>
  <xdr:twoCellAnchor editAs="oneCell">
    <xdr:from>
      <xdr:col>1</xdr:col>
      <xdr:colOff>0</xdr:colOff>
      <xdr:row>237</xdr:row>
      <xdr:rowOff>180975</xdr:rowOff>
    </xdr:from>
    <xdr:to>
      <xdr:col>9</xdr:col>
      <xdr:colOff>237333</xdr:colOff>
      <xdr:row>257</xdr:row>
      <xdr:rowOff>75737</xdr:rowOff>
    </xdr:to>
    <xdr:pic>
      <xdr:nvPicPr>
        <xdr:cNvPr id="13" name="Imagen 12">
          <a:extLst>
            <a:ext uri="{FF2B5EF4-FFF2-40B4-BE49-F238E27FC236}">
              <a16:creationId xmlns:a16="http://schemas.microsoft.com/office/drawing/2014/main" xmlns="" id="{00000000-0008-0000-0200-00000D000000}"/>
            </a:ext>
          </a:extLst>
        </xdr:cNvPr>
        <xdr:cNvPicPr>
          <a:picLocks noChangeAspect="1"/>
        </xdr:cNvPicPr>
      </xdr:nvPicPr>
      <xdr:blipFill>
        <a:blip xmlns:r="http://schemas.openxmlformats.org/officeDocument/2006/relationships" r:embed="rId9"/>
        <a:stretch>
          <a:fillRect/>
        </a:stretch>
      </xdr:blipFill>
      <xdr:spPr>
        <a:xfrm>
          <a:off x="762000" y="35537775"/>
          <a:ext cx="6333333" cy="3704762"/>
        </a:xfrm>
        <a:prstGeom prst="rect">
          <a:avLst/>
        </a:prstGeom>
      </xdr:spPr>
    </xdr:pic>
    <xdr:clientData/>
  </xdr:twoCellAnchor>
  <xdr:twoCellAnchor editAs="oneCell">
    <xdr:from>
      <xdr:col>1</xdr:col>
      <xdr:colOff>0</xdr:colOff>
      <xdr:row>186</xdr:row>
      <xdr:rowOff>57150</xdr:rowOff>
    </xdr:from>
    <xdr:to>
      <xdr:col>9</xdr:col>
      <xdr:colOff>665905</xdr:colOff>
      <xdr:row>212</xdr:row>
      <xdr:rowOff>170789</xdr:rowOff>
    </xdr:to>
    <xdr:pic>
      <xdr:nvPicPr>
        <xdr:cNvPr id="14" name="Imagen 13">
          <a:extLst>
            <a:ext uri="{FF2B5EF4-FFF2-40B4-BE49-F238E27FC236}">
              <a16:creationId xmlns:a16="http://schemas.microsoft.com/office/drawing/2014/main" xmlns="" id="{00000000-0008-0000-0200-00000E000000}"/>
            </a:ext>
          </a:extLst>
        </xdr:cNvPr>
        <xdr:cNvPicPr>
          <a:picLocks noChangeAspect="1"/>
        </xdr:cNvPicPr>
      </xdr:nvPicPr>
      <xdr:blipFill>
        <a:blip xmlns:r="http://schemas.openxmlformats.org/officeDocument/2006/relationships" r:embed="rId10"/>
        <a:stretch>
          <a:fillRect/>
        </a:stretch>
      </xdr:blipFill>
      <xdr:spPr>
        <a:xfrm>
          <a:off x="762000" y="31232475"/>
          <a:ext cx="6761905" cy="5314289"/>
        </a:xfrm>
        <a:prstGeom prst="rect">
          <a:avLst/>
        </a:prstGeom>
      </xdr:spPr>
    </xdr:pic>
    <xdr:clientData/>
  </xdr:twoCellAnchor>
  <xdr:twoCellAnchor editAs="oneCell">
    <xdr:from>
      <xdr:col>2</xdr:col>
      <xdr:colOff>85725</xdr:colOff>
      <xdr:row>6</xdr:row>
      <xdr:rowOff>114300</xdr:rowOff>
    </xdr:from>
    <xdr:to>
      <xdr:col>10</xdr:col>
      <xdr:colOff>276225</xdr:colOff>
      <xdr:row>17</xdr:row>
      <xdr:rowOff>6727</xdr:rowOff>
    </xdr:to>
    <xdr:pic>
      <xdr:nvPicPr>
        <xdr:cNvPr id="15" name="Imagen 14">
          <a:extLst>
            <a:ext uri="{FF2B5EF4-FFF2-40B4-BE49-F238E27FC236}">
              <a16:creationId xmlns:a16="http://schemas.microsoft.com/office/drawing/2014/main" xmlns="" id="{00000000-0008-0000-0200-00000F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036" t="21562" r="13750" b="8098"/>
        <a:stretch/>
      </xdr:blipFill>
      <xdr:spPr>
        <a:xfrm>
          <a:off x="1609725" y="1485900"/>
          <a:ext cx="6286500" cy="2826127"/>
        </a:xfrm>
        <a:prstGeom prst="rect">
          <a:avLst/>
        </a:prstGeom>
      </xdr:spPr>
    </xdr:pic>
    <xdr:clientData/>
  </xdr:twoCellAnchor>
  <xdr:twoCellAnchor editAs="oneCell">
    <xdr:from>
      <xdr:col>2</xdr:col>
      <xdr:colOff>38101</xdr:colOff>
      <xdr:row>18</xdr:row>
      <xdr:rowOff>257174</xdr:rowOff>
    </xdr:from>
    <xdr:to>
      <xdr:col>10</xdr:col>
      <xdr:colOff>280164</xdr:colOff>
      <xdr:row>31</xdr:row>
      <xdr:rowOff>176681</xdr:rowOff>
    </xdr:to>
    <xdr:pic>
      <xdr:nvPicPr>
        <xdr:cNvPr id="16" name="Imagen 15">
          <a:extLst>
            <a:ext uri="{FF2B5EF4-FFF2-40B4-BE49-F238E27FC236}">
              <a16:creationId xmlns:a16="http://schemas.microsoft.com/office/drawing/2014/main" xmlns="" id="{00000000-0008-0000-0200-000010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3607" t="9026" r="14607" b="7866"/>
        <a:stretch/>
      </xdr:blipFill>
      <xdr:spPr>
        <a:xfrm>
          <a:off x="1562101" y="4829174"/>
          <a:ext cx="6338063" cy="33866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JUAN\1.%20ODI%202021\MAPA%20DE%20ASEGURAMIENTO\GESTION%20DE%20RIESGOS\ACTUALIZACI&#211;N%20DE%20RIESGOS\MR%201.%20GTH_(V08-10-05-2021)%20Ramir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OS\Downloads\2._M.R._Gestion_Ambiental_revisado_aprobado_07_06_2022_PUBLIC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OS\Desktop\PAAC\7..%20M.R.%20Gestion%20de%20la%20Planeaci&#243;n%20Institucional_aprobado_08_08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 val="FORMULAS"/>
      <sheetName val="FORMULAS (no modificar)"/>
    </sheetNames>
    <sheetDataSet>
      <sheetData sheetId="0"/>
      <sheetData sheetId="1">
        <row r="20">
          <cell r="F20" t="str">
            <v>1. Sanciones por parte de los entes de control internos y externos.
2. Detrimento patrimonial.
3. Ineficiencia en los procesos por falta de competencia del personal vinculado.
4. Deterioro de la imagen institucional</v>
          </cell>
        </row>
      </sheetData>
      <sheetData sheetId="2"/>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no modificar)"/>
      <sheetName val="MC-P08-F01-Contexto Estratégico"/>
      <sheetName val="MC-P08-F02-Contexto del proceso"/>
      <sheetName val="MC-P08-F03"/>
      <sheetName val="DOCUMENTOS DE APOYO"/>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Z988"/>
  <sheetViews>
    <sheetView zoomScale="66" zoomScaleNormal="66" workbookViewId="0">
      <selection activeCell="I102" sqref="I102"/>
    </sheetView>
  </sheetViews>
  <sheetFormatPr baseColWidth="10" defaultColWidth="14.42578125" defaultRowHeight="15" customHeight="1" x14ac:dyDescent="0.25"/>
  <cols>
    <col min="1" max="1" width="4.28515625" style="24" customWidth="1"/>
    <col min="2" max="2" width="45" style="24" customWidth="1"/>
    <col min="3" max="3" width="68.5703125" style="24" customWidth="1"/>
    <col min="4" max="4" width="46.140625" style="24" customWidth="1"/>
    <col min="5" max="5" width="34" style="24" customWidth="1"/>
    <col min="6" max="26" width="17.140625" style="24" customWidth="1"/>
    <col min="27" max="16384" width="14.42578125" style="24"/>
  </cols>
  <sheetData>
    <row r="1" spans="1:26" ht="19.5" customHeight="1" x14ac:dyDescent="0.25">
      <c r="A1" s="110"/>
      <c r="B1" s="111"/>
      <c r="C1" s="116" t="s">
        <v>87</v>
      </c>
      <c r="D1" s="117"/>
      <c r="E1" s="22" t="s">
        <v>88</v>
      </c>
      <c r="F1" s="23"/>
      <c r="G1" s="23"/>
      <c r="H1" s="23"/>
      <c r="I1" s="23"/>
      <c r="J1" s="23"/>
      <c r="K1" s="23"/>
      <c r="L1" s="23"/>
      <c r="M1" s="23"/>
      <c r="N1" s="23"/>
      <c r="O1" s="23"/>
      <c r="P1" s="23"/>
      <c r="Q1" s="23"/>
      <c r="R1" s="23"/>
      <c r="S1" s="23"/>
      <c r="T1" s="23"/>
      <c r="U1" s="23"/>
      <c r="V1" s="23"/>
      <c r="W1" s="23"/>
      <c r="X1" s="23"/>
      <c r="Y1" s="23"/>
      <c r="Z1" s="23"/>
    </row>
    <row r="2" spans="1:26" ht="19.5" customHeight="1" x14ac:dyDescent="0.25">
      <c r="A2" s="112"/>
      <c r="B2" s="113"/>
      <c r="C2" s="118"/>
      <c r="D2" s="115"/>
      <c r="E2" s="25" t="s">
        <v>200</v>
      </c>
      <c r="F2" s="23"/>
      <c r="G2" s="23"/>
      <c r="H2" s="23"/>
      <c r="I2" s="23"/>
      <c r="J2" s="23"/>
      <c r="K2" s="23"/>
      <c r="L2" s="23"/>
      <c r="M2" s="23"/>
      <c r="N2" s="23"/>
      <c r="O2" s="23"/>
      <c r="P2" s="23"/>
      <c r="Q2" s="23"/>
      <c r="R2" s="23"/>
      <c r="S2" s="23"/>
      <c r="T2" s="23"/>
      <c r="U2" s="23"/>
      <c r="V2" s="23"/>
      <c r="W2" s="23"/>
      <c r="X2" s="23"/>
      <c r="Y2" s="23"/>
      <c r="Z2" s="23"/>
    </row>
    <row r="3" spans="1:26" ht="19.5" customHeight="1" x14ac:dyDescent="0.25">
      <c r="A3" s="112"/>
      <c r="B3" s="113"/>
      <c r="C3" s="119" t="s">
        <v>157</v>
      </c>
      <c r="D3" s="111"/>
      <c r="E3" s="26" t="s">
        <v>294</v>
      </c>
      <c r="F3" s="23"/>
      <c r="G3" s="23"/>
      <c r="H3" s="23"/>
      <c r="I3" s="23"/>
      <c r="J3" s="23"/>
      <c r="K3" s="23"/>
      <c r="L3" s="23"/>
      <c r="M3" s="23"/>
      <c r="N3" s="23"/>
      <c r="O3" s="23"/>
      <c r="P3" s="23"/>
      <c r="Q3" s="23"/>
      <c r="R3" s="23"/>
      <c r="S3" s="23"/>
      <c r="T3" s="23"/>
      <c r="U3" s="23"/>
      <c r="V3" s="23"/>
      <c r="W3" s="23"/>
      <c r="X3" s="23"/>
      <c r="Y3" s="23"/>
      <c r="Z3" s="23"/>
    </row>
    <row r="4" spans="1:26" ht="19.5" customHeight="1" x14ac:dyDescent="0.25">
      <c r="A4" s="114"/>
      <c r="B4" s="115"/>
      <c r="C4" s="118"/>
      <c r="D4" s="115"/>
      <c r="E4" s="26" t="s">
        <v>297</v>
      </c>
      <c r="F4" s="23"/>
      <c r="G4" s="23"/>
      <c r="H4" s="23"/>
      <c r="I4" s="23"/>
      <c r="J4" s="23"/>
      <c r="K4" s="23"/>
      <c r="L4" s="23"/>
      <c r="M4" s="23"/>
      <c r="N4" s="23"/>
      <c r="O4" s="23"/>
      <c r="P4" s="23"/>
      <c r="Q4" s="23"/>
      <c r="R4" s="23"/>
      <c r="S4" s="23"/>
      <c r="T4" s="23"/>
      <c r="U4" s="23"/>
      <c r="V4" s="23"/>
      <c r="W4" s="23"/>
      <c r="X4" s="23"/>
      <c r="Y4" s="23"/>
      <c r="Z4" s="23"/>
    </row>
    <row r="5" spans="1:26" ht="39" customHeight="1" x14ac:dyDescent="0.25">
      <c r="A5" s="120" t="s">
        <v>89</v>
      </c>
      <c r="B5" s="121"/>
      <c r="C5" s="122" t="s">
        <v>207</v>
      </c>
      <c r="D5" s="123"/>
      <c r="E5" s="121"/>
      <c r="F5" s="23"/>
      <c r="G5" s="23"/>
      <c r="H5" s="23"/>
      <c r="I5" s="23"/>
      <c r="J5" s="23"/>
      <c r="K5" s="23"/>
      <c r="L5" s="23"/>
      <c r="M5" s="23"/>
      <c r="N5" s="23"/>
      <c r="O5" s="23"/>
      <c r="P5" s="23"/>
      <c r="Q5" s="23"/>
      <c r="R5" s="23"/>
      <c r="S5" s="23"/>
      <c r="T5" s="23"/>
      <c r="U5" s="23"/>
      <c r="V5" s="23"/>
      <c r="W5" s="23"/>
      <c r="X5" s="23"/>
      <c r="Y5" s="23"/>
      <c r="Z5" s="23"/>
    </row>
    <row r="6" spans="1:26" ht="134.25" customHeight="1" x14ac:dyDescent="0.25">
      <c r="A6" s="120" t="s">
        <v>117</v>
      </c>
      <c r="B6" s="124"/>
      <c r="C6" s="125" t="s">
        <v>208</v>
      </c>
      <c r="D6" s="126"/>
      <c r="E6" s="127"/>
      <c r="F6" s="23"/>
      <c r="G6" s="23"/>
      <c r="H6" s="23"/>
      <c r="I6" s="23"/>
      <c r="J6" s="23"/>
      <c r="K6" s="23"/>
      <c r="L6" s="23"/>
      <c r="M6" s="23"/>
      <c r="N6" s="23"/>
      <c r="O6" s="23"/>
      <c r="P6" s="23"/>
      <c r="Q6" s="23"/>
      <c r="R6" s="23"/>
      <c r="S6" s="23"/>
      <c r="T6" s="23"/>
      <c r="U6" s="23"/>
      <c r="V6" s="23"/>
      <c r="W6" s="23"/>
      <c r="X6" s="23"/>
      <c r="Y6" s="23"/>
      <c r="Z6" s="23"/>
    </row>
    <row r="7" spans="1:26" ht="109.5" customHeight="1" x14ac:dyDescent="0.25">
      <c r="A7" s="120" t="s">
        <v>209</v>
      </c>
      <c r="B7" s="124"/>
      <c r="C7" s="125" t="s">
        <v>210</v>
      </c>
      <c r="D7" s="128"/>
      <c r="E7" s="129"/>
      <c r="F7" s="23"/>
      <c r="G7" s="23"/>
      <c r="H7" s="23"/>
      <c r="I7" s="23"/>
      <c r="J7" s="23"/>
      <c r="K7" s="23"/>
      <c r="L7" s="23"/>
      <c r="M7" s="23"/>
      <c r="N7" s="23"/>
      <c r="O7" s="23"/>
      <c r="P7" s="23"/>
      <c r="Q7" s="23"/>
      <c r="R7" s="23"/>
      <c r="S7" s="23"/>
      <c r="T7" s="23"/>
      <c r="U7" s="23"/>
      <c r="V7" s="23"/>
      <c r="W7" s="23"/>
      <c r="X7" s="23"/>
      <c r="Y7" s="23"/>
      <c r="Z7" s="23"/>
    </row>
    <row r="8" spans="1:26" ht="270.75" customHeight="1" x14ac:dyDescent="0.25">
      <c r="A8" s="120" t="s">
        <v>211</v>
      </c>
      <c r="B8" s="121"/>
      <c r="C8" s="122" t="s">
        <v>212</v>
      </c>
      <c r="D8" s="123"/>
      <c r="E8" s="121"/>
      <c r="F8" s="23"/>
      <c r="G8" s="23"/>
      <c r="H8" s="23"/>
      <c r="I8" s="23"/>
      <c r="J8" s="23"/>
      <c r="K8" s="23"/>
      <c r="L8" s="23"/>
      <c r="M8" s="23"/>
      <c r="N8" s="23"/>
      <c r="O8" s="23"/>
      <c r="P8" s="23"/>
      <c r="Q8" s="23"/>
      <c r="R8" s="23"/>
      <c r="S8" s="23"/>
      <c r="T8" s="23"/>
      <c r="U8" s="23"/>
      <c r="V8" s="23"/>
      <c r="W8" s="23"/>
      <c r="X8" s="23"/>
      <c r="Y8" s="23"/>
      <c r="Z8" s="23"/>
    </row>
    <row r="9" spans="1:26" ht="249.75" customHeight="1" x14ac:dyDescent="0.25">
      <c r="A9" s="131" t="s">
        <v>213</v>
      </c>
      <c r="B9" s="132"/>
      <c r="C9" s="133"/>
      <c r="D9" s="134"/>
      <c r="E9" s="135"/>
      <c r="F9" s="23"/>
      <c r="G9" s="23"/>
      <c r="H9" s="23"/>
      <c r="I9" s="23"/>
      <c r="J9" s="23"/>
      <c r="K9" s="23"/>
      <c r="L9" s="23"/>
      <c r="M9" s="23"/>
      <c r="N9" s="23"/>
      <c r="O9" s="23"/>
      <c r="P9" s="23"/>
      <c r="Q9" s="23"/>
      <c r="R9" s="23"/>
      <c r="S9" s="23"/>
      <c r="T9" s="23"/>
      <c r="U9" s="23"/>
      <c r="V9" s="23"/>
      <c r="W9" s="23"/>
      <c r="X9" s="23"/>
      <c r="Y9" s="23"/>
      <c r="Z9" s="23"/>
    </row>
    <row r="10" spans="1:26" ht="33.75" customHeight="1" x14ac:dyDescent="0.25">
      <c r="A10" s="120" t="s">
        <v>118</v>
      </c>
      <c r="B10" s="121"/>
      <c r="C10" s="136">
        <v>45342</v>
      </c>
      <c r="D10" s="123"/>
      <c r="E10" s="121"/>
      <c r="F10" s="23"/>
      <c r="G10" s="23"/>
      <c r="H10" s="23"/>
      <c r="I10" s="23"/>
      <c r="J10" s="23"/>
      <c r="K10" s="23"/>
      <c r="L10" s="23"/>
      <c r="M10" s="23"/>
      <c r="N10" s="23"/>
      <c r="O10" s="23"/>
      <c r="P10" s="23"/>
      <c r="Q10" s="23"/>
      <c r="R10" s="23"/>
      <c r="S10" s="23"/>
      <c r="T10" s="23"/>
      <c r="U10" s="23"/>
      <c r="V10" s="23"/>
      <c r="W10" s="23"/>
      <c r="X10" s="23"/>
      <c r="Y10" s="23"/>
      <c r="Z10" s="23"/>
    </row>
    <row r="11" spans="1:26" ht="34.5" customHeight="1" x14ac:dyDescent="0.25">
      <c r="A11" s="27" t="s">
        <v>92</v>
      </c>
      <c r="B11" s="27" t="s">
        <v>221</v>
      </c>
      <c r="C11" s="27" t="s">
        <v>104</v>
      </c>
      <c r="D11" s="130" t="s">
        <v>103</v>
      </c>
      <c r="E11" s="97"/>
      <c r="F11" s="23"/>
      <c r="G11" s="23"/>
      <c r="H11" s="23"/>
      <c r="I11" s="23"/>
      <c r="J11" s="23"/>
      <c r="K11" s="23"/>
      <c r="L11" s="23"/>
      <c r="M11" s="23"/>
      <c r="N11" s="23"/>
      <c r="O11" s="23"/>
      <c r="P11" s="23"/>
      <c r="Q11" s="23"/>
      <c r="R11" s="23"/>
      <c r="S11" s="23"/>
      <c r="T11" s="23"/>
      <c r="U11" s="23"/>
      <c r="V11" s="23"/>
      <c r="W11" s="23"/>
      <c r="X11" s="23"/>
      <c r="Y11" s="23"/>
      <c r="Z11" s="23"/>
    </row>
    <row r="12" spans="1:26" ht="34.5" customHeight="1" x14ac:dyDescent="0.25">
      <c r="A12" s="100">
        <v>1</v>
      </c>
      <c r="B12" s="138" t="s">
        <v>94</v>
      </c>
      <c r="C12" s="28" t="s">
        <v>112</v>
      </c>
      <c r="D12" s="96" t="s">
        <v>111</v>
      </c>
      <c r="E12" s="97"/>
      <c r="F12" s="23"/>
      <c r="G12" s="23"/>
      <c r="H12" s="23"/>
      <c r="I12" s="23"/>
      <c r="J12" s="23"/>
      <c r="K12" s="23"/>
      <c r="L12" s="23"/>
      <c r="M12" s="23"/>
      <c r="N12" s="23"/>
      <c r="O12" s="23"/>
      <c r="P12" s="23"/>
      <c r="Q12" s="23"/>
      <c r="R12" s="23"/>
      <c r="S12" s="23"/>
      <c r="T12" s="23"/>
      <c r="U12" s="23"/>
      <c r="V12" s="23"/>
      <c r="W12" s="23"/>
      <c r="X12" s="23"/>
      <c r="Y12" s="23"/>
      <c r="Z12" s="23"/>
    </row>
    <row r="13" spans="1:26" ht="34.5" customHeight="1" x14ac:dyDescent="0.25">
      <c r="A13" s="101"/>
      <c r="B13" s="104"/>
      <c r="C13" s="28" t="s">
        <v>115</v>
      </c>
      <c r="D13" s="96" t="s">
        <v>110</v>
      </c>
      <c r="E13" s="97"/>
      <c r="F13" s="23"/>
      <c r="G13" s="23"/>
      <c r="H13" s="23"/>
      <c r="I13" s="23"/>
      <c r="J13" s="23"/>
      <c r="K13" s="23"/>
      <c r="L13" s="23"/>
      <c r="M13" s="23"/>
      <c r="N13" s="23"/>
      <c r="O13" s="23"/>
      <c r="P13" s="23"/>
      <c r="Q13" s="23"/>
      <c r="R13" s="23"/>
      <c r="S13" s="23"/>
      <c r="T13" s="23"/>
      <c r="U13" s="23"/>
      <c r="V13" s="23"/>
      <c r="W13" s="23"/>
      <c r="X13" s="23"/>
      <c r="Y13" s="23"/>
      <c r="Z13" s="23"/>
    </row>
    <row r="14" spans="1:26" ht="43.5" customHeight="1" x14ac:dyDescent="0.25">
      <c r="A14" s="101"/>
      <c r="B14" s="104"/>
      <c r="C14" s="28" t="s">
        <v>120</v>
      </c>
      <c r="D14" s="96" t="s">
        <v>122</v>
      </c>
      <c r="E14" s="97"/>
      <c r="F14" s="23"/>
      <c r="G14" s="23"/>
      <c r="H14" s="23"/>
      <c r="I14" s="23"/>
      <c r="J14" s="23"/>
      <c r="K14" s="23"/>
      <c r="L14" s="23"/>
      <c r="M14" s="23"/>
      <c r="N14" s="23"/>
      <c r="O14" s="23"/>
      <c r="P14" s="23"/>
      <c r="Q14" s="23"/>
      <c r="R14" s="23"/>
      <c r="S14" s="23"/>
      <c r="T14" s="23"/>
      <c r="U14" s="23"/>
      <c r="V14" s="23"/>
      <c r="W14" s="23"/>
      <c r="X14" s="23"/>
      <c r="Y14" s="23"/>
      <c r="Z14" s="23"/>
    </row>
    <row r="15" spans="1:26" ht="34.5" customHeight="1" x14ac:dyDescent="0.25">
      <c r="A15" s="101"/>
      <c r="B15" s="104"/>
      <c r="C15" s="28" t="s">
        <v>121</v>
      </c>
      <c r="D15" s="96"/>
      <c r="E15" s="97"/>
      <c r="F15" s="23"/>
      <c r="G15" s="23"/>
      <c r="H15" s="23"/>
      <c r="I15" s="23"/>
      <c r="J15" s="23"/>
      <c r="K15" s="23"/>
      <c r="L15" s="23"/>
      <c r="M15" s="23"/>
      <c r="N15" s="23"/>
      <c r="O15" s="23"/>
      <c r="P15" s="23"/>
      <c r="Q15" s="23"/>
      <c r="R15" s="23"/>
      <c r="S15" s="23"/>
      <c r="T15" s="23"/>
      <c r="U15" s="23"/>
      <c r="V15" s="23"/>
      <c r="W15" s="23"/>
      <c r="X15" s="23"/>
      <c r="Y15" s="23"/>
      <c r="Z15" s="23"/>
    </row>
    <row r="16" spans="1:26" ht="34.5" customHeight="1" x14ac:dyDescent="0.25">
      <c r="A16" s="101"/>
      <c r="B16" s="104"/>
      <c r="C16" s="28" t="s">
        <v>222</v>
      </c>
      <c r="D16" s="96"/>
      <c r="E16" s="97"/>
      <c r="F16" s="23"/>
      <c r="G16" s="23"/>
      <c r="H16" s="23"/>
      <c r="I16" s="23"/>
      <c r="J16" s="23"/>
      <c r="K16" s="23"/>
      <c r="L16" s="23"/>
      <c r="M16" s="23"/>
      <c r="N16" s="23"/>
      <c r="O16" s="23"/>
      <c r="P16" s="23"/>
      <c r="Q16" s="23"/>
      <c r="R16" s="23"/>
      <c r="S16" s="23"/>
      <c r="T16" s="23"/>
      <c r="U16" s="23"/>
      <c r="V16" s="23"/>
      <c r="W16" s="23"/>
      <c r="X16" s="23"/>
      <c r="Y16" s="23"/>
      <c r="Z16" s="23"/>
    </row>
    <row r="17" spans="1:26" ht="34.5" customHeight="1" x14ac:dyDescent="0.25">
      <c r="A17" s="101"/>
      <c r="B17" s="104"/>
      <c r="C17" s="28" t="s">
        <v>223</v>
      </c>
      <c r="D17" s="31"/>
      <c r="E17" s="32"/>
      <c r="F17" s="23"/>
      <c r="G17" s="23"/>
      <c r="H17" s="23"/>
      <c r="I17" s="23"/>
      <c r="J17" s="23"/>
      <c r="K17" s="23"/>
      <c r="L17" s="23"/>
      <c r="M17" s="23"/>
      <c r="N17" s="23"/>
      <c r="O17" s="23"/>
      <c r="P17" s="23"/>
      <c r="Q17" s="23"/>
      <c r="R17" s="23"/>
      <c r="S17" s="23"/>
      <c r="T17" s="23"/>
      <c r="U17" s="23"/>
      <c r="V17" s="23"/>
      <c r="W17" s="23"/>
      <c r="X17" s="23"/>
      <c r="Y17" s="23"/>
      <c r="Z17" s="23"/>
    </row>
    <row r="18" spans="1:26" ht="34.5" customHeight="1" x14ac:dyDescent="0.25">
      <c r="A18" s="102"/>
      <c r="B18" s="105"/>
      <c r="C18" s="28" t="s">
        <v>224</v>
      </c>
      <c r="D18" s="137"/>
      <c r="E18" s="97"/>
      <c r="F18" s="23"/>
      <c r="G18" s="23"/>
      <c r="H18" s="23"/>
      <c r="I18" s="23"/>
      <c r="J18" s="23"/>
      <c r="K18" s="23"/>
      <c r="L18" s="23"/>
      <c r="M18" s="23"/>
      <c r="N18" s="23"/>
      <c r="O18" s="23"/>
      <c r="P18" s="23"/>
      <c r="Q18" s="23"/>
      <c r="R18" s="23"/>
      <c r="S18" s="23"/>
      <c r="T18" s="23"/>
      <c r="U18" s="23"/>
      <c r="V18" s="23"/>
      <c r="W18" s="23"/>
      <c r="X18" s="23"/>
      <c r="Y18" s="23"/>
      <c r="Z18" s="23"/>
    </row>
    <row r="19" spans="1:26" ht="49.5" customHeight="1" x14ac:dyDescent="0.25">
      <c r="A19" s="100">
        <v>2</v>
      </c>
      <c r="B19" s="106" t="s">
        <v>93</v>
      </c>
      <c r="C19" s="29" t="s">
        <v>123</v>
      </c>
      <c r="D19" s="96" t="s">
        <v>125</v>
      </c>
      <c r="E19" s="97"/>
      <c r="F19" s="23"/>
      <c r="G19" s="23"/>
      <c r="H19" s="23"/>
      <c r="I19" s="23"/>
      <c r="J19" s="23"/>
      <c r="K19" s="23"/>
      <c r="L19" s="23"/>
      <c r="M19" s="23"/>
      <c r="N19" s="23"/>
      <c r="O19" s="23"/>
      <c r="P19" s="23"/>
      <c r="Q19" s="23"/>
      <c r="R19" s="23"/>
      <c r="S19" s="23"/>
      <c r="T19" s="23"/>
      <c r="U19" s="23"/>
      <c r="V19" s="23"/>
      <c r="W19" s="23"/>
      <c r="X19" s="23"/>
      <c r="Y19" s="23"/>
      <c r="Z19" s="23"/>
    </row>
    <row r="20" spans="1:26" ht="38.25" customHeight="1" x14ac:dyDescent="0.25">
      <c r="A20" s="101"/>
      <c r="B20" s="104"/>
      <c r="C20" s="29" t="s">
        <v>202</v>
      </c>
      <c r="D20" s="96" t="s">
        <v>109</v>
      </c>
      <c r="E20" s="97"/>
      <c r="F20" s="23"/>
      <c r="G20" s="23"/>
      <c r="H20" s="23"/>
      <c r="I20" s="23"/>
      <c r="J20" s="23"/>
      <c r="K20" s="23"/>
      <c r="L20" s="23"/>
      <c r="M20" s="23"/>
      <c r="N20" s="23"/>
      <c r="O20" s="23"/>
      <c r="P20" s="23"/>
      <c r="Q20" s="23"/>
      <c r="R20" s="23"/>
      <c r="S20" s="23"/>
      <c r="T20" s="23"/>
      <c r="U20" s="23"/>
      <c r="V20" s="23"/>
      <c r="W20" s="23"/>
      <c r="X20" s="23"/>
      <c r="Y20" s="23"/>
      <c r="Z20" s="23"/>
    </row>
    <row r="21" spans="1:26" ht="56.25" customHeight="1" x14ac:dyDescent="0.25">
      <c r="A21" s="101"/>
      <c r="B21" s="104"/>
      <c r="C21" s="29" t="s">
        <v>124</v>
      </c>
      <c r="D21" s="96" t="s">
        <v>225</v>
      </c>
      <c r="E21" s="97"/>
      <c r="F21" s="23"/>
      <c r="G21" s="23"/>
      <c r="H21" s="23"/>
      <c r="I21" s="23"/>
      <c r="J21" s="23"/>
      <c r="K21" s="23"/>
      <c r="L21" s="23"/>
      <c r="M21" s="23"/>
      <c r="N21" s="23"/>
      <c r="O21" s="23"/>
      <c r="P21" s="23"/>
      <c r="Q21" s="23"/>
      <c r="R21" s="23"/>
      <c r="S21" s="23"/>
      <c r="T21" s="23"/>
      <c r="U21" s="23"/>
      <c r="V21" s="23"/>
      <c r="W21" s="23"/>
      <c r="X21" s="23"/>
      <c r="Y21" s="23"/>
      <c r="Z21" s="23"/>
    </row>
    <row r="22" spans="1:26" ht="52.5" customHeight="1" x14ac:dyDescent="0.25">
      <c r="A22" s="101"/>
      <c r="B22" s="104"/>
      <c r="C22" s="29" t="s">
        <v>183</v>
      </c>
      <c r="D22" s="96" t="s">
        <v>226</v>
      </c>
      <c r="E22" s="97"/>
      <c r="F22" s="23"/>
      <c r="G22" s="23"/>
      <c r="H22" s="23"/>
      <c r="I22" s="23"/>
      <c r="J22" s="23"/>
      <c r="K22" s="23"/>
      <c r="L22" s="23"/>
      <c r="M22" s="23"/>
      <c r="N22" s="23"/>
      <c r="O22" s="23"/>
      <c r="P22" s="23"/>
      <c r="Q22" s="23"/>
      <c r="R22" s="23"/>
      <c r="S22" s="23"/>
      <c r="T22" s="23"/>
      <c r="U22" s="23"/>
      <c r="V22" s="23"/>
      <c r="W22" s="23"/>
      <c r="X22" s="23"/>
      <c r="Y22" s="23"/>
      <c r="Z22" s="23"/>
    </row>
    <row r="23" spans="1:26" ht="53.25" customHeight="1" x14ac:dyDescent="0.25">
      <c r="A23" s="101"/>
      <c r="B23" s="104"/>
      <c r="C23" s="29" t="s">
        <v>227</v>
      </c>
      <c r="D23" s="96" t="s">
        <v>228</v>
      </c>
      <c r="E23" s="97"/>
      <c r="F23" s="23"/>
      <c r="G23" s="23"/>
      <c r="H23" s="23"/>
      <c r="I23" s="23"/>
      <c r="J23" s="23"/>
      <c r="K23" s="23"/>
      <c r="L23" s="23"/>
      <c r="M23" s="23"/>
      <c r="N23" s="23"/>
      <c r="O23" s="23"/>
      <c r="P23" s="23"/>
      <c r="Q23" s="23"/>
      <c r="R23" s="23"/>
      <c r="S23" s="23"/>
      <c r="T23" s="23"/>
      <c r="U23" s="23"/>
      <c r="V23" s="23"/>
      <c r="W23" s="23"/>
      <c r="X23" s="23"/>
      <c r="Y23" s="23"/>
      <c r="Z23" s="23"/>
    </row>
    <row r="24" spans="1:26" ht="39" customHeight="1" x14ac:dyDescent="0.25">
      <c r="A24" s="101"/>
      <c r="B24" s="104"/>
      <c r="C24" s="29"/>
      <c r="D24" s="96" t="s">
        <v>137</v>
      </c>
      <c r="E24" s="97"/>
      <c r="F24" s="23"/>
      <c r="G24" s="23"/>
      <c r="H24" s="23"/>
      <c r="I24" s="23"/>
      <c r="J24" s="23"/>
      <c r="K24" s="23"/>
      <c r="L24" s="23"/>
      <c r="M24" s="23"/>
      <c r="N24" s="23"/>
      <c r="O24" s="23"/>
      <c r="P24" s="23"/>
      <c r="Q24" s="23"/>
      <c r="R24" s="23"/>
      <c r="S24" s="23"/>
      <c r="T24" s="23"/>
      <c r="U24" s="23"/>
      <c r="V24" s="23"/>
      <c r="W24" s="23"/>
      <c r="X24" s="23"/>
      <c r="Y24" s="23"/>
      <c r="Z24" s="23"/>
    </row>
    <row r="25" spans="1:26" ht="39" customHeight="1" x14ac:dyDescent="0.25">
      <c r="A25" s="101"/>
      <c r="B25" s="104"/>
      <c r="C25" s="29"/>
      <c r="D25" s="96" t="s">
        <v>138</v>
      </c>
      <c r="E25" s="97"/>
      <c r="F25" s="23"/>
      <c r="G25" s="23"/>
      <c r="H25" s="23"/>
      <c r="I25" s="23"/>
      <c r="J25" s="23"/>
      <c r="K25" s="23"/>
      <c r="L25" s="23"/>
      <c r="M25" s="23"/>
      <c r="N25" s="23"/>
      <c r="O25" s="23"/>
      <c r="P25" s="23"/>
      <c r="Q25" s="23"/>
      <c r="R25" s="23"/>
      <c r="S25" s="23"/>
      <c r="T25" s="23"/>
      <c r="U25" s="23"/>
      <c r="V25" s="23"/>
      <c r="W25" s="23"/>
      <c r="X25" s="23"/>
      <c r="Y25" s="23"/>
      <c r="Z25" s="23"/>
    </row>
    <row r="26" spans="1:26" ht="39" customHeight="1" x14ac:dyDescent="0.25">
      <c r="A26" s="102"/>
      <c r="B26" s="105"/>
      <c r="C26" s="29"/>
      <c r="D26" s="96" t="s">
        <v>158</v>
      </c>
      <c r="E26" s="97"/>
      <c r="F26" s="23"/>
      <c r="G26" s="23"/>
      <c r="H26" s="23"/>
      <c r="I26" s="23"/>
      <c r="J26" s="23"/>
      <c r="K26" s="23"/>
      <c r="L26" s="23"/>
      <c r="M26" s="23"/>
      <c r="N26" s="23"/>
      <c r="O26" s="23"/>
      <c r="P26" s="23"/>
      <c r="Q26" s="23"/>
      <c r="R26" s="23"/>
      <c r="S26" s="23"/>
      <c r="T26" s="23"/>
      <c r="U26" s="23"/>
      <c r="V26" s="23"/>
      <c r="W26" s="23"/>
      <c r="X26" s="23"/>
      <c r="Y26" s="23"/>
      <c r="Z26" s="23"/>
    </row>
    <row r="27" spans="1:26" ht="33" customHeight="1" x14ac:dyDescent="0.25">
      <c r="A27" s="100">
        <v>3</v>
      </c>
      <c r="B27" s="138" t="s">
        <v>105</v>
      </c>
      <c r="C27" s="28" t="s">
        <v>126</v>
      </c>
      <c r="D27" s="96" t="s">
        <v>128</v>
      </c>
      <c r="E27" s="97"/>
      <c r="F27" s="23"/>
      <c r="G27" s="23"/>
      <c r="H27" s="23"/>
      <c r="I27" s="23"/>
      <c r="J27" s="23"/>
      <c r="K27" s="23"/>
      <c r="L27" s="23"/>
      <c r="M27" s="23"/>
      <c r="N27" s="23"/>
      <c r="O27" s="23"/>
      <c r="P27" s="23"/>
      <c r="Q27" s="23"/>
      <c r="R27" s="23"/>
      <c r="S27" s="23"/>
      <c r="T27" s="23"/>
      <c r="U27" s="23"/>
      <c r="V27" s="23"/>
      <c r="W27" s="23"/>
      <c r="X27" s="23"/>
      <c r="Y27" s="23"/>
      <c r="Z27" s="23"/>
    </row>
    <row r="28" spans="1:26" ht="52.5" customHeight="1" x14ac:dyDescent="0.25">
      <c r="A28" s="101"/>
      <c r="B28" s="104"/>
      <c r="C28" s="28" t="s">
        <v>113</v>
      </c>
      <c r="D28" s="96" t="s">
        <v>203</v>
      </c>
      <c r="E28" s="97"/>
      <c r="F28" s="23"/>
      <c r="G28" s="23"/>
      <c r="H28" s="23"/>
      <c r="I28" s="23"/>
      <c r="J28" s="23"/>
      <c r="K28" s="23"/>
      <c r="L28" s="23"/>
      <c r="M28" s="23"/>
      <c r="N28" s="23"/>
      <c r="O28" s="23"/>
      <c r="P28" s="23"/>
      <c r="Q28" s="23"/>
      <c r="R28" s="23"/>
      <c r="S28" s="23"/>
      <c r="T28" s="23"/>
      <c r="U28" s="23"/>
      <c r="V28" s="23"/>
      <c r="W28" s="23"/>
      <c r="X28" s="23"/>
      <c r="Y28" s="23"/>
      <c r="Z28" s="23"/>
    </row>
    <row r="29" spans="1:26" ht="31.5" customHeight="1" x14ac:dyDescent="0.25">
      <c r="A29" s="101"/>
      <c r="B29" s="104"/>
      <c r="C29" s="28" t="s">
        <v>229</v>
      </c>
      <c r="D29" s="96" t="s">
        <v>230</v>
      </c>
      <c r="E29" s="97"/>
      <c r="F29" s="23"/>
      <c r="G29" s="23"/>
      <c r="H29" s="23"/>
      <c r="I29" s="23"/>
      <c r="J29" s="23"/>
      <c r="K29" s="23"/>
      <c r="L29" s="23"/>
      <c r="M29" s="23"/>
      <c r="N29" s="23"/>
      <c r="O29" s="23"/>
      <c r="P29" s="23"/>
      <c r="Q29" s="23"/>
      <c r="R29" s="23"/>
      <c r="S29" s="23"/>
      <c r="T29" s="23"/>
      <c r="U29" s="23"/>
      <c r="V29" s="23"/>
      <c r="W29" s="23"/>
      <c r="X29" s="23"/>
      <c r="Y29" s="23"/>
      <c r="Z29" s="23"/>
    </row>
    <row r="30" spans="1:26" ht="44.25" customHeight="1" x14ac:dyDescent="0.25">
      <c r="A30" s="101"/>
      <c r="B30" s="104"/>
      <c r="C30" s="28" t="s">
        <v>231</v>
      </c>
      <c r="D30" s="96" t="s">
        <v>129</v>
      </c>
      <c r="E30" s="97"/>
      <c r="F30" s="23"/>
      <c r="G30" s="23"/>
      <c r="H30" s="23"/>
      <c r="I30" s="23"/>
      <c r="J30" s="23"/>
      <c r="K30" s="23"/>
      <c r="L30" s="23"/>
      <c r="M30" s="23"/>
      <c r="N30" s="23"/>
      <c r="O30" s="23"/>
      <c r="P30" s="23"/>
      <c r="Q30" s="23"/>
      <c r="R30" s="23"/>
      <c r="S30" s="23"/>
      <c r="T30" s="23"/>
      <c r="U30" s="23"/>
      <c r="V30" s="23"/>
      <c r="W30" s="23"/>
      <c r="X30" s="23"/>
      <c r="Y30" s="23"/>
      <c r="Z30" s="23"/>
    </row>
    <row r="31" spans="1:26" ht="45.75" customHeight="1" x14ac:dyDescent="0.25">
      <c r="A31" s="101"/>
      <c r="B31" s="104"/>
      <c r="C31" s="28" t="s">
        <v>232</v>
      </c>
      <c r="D31" s="96" t="s">
        <v>186</v>
      </c>
      <c r="E31" s="97"/>
      <c r="F31" s="23"/>
      <c r="G31" s="23"/>
      <c r="H31" s="23"/>
      <c r="I31" s="23"/>
      <c r="J31" s="23"/>
      <c r="K31" s="23"/>
      <c r="L31" s="23"/>
      <c r="M31" s="23"/>
      <c r="N31" s="23"/>
      <c r="O31" s="23"/>
      <c r="P31" s="23"/>
      <c r="Q31" s="23"/>
      <c r="R31" s="23"/>
      <c r="S31" s="23"/>
      <c r="T31" s="23"/>
      <c r="U31" s="23"/>
      <c r="V31" s="23"/>
      <c r="W31" s="23"/>
      <c r="X31" s="23"/>
      <c r="Y31" s="23"/>
      <c r="Z31" s="23"/>
    </row>
    <row r="32" spans="1:26" ht="52.5" customHeight="1" x14ac:dyDescent="0.25">
      <c r="A32" s="101"/>
      <c r="B32" s="104"/>
      <c r="C32" s="28" t="s">
        <v>127</v>
      </c>
      <c r="D32" s="96" t="s">
        <v>184</v>
      </c>
      <c r="E32" s="97"/>
      <c r="F32" s="23"/>
      <c r="G32" s="23"/>
      <c r="H32" s="23"/>
      <c r="I32" s="23"/>
      <c r="J32" s="23"/>
      <c r="K32" s="23"/>
      <c r="L32" s="23"/>
      <c r="M32" s="23"/>
      <c r="N32" s="23"/>
      <c r="O32" s="23"/>
      <c r="P32" s="23"/>
      <c r="Q32" s="23"/>
      <c r="R32" s="23"/>
      <c r="S32" s="23"/>
      <c r="T32" s="23"/>
      <c r="U32" s="23"/>
      <c r="V32" s="23"/>
      <c r="W32" s="23"/>
      <c r="X32" s="23"/>
      <c r="Y32" s="23"/>
      <c r="Z32" s="23"/>
    </row>
    <row r="33" spans="1:26" ht="46.5" customHeight="1" x14ac:dyDescent="0.25">
      <c r="A33" s="101"/>
      <c r="B33" s="104"/>
      <c r="C33" s="28" t="s">
        <v>233</v>
      </c>
      <c r="D33" s="96" t="s">
        <v>187</v>
      </c>
      <c r="E33" s="97"/>
      <c r="F33" s="23"/>
      <c r="G33" s="23"/>
      <c r="H33" s="23"/>
      <c r="I33" s="23"/>
      <c r="J33" s="23"/>
      <c r="K33" s="23"/>
      <c r="L33" s="23"/>
      <c r="M33" s="23"/>
      <c r="N33" s="23"/>
      <c r="O33" s="23"/>
      <c r="P33" s="23"/>
      <c r="Q33" s="23"/>
      <c r="R33" s="23"/>
      <c r="S33" s="23"/>
      <c r="T33" s="23"/>
      <c r="U33" s="23"/>
      <c r="V33" s="23"/>
      <c r="W33" s="23"/>
      <c r="X33" s="23"/>
      <c r="Y33" s="23"/>
      <c r="Z33" s="23"/>
    </row>
    <row r="34" spans="1:26" ht="39" customHeight="1" x14ac:dyDescent="0.25">
      <c r="A34" s="102"/>
      <c r="B34" s="105"/>
      <c r="C34" s="28"/>
      <c r="D34" s="96" t="s">
        <v>204</v>
      </c>
      <c r="E34" s="97"/>
      <c r="F34" s="23"/>
      <c r="G34" s="23"/>
      <c r="H34" s="23"/>
      <c r="I34" s="23"/>
      <c r="J34" s="23"/>
      <c r="K34" s="23"/>
      <c r="L34" s="23"/>
      <c r="M34" s="23"/>
      <c r="N34" s="23"/>
      <c r="O34" s="23"/>
      <c r="P34" s="23"/>
      <c r="Q34" s="23"/>
      <c r="R34" s="23"/>
      <c r="S34" s="23"/>
      <c r="T34" s="23"/>
      <c r="U34" s="23"/>
      <c r="V34" s="23"/>
      <c r="W34" s="23"/>
      <c r="X34" s="23"/>
      <c r="Y34" s="23"/>
      <c r="Z34" s="23"/>
    </row>
    <row r="35" spans="1:26" ht="45.75" customHeight="1" x14ac:dyDescent="0.25">
      <c r="A35" s="100">
        <v>4</v>
      </c>
      <c r="B35" s="106" t="s">
        <v>95</v>
      </c>
      <c r="C35" s="28" t="s">
        <v>145</v>
      </c>
      <c r="D35" s="96" t="s">
        <v>234</v>
      </c>
      <c r="E35" s="97"/>
      <c r="F35" s="23"/>
      <c r="G35" s="23"/>
      <c r="H35" s="23"/>
      <c r="I35" s="23"/>
      <c r="J35" s="23"/>
      <c r="K35" s="23"/>
      <c r="L35" s="23"/>
      <c r="M35" s="23"/>
      <c r="N35" s="23"/>
      <c r="O35" s="23"/>
      <c r="P35" s="23"/>
      <c r="Q35" s="23"/>
      <c r="R35" s="23"/>
      <c r="S35" s="23"/>
      <c r="T35" s="23"/>
      <c r="U35" s="23"/>
      <c r="V35" s="23"/>
      <c r="W35" s="23"/>
      <c r="X35" s="23"/>
      <c r="Y35" s="23"/>
      <c r="Z35" s="23"/>
    </row>
    <row r="36" spans="1:26" ht="40.5" customHeight="1" x14ac:dyDescent="0.25">
      <c r="A36" s="101"/>
      <c r="B36" s="104"/>
      <c r="C36" s="28" t="s">
        <v>130</v>
      </c>
      <c r="D36" s="96" t="s">
        <v>235</v>
      </c>
      <c r="E36" s="97"/>
      <c r="F36" s="23"/>
      <c r="G36" s="23"/>
      <c r="H36" s="23"/>
      <c r="I36" s="23"/>
      <c r="J36" s="23"/>
      <c r="K36" s="23"/>
      <c r="L36" s="23"/>
      <c r="M36" s="23"/>
      <c r="N36" s="23"/>
      <c r="O36" s="23"/>
      <c r="P36" s="23"/>
      <c r="Q36" s="23"/>
      <c r="R36" s="23"/>
      <c r="S36" s="23"/>
      <c r="T36" s="23"/>
      <c r="U36" s="23"/>
      <c r="V36" s="23"/>
      <c r="W36" s="23"/>
      <c r="X36" s="23"/>
      <c r="Y36" s="23"/>
      <c r="Z36" s="23"/>
    </row>
    <row r="37" spans="1:26" ht="48" customHeight="1" x14ac:dyDescent="0.25">
      <c r="A37" s="101"/>
      <c r="B37" s="104"/>
      <c r="C37" s="28" t="s">
        <v>146</v>
      </c>
      <c r="D37" s="96" t="s">
        <v>236</v>
      </c>
      <c r="E37" s="97"/>
      <c r="F37" s="23"/>
      <c r="G37" s="23"/>
      <c r="H37" s="23"/>
      <c r="I37" s="23"/>
      <c r="J37" s="23"/>
      <c r="K37" s="23"/>
      <c r="L37" s="23"/>
      <c r="M37" s="23"/>
      <c r="N37" s="23"/>
      <c r="O37" s="23"/>
      <c r="P37" s="23"/>
      <c r="Q37" s="23"/>
      <c r="R37" s="23"/>
      <c r="S37" s="23"/>
      <c r="T37" s="23"/>
      <c r="U37" s="23"/>
      <c r="V37" s="23"/>
      <c r="W37" s="23"/>
      <c r="X37" s="23"/>
      <c r="Y37" s="23"/>
      <c r="Z37" s="23"/>
    </row>
    <row r="38" spans="1:26" ht="48.75" customHeight="1" x14ac:dyDescent="0.25">
      <c r="A38" s="101"/>
      <c r="B38" s="104"/>
      <c r="C38" s="28" t="s">
        <v>237</v>
      </c>
      <c r="D38" s="96" t="s">
        <v>238</v>
      </c>
      <c r="E38" s="97"/>
      <c r="F38" s="23"/>
      <c r="G38" s="23"/>
      <c r="H38" s="23"/>
      <c r="I38" s="23"/>
      <c r="J38" s="23"/>
      <c r="K38" s="23"/>
      <c r="L38" s="23"/>
      <c r="M38" s="23"/>
      <c r="N38" s="23"/>
      <c r="O38" s="23"/>
      <c r="P38" s="23"/>
      <c r="Q38" s="23"/>
      <c r="R38" s="23"/>
      <c r="S38" s="23"/>
      <c r="T38" s="23"/>
      <c r="U38" s="23"/>
      <c r="V38" s="23"/>
      <c r="W38" s="23"/>
      <c r="X38" s="23"/>
      <c r="Y38" s="23"/>
      <c r="Z38" s="23"/>
    </row>
    <row r="39" spans="1:26" ht="30.75" customHeight="1" x14ac:dyDescent="0.25">
      <c r="A39" s="101"/>
      <c r="B39" s="104"/>
      <c r="C39" s="28"/>
      <c r="D39" s="96" t="s">
        <v>239</v>
      </c>
      <c r="E39" s="97"/>
      <c r="F39" s="23"/>
      <c r="G39" s="23"/>
      <c r="H39" s="23"/>
      <c r="I39" s="23"/>
      <c r="J39" s="23"/>
      <c r="K39" s="23"/>
      <c r="L39" s="23"/>
      <c r="M39" s="23"/>
      <c r="N39" s="23"/>
      <c r="O39" s="23"/>
      <c r="P39" s="23"/>
      <c r="Q39" s="23"/>
      <c r="R39" s="23"/>
      <c r="S39" s="23"/>
      <c r="T39" s="23"/>
      <c r="U39" s="23"/>
      <c r="V39" s="23"/>
      <c r="W39" s="23"/>
      <c r="X39" s="23"/>
      <c r="Y39" s="23"/>
      <c r="Z39" s="23"/>
    </row>
    <row r="40" spans="1:26" ht="65.25" customHeight="1" x14ac:dyDescent="0.25">
      <c r="A40" s="100">
        <v>5</v>
      </c>
      <c r="B40" s="103" t="s">
        <v>119</v>
      </c>
      <c r="C40" s="28" t="s">
        <v>240</v>
      </c>
      <c r="D40" s="96" t="s">
        <v>147</v>
      </c>
      <c r="E40" s="97"/>
      <c r="F40" s="23"/>
      <c r="G40" s="23"/>
      <c r="H40" s="23"/>
      <c r="I40" s="23"/>
      <c r="J40" s="23"/>
      <c r="K40" s="23"/>
      <c r="L40" s="23"/>
      <c r="M40" s="23"/>
      <c r="N40" s="23"/>
      <c r="O40" s="23"/>
      <c r="P40" s="23"/>
      <c r="Q40" s="23"/>
      <c r="R40" s="23"/>
      <c r="S40" s="23"/>
      <c r="T40" s="23"/>
      <c r="U40" s="23"/>
      <c r="V40" s="23"/>
      <c r="W40" s="23"/>
      <c r="X40" s="23"/>
      <c r="Y40" s="23"/>
      <c r="Z40" s="23"/>
    </row>
    <row r="41" spans="1:26" ht="36" customHeight="1" x14ac:dyDescent="0.25">
      <c r="A41" s="101"/>
      <c r="B41" s="104"/>
      <c r="C41" s="28" t="s">
        <v>205</v>
      </c>
      <c r="D41" s="96" t="s">
        <v>148</v>
      </c>
      <c r="E41" s="97"/>
      <c r="F41" s="23"/>
      <c r="G41" s="23"/>
      <c r="H41" s="23"/>
      <c r="I41" s="23"/>
      <c r="J41" s="23"/>
      <c r="K41" s="23"/>
      <c r="L41" s="23"/>
      <c r="M41" s="23"/>
      <c r="N41" s="23"/>
      <c r="O41" s="23"/>
      <c r="P41" s="23"/>
      <c r="Q41" s="23"/>
      <c r="R41" s="23"/>
      <c r="S41" s="23"/>
      <c r="T41" s="23"/>
      <c r="U41" s="23"/>
      <c r="V41" s="23"/>
      <c r="W41" s="23"/>
      <c r="X41" s="23"/>
      <c r="Y41" s="23"/>
      <c r="Z41" s="23"/>
    </row>
    <row r="42" spans="1:26" ht="32.25" customHeight="1" x14ac:dyDescent="0.25">
      <c r="A42" s="101"/>
      <c r="B42" s="104"/>
      <c r="C42" s="28" t="s">
        <v>206</v>
      </c>
      <c r="D42" s="96" t="s">
        <v>131</v>
      </c>
      <c r="E42" s="97"/>
      <c r="F42" s="23"/>
      <c r="G42" s="23"/>
      <c r="H42" s="23"/>
      <c r="I42" s="23"/>
      <c r="J42" s="23"/>
      <c r="K42" s="23"/>
      <c r="L42" s="23"/>
      <c r="M42" s="23"/>
      <c r="N42" s="23"/>
      <c r="O42" s="23"/>
      <c r="P42" s="23"/>
      <c r="Q42" s="23"/>
      <c r="R42" s="23"/>
      <c r="S42" s="23"/>
      <c r="T42" s="23"/>
      <c r="U42" s="23"/>
      <c r="V42" s="23"/>
      <c r="W42" s="23"/>
      <c r="X42" s="23"/>
      <c r="Y42" s="23"/>
      <c r="Z42" s="23"/>
    </row>
    <row r="43" spans="1:26" ht="26.25" customHeight="1" x14ac:dyDescent="0.25">
      <c r="A43" s="101"/>
      <c r="B43" s="104"/>
      <c r="C43" s="28" t="s">
        <v>241</v>
      </c>
      <c r="D43" s="96" t="s">
        <v>132</v>
      </c>
      <c r="E43" s="97"/>
      <c r="F43" s="23"/>
      <c r="G43" s="23"/>
      <c r="H43" s="23"/>
      <c r="I43" s="23"/>
      <c r="J43" s="23"/>
      <c r="K43" s="23"/>
      <c r="L43" s="23"/>
      <c r="M43" s="23"/>
      <c r="N43" s="23"/>
      <c r="O43" s="23"/>
      <c r="P43" s="23"/>
      <c r="Q43" s="23"/>
      <c r="R43" s="23"/>
      <c r="S43" s="23"/>
      <c r="T43" s="23"/>
      <c r="U43" s="23"/>
      <c r="V43" s="23"/>
      <c r="W43" s="23"/>
      <c r="X43" s="23"/>
      <c r="Y43" s="23"/>
      <c r="Z43" s="23"/>
    </row>
    <row r="44" spans="1:26" ht="26.25" customHeight="1" x14ac:dyDescent="0.25">
      <c r="A44" s="101"/>
      <c r="B44" s="104"/>
      <c r="C44" s="28"/>
      <c r="D44" s="96" t="s">
        <v>149</v>
      </c>
      <c r="E44" s="97"/>
      <c r="F44" s="23"/>
      <c r="G44" s="23"/>
      <c r="H44" s="23"/>
      <c r="I44" s="23"/>
      <c r="J44" s="23"/>
      <c r="K44" s="23"/>
      <c r="L44" s="23"/>
      <c r="M44" s="23"/>
      <c r="N44" s="23"/>
      <c r="O44" s="23"/>
      <c r="P44" s="23"/>
      <c r="Q44" s="23"/>
      <c r="R44" s="23"/>
      <c r="S44" s="23"/>
      <c r="T44" s="23"/>
      <c r="U44" s="23"/>
      <c r="V44" s="23"/>
      <c r="W44" s="23"/>
      <c r="X44" s="23"/>
      <c r="Y44" s="23"/>
      <c r="Z44" s="23"/>
    </row>
    <row r="45" spans="1:26" ht="26.25" customHeight="1" x14ac:dyDescent="0.25">
      <c r="A45" s="101"/>
      <c r="B45" s="104"/>
      <c r="C45" s="28"/>
      <c r="D45" s="96" t="s">
        <v>133</v>
      </c>
      <c r="E45" s="97"/>
      <c r="F45" s="23"/>
      <c r="G45" s="23"/>
      <c r="H45" s="23"/>
      <c r="I45" s="23"/>
      <c r="J45" s="23"/>
      <c r="K45" s="23"/>
      <c r="L45" s="23"/>
      <c r="M45" s="23"/>
      <c r="N45" s="23"/>
      <c r="O45" s="23"/>
      <c r="P45" s="23"/>
      <c r="Q45" s="23"/>
      <c r="R45" s="23"/>
      <c r="S45" s="23"/>
      <c r="T45" s="23"/>
      <c r="U45" s="23"/>
      <c r="V45" s="23"/>
      <c r="W45" s="23"/>
      <c r="X45" s="23"/>
      <c r="Y45" s="23"/>
      <c r="Z45" s="23"/>
    </row>
    <row r="46" spans="1:26" ht="26.25" customHeight="1" x14ac:dyDescent="0.25">
      <c r="A46" s="101"/>
      <c r="B46" s="104"/>
      <c r="C46" s="28"/>
      <c r="D46" s="96" t="s">
        <v>150</v>
      </c>
      <c r="E46" s="97"/>
      <c r="F46" s="23"/>
      <c r="G46" s="23"/>
      <c r="H46" s="23"/>
      <c r="I46" s="23"/>
      <c r="J46" s="23"/>
      <c r="K46" s="23"/>
      <c r="L46" s="23"/>
      <c r="M46" s="23"/>
      <c r="N46" s="23"/>
      <c r="O46" s="23"/>
      <c r="P46" s="23"/>
      <c r="Q46" s="23"/>
      <c r="R46" s="23"/>
      <c r="S46" s="23"/>
      <c r="T46" s="23"/>
      <c r="U46" s="23"/>
      <c r="V46" s="23"/>
      <c r="W46" s="23"/>
      <c r="X46" s="23"/>
      <c r="Y46" s="23"/>
      <c r="Z46" s="23"/>
    </row>
    <row r="47" spans="1:26" ht="26.25" customHeight="1" x14ac:dyDescent="0.25">
      <c r="A47" s="102"/>
      <c r="B47" s="105"/>
      <c r="C47" s="28"/>
      <c r="D47" s="96" t="s">
        <v>134</v>
      </c>
      <c r="E47" s="97"/>
      <c r="F47" s="23"/>
      <c r="G47" s="23"/>
      <c r="H47" s="23"/>
      <c r="I47" s="23"/>
      <c r="J47" s="23"/>
      <c r="K47" s="23"/>
      <c r="L47" s="23"/>
      <c r="M47" s="23"/>
      <c r="N47" s="23"/>
      <c r="O47" s="23"/>
      <c r="P47" s="23"/>
      <c r="Q47" s="23"/>
      <c r="R47" s="23"/>
      <c r="S47" s="23"/>
      <c r="T47" s="23"/>
      <c r="U47" s="23"/>
      <c r="V47" s="23"/>
      <c r="W47" s="23"/>
      <c r="X47" s="23"/>
      <c r="Y47" s="23"/>
      <c r="Z47" s="23"/>
    </row>
    <row r="48" spans="1:26" ht="22.5" customHeight="1" x14ac:dyDescent="0.25">
      <c r="A48" s="100">
        <v>6</v>
      </c>
      <c r="B48" s="106" t="s">
        <v>114</v>
      </c>
      <c r="C48" s="28" t="s">
        <v>135</v>
      </c>
      <c r="D48" s="96" t="s">
        <v>242</v>
      </c>
      <c r="E48" s="97"/>
      <c r="F48" s="23"/>
      <c r="G48" s="23"/>
      <c r="H48" s="23"/>
      <c r="I48" s="23"/>
      <c r="J48" s="23"/>
      <c r="K48" s="23"/>
      <c r="L48" s="23"/>
      <c r="M48" s="23"/>
      <c r="N48" s="23"/>
      <c r="O48" s="23"/>
      <c r="P48" s="23"/>
      <c r="Q48" s="23"/>
      <c r="R48" s="23"/>
      <c r="S48" s="23"/>
      <c r="T48" s="23"/>
      <c r="U48" s="23"/>
      <c r="V48" s="23"/>
      <c r="W48" s="23"/>
      <c r="X48" s="23"/>
      <c r="Y48" s="23"/>
      <c r="Z48" s="23"/>
    </row>
    <row r="49" spans="1:26" ht="22.5" customHeight="1" x14ac:dyDescent="0.25">
      <c r="A49" s="101"/>
      <c r="B49" s="104"/>
      <c r="C49" s="28" t="s">
        <v>136</v>
      </c>
      <c r="D49" s="96"/>
      <c r="E49" s="97"/>
      <c r="F49" s="23"/>
      <c r="G49" s="23"/>
      <c r="H49" s="23"/>
      <c r="I49" s="23"/>
      <c r="J49" s="23"/>
      <c r="K49" s="23"/>
      <c r="L49" s="23"/>
      <c r="M49" s="23"/>
      <c r="N49" s="23"/>
      <c r="O49" s="23"/>
      <c r="P49" s="23"/>
      <c r="Q49" s="23"/>
      <c r="R49" s="23"/>
      <c r="S49" s="23"/>
      <c r="T49" s="23"/>
      <c r="U49" s="23"/>
      <c r="V49" s="23"/>
      <c r="W49" s="23"/>
      <c r="X49" s="23"/>
      <c r="Y49" s="23"/>
      <c r="Z49" s="23"/>
    </row>
    <row r="50" spans="1:26" ht="22.5" customHeight="1" x14ac:dyDescent="0.25">
      <c r="A50" s="101"/>
      <c r="B50" s="104"/>
      <c r="C50" s="28" t="s">
        <v>243</v>
      </c>
      <c r="D50" s="96"/>
      <c r="E50" s="97"/>
      <c r="F50" s="23"/>
      <c r="G50" s="23"/>
      <c r="H50" s="23"/>
      <c r="I50" s="23"/>
      <c r="J50" s="23"/>
      <c r="K50" s="23"/>
      <c r="L50" s="23"/>
      <c r="M50" s="23"/>
      <c r="N50" s="23"/>
      <c r="O50" s="23"/>
      <c r="P50" s="23"/>
      <c r="Q50" s="23"/>
      <c r="R50" s="23"/>
      <c r="S50" s="23"/>
      <c r="T50" s="23"/>
      <c r="U50" s="23"/>
      <c r="V50" s="23"/>
      <c r="W50" s="23"/>
      <c r="X50" s="23"/>
      <c r="Y50" s="23"/>
      <c r="Z50" s="23"/>
    </row>
    <row r="51" spans="1:26" ht="22.5" customHeight="1" x14ac:dyDescent="0.25">
      <c r="A51" s="101"/>
      <c r="B51" s="104"/>
      <c r="C51" s="28" t="s">
        <v>244</v>
      </c>
      <c r="D51" s="96"/>
      <c r="E51" s="97"/>
      <c r="F51" s="23"/>
      <c r="G51" s="23"/>
      <c r="H51" s="23"/>
      <c r="I51" s="23"/>
      <c r="J51" s="23"/>
      <c r="K51" s="23"/>
      <c r="L51" s="23"/>
      <c r="M51" s="23"/>
      <c r="N51" s="23"/>
      <c r="O51" s="23"/>
      <c r="P51" s="23"/>
      <c r="Q51" s="23"/>
      <c r="R51" s="23"/>
      <c r="S51" s="23"/>
      <c r="T51" s="23"/>
      <c r="U51" s="23"/>
      <c r="V51" s="23"/>
      <c r="W51" s="23"/>
      <c r="X51" s="23"/>
      <c r="Y51" s="23"/>
      <c r="Z51" s="23"/>
    </row>
    <row r="52" spans="1:26" ht="22.5" customHeight="1" x14ac:dyDescent="0.25">
      <c r="A52" s="101"/>
      <c r="B52" s="104"/>
      <c r="C52" s="28" t="s">
        <v>245</v>
      </c>
      <c r="D52" s="96"/>
      <c r="E52" s="97"/>
      <c r="F52" s="23"/>
      <c r="G52" s="23"/>
      <c r="H52" s="23"/>
      <c r="I52" s="23"/>
      <c r="J52" s="23"/>
      <c r="K52" s="23"/>
      <c r="L52" s="23"/>
      <c r="M52" s="23"/>
      <c r="N52" s="23"/>
      <c r="O52" s="23"/>
      <c r="P52" s="23"/>
      <c r="Q52" s="23"/>
      <c r="R52" s="23"/>
      <c r="S52" s="23"/>
      <c r="T52" s="23"/>
      <c r="U52" s="23"/>
      <c r="V52" s="23"/>
      <c r="W52" s="23"/>
      <c r="X52" s="23"/>
      <c r="Y52" s="23"/>
      <c r="Z52" s="23"/>
    </row>
    <row r="53" spans="1:26" ht="22.5" customHeight="1" x14ac:dyDescent="0.25">
      <c r="A53" s="101"/>
      <c r="B53" s="104"/>
      <c r="C53" s="28" t="s">
        <v>246</v>
      </c>
      <c r="D53" s="31"/>
      <c r="E53" s="30"/>
      <c r="F53" s="23"/>
      <c r="G53" s="23"/>
      <c r="H53" s="23"/>
      <c r="I53" s="23"/>
      <c r="J53" s="23"/>
      <c r="K53" s="23"/>
      <c r="L53" s="23"/>
      <c r="M53" s="23"/>
      <c r="N53" s="23"/>
      <c r="O53" s="23"/>
      <c r="P53" s="23"/>
      <c r="Q53" s="23"/>
      <c r="R53" s="23"/>
      <c r="S53" s="23"/>
      <c r="T53" s="23"/>
      <c r="U53" s="23"/>
      <c r="V53" s="23"/>
      <c r="W53" s="23"/>
      <c r="X53" s="23"/>
      <c r="Y53" s="23"/>
      <c r="Z53" s="23"/>
    </row>
    <row r="54" spans="1:26" ht="28.5" customHeight="1" x14ac:dyDescent="0.25">
      <c r="A54" s="27" t="s">
        <v>92</v>
      </c>
      <c r="B54" s="27" t="s">
        <v>247</v>
      </c>
      <c r="C54" s="27" t="s">
        <v>102</v>
      </c>
      <c r="D54" s="130" t="s">
        <v>107</v>
      </c>
      <c r="E54" s="97"/>
      <c r="F54" s="23"/>
      <c r="G54" s="23"/>
      <c r="H54" s="23"/>
      <c r="I54" s="23"/>
      <c r="J54" s="23"/>
      <c r="K54" s="23"/>
      <c r="L54" s="23"/>
      <c r="M54" s="23"/>
      <c r="N54" s="23"/>
      <c r="O54" s="23"/>
      <c r="P54" s="23"/>
      <c r="Q54" s="23"/>
      <c r="R54" s="23"/>
      <c r="S54" s="23"/>
      <c r="T54" s="23"/>
      <c r="U54" s="23"/>
      <c r="V54" s="23"/>
      <c r="W54" s="23"/>
      <c r="X54" s="23"/>
      <c r="Y54" s="23"/>
      <c r="Z54" s="23"/>
    </row>
    <row r="55" spans="1:26" ht="76.5" customHeight="1" x14ac:dyDescent="0.25">
      <c r="A55" s="100">
        <v>1</v>
      </c>
      <c r="B55" s="103" t="s">
        <v>98</v>
      </c>
      <c r="C55" s="29" t="s">
        <v>248</v>
      </c>
      <c r="D55" s="96" t="s">
        <v>249</v>
      </c>
      <c r="E55" s="97"/>
      <c r="F55" s="23"/>
      <c r="G55" s="23"/>
      <c r="H55" s="23"/>
      <c r="I55" s="23"/>
      <c r="J55" s="23"/>
      <c r="K55" s="23"/>
      <c r="L55" s="23"/>
      <c r="M55" s="23"/>
      <c r="N55" s="23"/>
      <c r="O55" s="23"/>
      <c r="P55" s="23"/>
      <c r="Q55" s="23"/>
      <c r="R55" s="23"/>
      <c r="S55" s="23"/>
      <c r="T55" s="23"/>
      <c r="U55" s="23"/>
      <c r="V55" s="23"/>
      <c r="W55" s="23"/>
      <c r="X55" s="23"/>
      <c r="Y55" s="23"/>
      <c r="Z55" s="23"/>
    </row>
    <row r="56" spans="1:26" ht="94.5" customHeight="1" x14ac:dyDescent="0.25">
      <c r="A56" s="101"/>
      <c r="B56" s="104"/>
      <c r="C56" s="29" t="s">
        <v>250</v>
      </c>
      <c r="D56" s="96" t="s">
        <v>251</v>
      </c>
      <c r="E56" s="97"/>
      <c r="F56" s="23"/>
      <c r="G56" s="23"/>
      <c r="H56" s="23"/>
      <c r="I56" s="23"/>
      <c r="J56" s="23"/>
      <c r="K56" s="23"/>
      <c r="L56" s="23"/>
      <c r="M56" s="23"/>
      <c r="N56" s="23"/>
      <c r="O56" s="23"/>
      <c r="P56" s="23"/>
      <c r="Q56" s="23"/>
      <c r="R56" s="23"/>
      <c r="S56" s="23"/>
      <c r="T56" s="23"/>
      <c r="U56" s="23"/>
      <c r="V56" s="23"/>
      <c r="W56" s="23"/>
      <c r="X56" s="23"/>
      <c r="Y56" s="23"/>
      <c r="Z56" s="23"/>
    </row>
    <row r="57" spans="1:26" ht="55.5" customHeight="1" x14ac:dyDescent="0.25">
      <c r="A57" s="101"/>
      <c r="B57" s="104"/>
      <c r="C57" s="29" t="s">
        <v>252</v>
      </c>
      <c r="D57" s="96" t="s">
        <v>253</v>
      </c>
      <c r="E57" s="97"/>
      <c r="F57" s="23"/>
      <c r="G57" s="23"/>
      <c r="H57" s="23"/>
      <c r="I57" s="23"/>
      <c r="J57" s="23"/>
      <c r="K57" s="23"/>
      <c r="L57" s="23"/>
      <c r="M57" s="23"/>
      <c r="N57" s="23"/>
      <c r="O57" s="23"/>
      <c r="P57" s="23"/>
      <c r="Q57" s="23"/>
      <c r="R57" s="23"/>
      <c r="S57" s="23"/>
      <c r="T57" s="23"/>
      <c r="U57" s="23"/>
      <c r="V57" s="23"/>
      <c r="W57" s="23"/>
      <c r="X57" s="23"/>
      <c r="Y57" s="23"/>
      <c r="Z57" s="23"/>
    </row>
    <row r="58" spans="1:26" ht="37.5" customHeight="1" x14ac:dyDescent="0.25">
      <c r="A58" s="100">
        <v>2</v>
      </c>
      <c r="B58" s="108" t="s">
        <v>96</v>
      </c>
      <c r="C58" s="29" t="s">
        <v>254</v>
      </c>
      <c r="D58" s="96" t="s">
        <v>255</v>
      </c>
      <c r="E58" s="97"/>
      <c r="F58" s="23"/>
      <c r="G58" s="23"/>
      <c r="H58" s="23"/>
      <c r="I58" s="23"/>
      <c r="J58" s="23"/>
      <c r="K58" s="23"/>
      <c r="L58" s="23"/>
      <c r="M58" s="23"/>
      <c r="N58" s="23"/>
      <c r="O58" s="23"/>
      <c r="P58" s="23"/>
      <c r="Q58" s="23"/>
      <c r="R58" s="23"/>
      <c r="S58" s="23"/>
      <c r="T58" s="23"/>
      <c r="U58" s="23"/>
      <c r="V58" s="23"/>
      <c r="W58" s="23"/>
      <c r="X58" s="23"/>
      <c r="Y58" s="23"/>
      <c r="Z58" s="23"/>
    </row>
    <row r="59" spans="1:26" ht="33" customHeight="1" x14ac:dyDescent="0.25">
      <c r="A59" s="101"/>
      <c r="B59" s="104"/>
      <c r="C59" s="29" t="s">
        <v>256</v>
      </c>
      <c r="D59" s="96" t="s">
        <v>257</v>
      </c>
      <c r="E59" s="97"/>
      <c r="F59" s="23"/>
      <c r="G59" s="23"/>
      <c r="H59" s="23"/>
      <c r="I59" s="23"/>
      <c r="J59" s="23"/>
      <c r="K59" s="23"/>
      <c r="L59" s="23"/>
      <c r="M59" s="23"/>
      <c r="N59" s="23"/>
      <c r="O59" s="23"/>
      <c r="P59" s="23"/>
      <c r="Q59" s="23"/>
      <c r="R59" s="23"/>
      <c r="S59" s="23"/>
      <c r="T59" s="23"/>
      <c r="U59" s="23"/>
      <c r="V59" s="23"/>
      <c r="W59" s="23"/>
      <c r="X59" s="23"/>
      <c r="Y59" s="23"/>
      <c r="Z59" s="23"/>
    </row>
    <row r="60" spans="1:26" ht="24.75" customHeight="1" x14ac:dyDescent="0.25">
      <c r="A60" s="101"/>
      <c r="B60" s="104"/>
      <c r="C60" s="29"/>
      <c r="D60" s="96" t="s">
        <v>258</v>
      </c>
      <c r="E60" s="97"/>
      <c r="F60" s="23"/>
      <c r="G60" s="23"/>
      <c r="H60" s="23"/>
      <c r="I60" s="23"/>
      <c r="J60" s="23"/>
      <c r="K60" s="23"/>
      <c r="L60" s="23"/>
      <c r="M60" s="23"/>
      <c r="N60" s="23"/>
      <c r="O60" s="23"/>
      <c r="P60" s="23"/>
      <c r="Q60" s="23"/>
      <c r="R60" s="23"/>
      <c r="S60" s="23"/>
      <c r="T60" s="23"/>
      <c r="U60" s="23"/>
      <c r="V60" s="23"/>
      <c r="W60" s="23"/>
      <c r="X60" s="23"/>
      <c r="Y60" s="23"/>
      <c r="Z60" s="23"/>
    </row>
    <row r="61" spans="1:26" ht="24.75" customHeight="1" x14ac:dyDescent="0.25">
      <c r="A61" s="101"/>
      <c r="B61" s="104"/>
      <c r="C61" s="29"/>
      <c r="D61" s="96" t="s">
        <v>259</v>
      </c>
      <c r="E61" s="97"/>
      <c r="F61" s="23"/>
      <c r="G61" s="23"/>
      <c r="H61" s="23"/>
      <c r="I61" s="23"/>
      <c r="J61" s="23"/>
      <c r="K61" s="23"/>
      <c r="L61" s="23"/>
      <c r="M61" s="23"/>
      <c r="N61" s="23"/>
      <c r="O61" s="23"/>
      <c r="P61" s="23"/>
      <c r="Q61" s="23"/>
      <c r="R61" s="23"/>
      <c r="S61" s="23"/>
      <c r="T61" s="23"/>
      <c r="U61" s="23"/>
      <c r="V61" s="23"/>
      <c r="W61" s="23"/>
      <c r="X61" s="23"/>
      <c r="Y61" s="23"/>
      <c r="Z61" s="23"/>
    </row>
    <row r="62" spans="1:26" ht="63.75" customHeight="1" x14ac:dyDescent="0.25">
      <c r="A62" s="101"/>
      <c r="B62" s="104"/>
      <c r="C62" s="29"/>
      <c r="D62" s="96" t="s">
        <v>260</v>
      </c>
      <c r="E62" s="97"/>
      <c r="F62" s="23"/>
      <c r="G62" s="23"/>
      <c r="H62" s="23"/>
      <c r="I62" s="23"/>
      <c r="J62" s="23"/>
      <c r="K62" s="23"/>
      <c r="L62" s="23"/>
      <c r="M62" s="23"/>
      <c r="N62" s="23"/>
      <c r="O62" s="23"/>
      <c r="P62" s="23"/>
      <c r="Q62" s="23"/>
      <c r="R62" s="23"/>
      <c r="S62" s="23"/>
      <c r="T62" s="23"/>
      <c r="U62" s="23"/>
      <c r="V62" s="23"/>
      <c r="W62" s="23"/>
      <c r="X62" s="23"/>
      <c r="Y62" s="23"/>
      <c r="Z62" s="23"/>
    </row>
    <row r="63" spans="1:26" ht="59.25" customHeight="1" x14ac:dyDescent="0.25">
      <c r="A63" s="100">
        <v>3</v>
      </c>
      <c r="B63" s="109" t="s">
        <v>108</v>
      </c>
      <c r="C63" s="29" t="s">
        <v>261</v>
      </c>
      <c r="D63" s="96" t="s">
        <v>262</v>
      </c>
      <c r="E63" s="97"/>
      <c r="F63" s="23"/>
      <c r="G63" s="23"/>
      <c r="H63" s="23"/>
      <c r="I63" s="23"/>
      <c r="J63" s="23"/>
      <c r="K63" s="23"/>
      <c r="L63" s="23"/>
      <c r="M63" s="23"/>
      <c r="N63" s="23"/>
      <c r="O63" s="23"/>
      <c r="P63" s="23"/>
      <c r="Q63" s="23"/>
      <c r="R63" s="23"/>
      <c r="S63" s="23"/>
      <c r="T63" s="23"/>
      <c r="U63" s="23"/>
      <c r="V63" s="23"/>
      <c r="W63" s="23"/>
      <c r="X63" s="23"/>
      <c r="Y63" s="23"/>
      <c r="Z63" s="23"/>
    </row>
    <row r="64" spans="1:26" ht="38.25" customHeight="1" x14ac:dyDescent="0.25">
      <c r="A64" s="101"/>
      <c r="B64" s="104"/>
      <c r="C64" s="29" t="s">
        <v>263</v>
      </c>
      <c r="D64" s="96" t="s">
        <v>264</v>
      </c>
      <c r="E64" s="97"/>
      <c r="F64" s="23"/>
      <c r="G64" s="23"/>
      <c r="H64" s="23"/>
      <c r="I64" s="23"/>
      <c r="J64" s="23"/>
      <c r="K64" s="23"/>
      <c r="L64" s="23"/>
      <c r="M64" s="23"/>
      <c r="N64" s="23"/>
      <c r="O64" s="23"/>
      <c r="P64" s="23"/>
      <c r="Q64" s="23"/>
      <c r="R64" s="23"/>
      <c r="S64" s="23"/>
      <c r="T64" s="23"/>
      <c r="U64" s="23"/>
      <c r="V64" s="23"/>
      <c r="W64" s="23"/>
      <c r="X64" s="23"/>
      <c r="Y64" s="23"/>
      <c r="Z64" s="23"/>
    </row>
    <row r="65" spans="1:26" ht="53.25" customHeight="1" x14ac:dyDescent="0.25">
      <c r="A65" s="101"/>
      <c r="B65" s="104"/>
      <c r="C65" s="29" t="s">
        <v>265</v>
      </c>
      <c r="D65" s="96" t="s">
        <v>266</v>
      </c>
      <c r="E65" s="97"/>
      <c r="F65" s="23"/>
      <c r="G65" s="23"/>
      <c r="H65" s="23"/>
      <c r="I65" s="23"/>
      <c r="J65" s="23"/>
      <c r="K65" s="23"/>
      <c r="L65" s="23"/>
      <c r="M65" s="23"/>
      <c r="N65" s="23"/>
      <c r="O65" s="23"/>
      <c r="P65" s="23"/>
      <c r="Q65" s="23"/>
      <c r="R65" s="23"/>
      <c r="S65" s="23"/>
      <c r="T65" s="23"/>
      <c r="U65" s="23"/>
      <c r="V65" s="23"/>
      <c r="W65" s="23"/>
      <c r="X65" s="23"/>
      <c r="Y65" s="23"/>
      <c r="Z65" s="23"/>
    </row>
    <row r="66" spans="1:26" ht="31.5" customHeight="1" x14ac:dyDescent="0.25">
      <c r="A66" s="101"/>
      <c r="B66" s="104"/>
      <c r="C66" s="29"/>
      <c r="D66" s="96" t="s">
        <v>267</v>
      </c>
      <c r="E66" s="97"/>
      <c r="F66" s="23"/>
      <c r="G66" s="23"/>
      <c r="H66" s="23"/>
      <c r="I66" s="23"/>
      <c r="J66" s="23"/>
      <c r="K66" s="23"/>
      <c r="L66" s="23"/>
      <c r="M66" s="23"/>
      <c r="N66" s="23"/>
      <c r="O66" s="23"/>
      <c r="P66" s="23"/>
      <c r="Q66" s="23"/>
      <c r="R66" s="23"/>
      <c r="S66" s="23"/>
      <c r="T66" s="23"/>
      <c r="U66" s="23"/>
      <c r="V66" s="23"/>
      <c r="W66" s="23"/>
      <c r="X66" s="23"/>
      <c r="Y66" s="23"/>
      <c r="Z66" s="23"/>
    </row>
    <row r="67" spans="1:26" ht="34.5" customHeight="1" x14ac:dyDescent="0.25">
      <c r="A67" s="101"/>
      <c r="B67" s="104"/>
      <c r="C67" s="29"/>
      <c r="D67" s="96" t="s">
        <v>268</v>
      </c>
      <c r="E67" s="97"/>
      <c r="F67" s="23"/>
      <c r="G67" s="23"/>
      <c r="H67" s="23"/>
      <c r="I67" s="23"/>
      <c r="J67" s="23"/>
      <c r="K67" s="23"/>
      <c r="L67" s="23"/>
      <c r="M67" s="23"/>
      <c r="N67" s="23"/>
      <c r="O67" s="23"/>
      <c r="P67" s="23"/>
      <c r="Q67" s="23"/>
      <c r="R67" s="23"/>
      <c r="S67" s="23"/>
      <c r="T67" s="23"/>
      <c r="U67" s="23"/>
      <c r="V67" s="23"/>
      <c r="W67" s="23"/>
      <c r="X67" s="23"/>
      <c r="Y67" s="23"/>
      <c r="Z67" s="23"/>
    </row>
    <row r="68" spans="1:26" ht="46.5" customHeight="1" x14ac:dyDescent="0.25">
      <c r="A68" s="100">
        <v>4</v>
      </c>
      <c r="B68" s="108" t="s">
        <v>41</v>
      </c>
      <c r="C68" s="29" t="s">
        <v>269</v>
      </c>
      <c r="D68" s="96" t="s">
        <v>270</v>
      </c>
      <c r="E68" s="97"/>
      <c r="F68" s="23"/>
      <c r="G68" s="23"/>
      <c r="H68" s="23"/>
      <c r="I68" s="23"/>
      <c r="J68" s="23"/>
      <c r="K68" s="23"/>
      <c r="L68" s="23"/>
      <c r="M68" s="23"/>
      <c r="N68" s="23"/>
      <c r="O68" s="23"/>
      <c r="P68" s="23"/>
      <c r="Q68" s="23"/>
      <c r="R68" s="23"/>
      <c r="S68" s="23"/>
      <c r="T68" s="23"/>
      <c r="U68" s="23"/>
      <c r="V68" s="23"/>
      <c r="W68" s="23"/>
      <c r="X68" s="23"/>
      <c r="Y68" s="23"/>
      <c r="Z68" s="23"/>
    </row>
    <row r="69" spans="1:26" ht="46.5" customHeight="1" x14ac:dyDescent="0.25">
      <c r="A69" s="101"/>
      <c r="B69" s="104"/>
      <c r="C69" s="29" t="s">
        <v>271</v>
      </c>
      <c r="D69" s="96" t="s">
        <v>116</v>
      </c>
      <c r="E69" s="97"/>
      <c r="F69" s="23"/>
      <c r="G69" s="23"/>
      <c r="H69" s="23"/>
      <c r="I69" s="23"/>
      <c r="J69" s="23"/>
      <c r="K69" s="23"/>
      <c r="L69" s="23"/>
      <c r="M69" s="23"/>
      <c r="N69" s="23"/>
      <c r="O69" s="23"/>
      <c r="P69" s="23"/>
      <c r="Q69" s="23"/>
      <c r="R69" s="23"/>
      <c r="S69" s="23"/>
      <c r="T69" s="23"/>
      <c r="U69" s="23"/>
      <c r="V69" s="23"/>
      <c r="W69" s="23"/>
      <c r="X69" s="23"/>
      <c r="Y69" s="23"/>
      <c r="Z69" s="23"/>
    </row>
    <row r="70" spans="1:26" ht="35.25" customHeight="1" x14ac:dyDescent="0.25">
      <c r="A70" s="101"/>
      <c r="B70" s="104"/>
      <c r="C70" s="29" t="s">
        <v>272</v>
      </c>
      <c r="D70" s="96" t="s">
        <v>139</v>
      </c>
      <c r="E70" s="97"/>
      <c r="F70" s="23"/>
      <c r="G70" s="23"/>
      <c r="H70" s="23"/>
      <c r="I70" s="23"/>
      <c r="J70" s="23"/>
      <c r="K70" s="23"/>
      <c r="L70" s="23"/>
      <c r="M70" s="23"/>
      <c r="N70" s="23"/>
      <c r="O70" s="23"/>
      <c r="P70" s="23"/>
      <c r="Q70" s="23"/>
      <c r="R70" s="23"/>
      <c r="S70" s="23"/>
      <c r="T70" s="23"/>
      <c r="U70" s="23"/>
      <c r="V70" s="23"/>
      <c r="W70" s="23"/>
      <c r="X70" s="23"/>
      <c r="Y70" s="23"/>
      <c r="Z70" s="23"/>
    </row>
    <row r="71" spans="1:26" ht="62.25" customHeight="1" x14ac:dyDescent="0.25">
      <c r="A71" s="101"/>
      <c r="B71" s="104"/>
      <c r="C71" s="29" t="s">
        <v>273</v>
      </c>
      <c r="D71" s="139" t="s">
        <v>274</v>
      </c>
      <c r="E71" s="97"/>
      <c r="F71" s="23"/>
      <c r="G71" s="23"/>
      <c r="H71" s="23"/>
      <c r="I71" s="23"/>
      <c r="J71" s="23"/>
      <c r="K71" s="23"/>
      <c r="L71" s="23"/>
      <c r="M71" s="23"/>
      <c r="N71" s="23"/>
      <c r="O71" s="23"/>
      <c r="P71" s="23"/>
      <c r="Q71" s="23"/>
      <c r="R71" s="23"/>
      <c r="S71" s="23"/>
      <c r="T71" s="23"/>
      <c r="U71" s="23"/>
      <c r="V71" s="23"/>
      <c r="W71" s="23"/>
      <c r="X71" s="23"/>
      <c r="Y71" s="23"/>
      <c r="Z71" s="23"/>
    </row>
    <row r="72" spans="1:26" ht="81" customHeight="1" x14ac:dyDescent="0.25">
      <c r="A72" s="101"/>
      <c r="B72" s="104"/>
      <c r="C72" s="29" t="s">
        <v>275</v>
      </c>
      <c r="D72" s="96" t="s">
        <v>276</v>
      </c>
      <c r="E72" s="97"/>
      <c r="F72" s="23"/>
      <c r="G72" s="23"/>
      <c r="H72" s="23"/>
      <c r="I72" s="23"/>
      <c r="J72" s="23"/>
      <c r="K72" s="23"/>
      <c r="L72" s="23"/>
      <c r="M72" s="23"/>
      <c r="N72" s="23"/>
      <c r="O72" s="23"/>
      <c r="P72" s="23"/>
      <c r="Q72" s="23"/>
      <c r="R72" s="23"/>
      <c r="S72" s="23"/>
      <c r="T72" s="23"/>
      <c r="U72" s="23"/>
      <c r="V72" s="23"/>
      <c r="W72" s="23"/>
      <c r="X72" s="23"/>
      <c r="Y72" s="23"/>
      <c r="Z72" s="23"/>
    </row>
    <row r="73" spans="1:26" ht="63.75" customHeight="1" x14ac:dyDescent="0.25">
      <c r="A73" s="101"/>
      <c r="B73" s="104"/>
      <c r="C73" s="29" t="s">
        <v>277</v>
      </c>
      <c r="D73" s="96" t="s">
        <v>278</v>
      </c>
      <c r="E73" s="97"/>
      <c r="F73" s="23"/>
      <c r="G73" s="23"/>
      <c r="H73" s="23"/>
      <c r="I73" s="23"/>
      <c r="J73" s="23"/>
      <c r="K73" s="23"/>
      <c r="L73" s="23"/>
      <c r="M73" s="23"/>
      <c r="N73" s="23"/>
      <c r="O73" s="23"/>
      <c r="P73" s="23"/>
      <c r="Q73" s="23"/>
      <c r="R73" s="23"/>
      <c r="S73" s="23"/>
      <c r="T73" s="23"/>
      <c r="U73" s="23"/>
      <c r="V73" s="23"/>
      <c r="W73" s="23"/>
      <c r="X73" s="23"/>
      <c r="Y73" s="23"/>
      <c r="Z73" s="23"/>
    </row>
    <row r="74" spans="1:26" ht="45.75" customHeight="1" x14ac:dyDescent="0.25">
      <c r="A74" s="101"/>
      <c r="B74" s="104"/>
      <c r="C74" s="29" t="s">
        <v>279</v>
      </c>
      <c r="D74" s="96"/>
      <c r="E74" s="97"/>
      <c r="F74" s="23"/>
      <c r="G74" s="23"/>
      <c r="H74" s="23"/>
      <c r="I74" s="23"/>
      <c r="J74" s="23"/>
      <c r="K74" s="23"/>
      <c r="L74" s="23"/>
      <c r="M74" s="23"/>
      <c r="N74" s="23"/>
      <c r="O74" s="23"/>
      <c r="P74" s="23"/>
      <c r="Q74" s="23"/>
      <c r="R74" s="23"/>
      <c r="S74" s="23"/>
      <c r="T74" s="23"/>
      <c r="U74" s="23"/>
      <c r="V74" s="23"/>
      <c r="W74" s="23"/>
      <c r="X74" s="23"/>
      <c r="Y74" s="23"/>
      <c r="Z74" s="23"/>
    </row>
    <row r="75" spans="1:26" ht="64.5" customHeight="1" x14ac:dyDescent="0.25">
      <c r="A75" s="101"/>
      <c r="B75" s="104"/>
      <c r="C75" s="29" t="s">
        <v>280</v>
      </c>
      <c r="D75" s="96"/>
      <c r="E75" s="97"/>
      <c r="F75" s="23"/>
      <c r="G75" s="23"/>
      <c r="H75" s="23"/>
      <c r="I75" s="23"/>
      <c r="J75" s="23"/>
      <c r="K75" s="23"/>
      <c r="L75" s="23"/>
      <c r="M75" s="23"/>
      <c r="N75" s="23"/>
      <c r="O75" s="23"/>
      <c r="P75" s="23"/>
      <c r="Q75" s="23"/>
      <c r="R75" s="23"/>
      <c r="S75" s="23"/>
      <c r="T75" s="23"/>
      <c r="U75" s="23"/>
      <c r="V75" s="23"/>
      <c r="W75" s="23"/>
      <c r="X75" s="23"/>
      <c r="Y75" s="23"/>
      <c r="Z75" s="23"/>
    </row>
    <row r="76" spans="1:26" ht="57" customHeight="1" x14ac:dyDescent="0.25">
      <c r="A76" s="101"/>
      <c r="B76" s="104"/>
      <c r="C76" s="29" t="s">
        <v>281</v>
      </c>
      <c r="D76" s="96"/>
      <c r="E76" s="97"/>
      <c r="F76" s="23"/>
      <c r="G76" s="23"/>
      <c r="H76" s="23"/>
      <c r="I76" s="23"/>
      <c r="J76" s="23"/>
      <c r="K76" s="23"/>
      <c r="L76" s="23"/>
      <c r="M76" s="23"/>
      <c r="N76" s="23"/>
      <c r="O76" s="23"/>
      <c r="P76" s="23"/>
      <c r="Q76" s="23"/>
      <c r="R76" s="23"/>
      <c r="S76" s="23"/>
      <c r="T76" s="23"/>
      <c r="U76" s="23"/>
      <c r="V76" s="23"/>
      <c r="W76" s="23"/>
      <c r="X76" s="23"/>
      <c r="Y76" s="23"/>
      <c r="Z76" s="23"/>
    </row>
    <row r="77" spans="1:26" ht="57" customHeight="1" x14ac:dyDescent="0.25">
      <c r="A77" s="102"/>
      <c r="B77" s="104"/>
      <c r="C77" s="29" t="s">
        <v>282</v>
      </c>
      <c r="D77" s="96"/>
      <c r="E77" s="97"/>
      <c r="F77" s="23"/>
      <c r="G77" s="23"/>
      <c r="H77" s="23"/>
      <c r="I77" s="23"/>
      <c r="J77" s="23"/>
      <c r="K77" s="23"/>
      <c r="L77" s="23"/>
      <c r="M77" s="23"/>
      <c r="N77" s="23"/>
      <c r="O77" s="23"/>
      <c r="P77" s="23"/>
      <c r="Q77" s="23"/>
      <c r="R77" s="23"/>
      <c r="S77" s="23"/>
      <c r="T77" s="23"/>
      <c r="U77" s="23"/>
      <c r="V77" s="23"/>
      <c r="W77" s="23"/>
      <c r="X77" s="23"/>
      <c r="Y77" s="23"/>
      <c r="Z77" s="23"/>
    </row>
    <row r="78" spans="1:26" ht="33.75" customHeight="1" x14ac:dyDescent="0.25">
      <c r="A78" s="100">
        <v>5</v>
      </c>
      <c r="B78" s="103" t="s">
        <v>97</v>
      </c>
      <c r="C78" s="29" t="s">
        <v>106</v>
      </c>
      <c r="D78" s="96" t="s">
        <v>140</v>
      </c>
      <c r="E78" s="97"/>
      <c r="F78" s="23"/>
      <c r="G78" s="23"/>
      <c r="H78" s="23"/>
      <c r="I78" s="23"/>
      <c r="J78" s="23"/>
      <c r="K78" s="23"/>
      <c r="L78" s="23"/>
      <c r="M78" s="23"/>
      <c r="N78" s="23"/>
      <c r="O78" s="23"/>
      <c r="P78" s="23"/>
      <c r="Q78" s="23"/>
      <c r="R78" s="23"/>
      <c r="S78" s="23"/>
      <c r="T78" s="23"/>
      <c r="U78" s="23"/>
      <c r="V78" s="23"/>
      <c r="W78" s="23"/>
      <c r="X78" s="23"/>
      <c r="Y78" s="23"/>
      <c r="Z78" s="23"/>
    </row>
    <row r="79" spans="1:26" ht="33.75" customHeight="1" x14ac:dyDescent="0.25">
      <c r="A79" s="101"/>
      <c r="B79" s="104"/>
      <c r="C79" s="29"/>
      <c r="D79" s="96" t="s">
        <v>141</v>
      </c>
      <c r="E79" s="97"/>
      <c r="F79" s="23"/>
      <c r="G79" s="23"/>
      <c r="H79" s="23"/>
      <c r="I79" s="23"/>
      <c r="J79" s="23"/>
      <c r="K79" s="23"/>
      <c r="L79" s="23"/>
      <c r="M79" s="23"/>
      <c r="N79" s="23"/>
      <c r="O79" s="23"/>
      <c r="P79" s="23"/>
      <c r="Q79" s="23"/>
      <c r="R79" s="23"/>
      <c r="S79" s="23"/>
      <c r="T79" s="23"/>
      <c r="U79" s="23"/>
      <c r="V79" s="23"/>
      <c r="W79" s="23"/>
      <c r="X79" s="23"/>
      <c r="Y79" s="23"/>
      <c r="Z79" s="23"/>
    </row>
    <row r="80" spans="1:26" ht="33.75" customHeight="1" x14ac:dyDescent="0.25">
      <c r="A80" s="101"/>
      <c r="B80" s="104"/>
      <c r="C80" s="29"/>
      <c r="D80" s="96" t="s">
        <v>151</v>
      </c>
      <c r="E80" s="97"/>
      <c r="F80" s="23"/>
      <c r="G80" s="23"/>
      <c r="H80" s="23"/>
      <c r="I80" s="23"/>
      <c r="J80" s="23"/>
      <c r="K80" s="23"/>
      <c r="L80" s="23"/>
      <c r="M80" s="23"/>
      <c r="N80" s="23"/>
      <c r="O80" s="23"/>
      <c r="P80" s="23"/>
      <c r="Q80" s="23"/>
      <c r="R80" s="23"/>
      <c r="S80" s="23"/>
      <c r="T80" s="23"/>
      <c r="U80" s="23"/>
      <c r="V80" s="23"/>
      <c r="W80" s="23"/>
      <c r="X80" s="23"/>
      <c r="Y80" s="23"/>
      <c r="Z80" s="23"/>
    </row>
    <row r="81" spans="1:26" ht="33" customHeight="1" x14ac:dyDescent="0.25">
      <c r="A81" s="101"/>
      <c r="B81" s="104"/>
      <c r="C81" s="29"/>
      <c r="D81" s="96" t="s">
        <v>152</v>
      </c>
      <c r="E81" s="97"/>
      <c r="F81" s="23"/>
      <c r="G81" s="23"/>
      <c r="H81" s="23"/>
      <c r="I81" s="23"/>
      <c r="J81" s="23"/>
      <c r="K81" s="23"/>
      <c r="L81" s="23"/>
      <c r="M81" s="23"/>
      <c r="N81" s="23"/>
      <c r="O81" s="23"/>
      <c r="P81" s="23"/>
      <c r="Q81" s="23"/>
      <c r="R81" s="23"/>
      <c r="S81" s="23"/>
      <c r="T81" s="23"/>
      <c r="U81" s="23"/>
      <c r="V81" s="23"/>
      <c r="W81" s="23"/>
      <c r="X81" s="23"/>
      <c r="Y81" s="23"/>
      <c r="Z81" s="23"/>
    </row>
    <row r="82" spans="1:26" ht="51" customHeight="1" x14ac:dyDescent="0.25">
      <c r="A82" s="101"/>
      <c r="B82" s="104"/>
      <c r="C82" s="29"/>
      <c r="D82" s="96" t="s">
        <v>153</v>
      </c>
      <c r="E82" s="97"/>
      <c r="F82" s="23"/>
      <c r="G82" s="23"/>
      <c r="H82" s="23"/>
      <c r="I82" s="23"/>
      <c r="J82" s="23"/>
      <c r="K82" s="23"/>
      <c r="L82" s="23"/>
      <c r="M82" s="23"/>
      <c r="N82" s="23"/>
      <c r="O82" s="23"/>
      <c r="P82" s="23"/>
      <c r="Q82" s="23"/>
      <c r="R82" s="23"/>
      <c r="S82" s="23"/>
      <c r="T82" s="23"/>
      <c r="U82" s="23"/>
      <c r="V82" s="23"/>
      <c r="W82" s="23"/>
      <c r="X82" s="23"/>
      <c r="Y82" s="23"/>
      <c r="Z82" s="23"/>
    </row>
    <row r="83" spans="1:26" ht="33.75" customHeight="1" x14ac:dyDescent="0.25">
      <c r="A83" s="101"/>
      <c r="B83" s="104"/>
      <c r="C83" s="29"/>
      <c r="D83" s="96" t="s">
        <v>142</v>
      </c>
      <c r="E83" s="97"/>
      <c r="F83" s="23"/>
      <c r="G83" s="23"/>
      <c r="H83" s="23"/>
      <c r="I83" s="23"/>
      <c r="J83" s="23"/>
      <c r="K83" s="23"/>
      <c r="L83" s="23"/>
      <c r="M83" s="23"/>
      <c r="N83" s="23"/>
      <c r="O83" s="23"/>
      <c r="P83" s="23"/>
      <c r="Q83" s="23"/>
      <c r="R83" s="23"/>
      <c r="S83" s="23"/>
      <c r="T83" s="23"/>
      <c r="U83" s="23"/>
      <c r="V83" s="23"/>
      <c r="W83" s="23"/>
      <c r="X83" s="23"/>
      <c r="Y83" s="23"/>
      <c r="Z83" s="23"/>
    </row>
    <row r="84" spans="1:26" ht="51" customHeight="1" x14ac:dyDescent="0.25">
      <c r="A84" s="101"/>
      <c r="B84" s="104"/>
      <c r="C84" s="29"/>
      <c r="D84" s="96" t="s">
        <v>143</v>
      </c>
      <c r="E84" s="97"/>
      <c r="F84" s="23"/>
      <c r="G84" s="23"/>
      <c r="H84" s="23"/>
      <c r="I84" s="23"/>
      <c r="J84" s="23"/>
      <c r="K84" s="23"/>
      <c r="L84" s="23"/>
      <c r="M84" s="23"/>
      <c r="N84" s="23"/>
      <c r="O84" s="23"/>
      <c r="P84" s="23"/>
      <c r="Q84" s="23"/>
      <c r="R84" s="23"/>
      <c r="S84" s="23"/>
      <c r="T84" s="23"/>
      <c r="U84" s="23"/>
      <c r="V84" s="23"/>
      <c r="W84" s="23"/>
      <c r="X84" s="23"/>
      <c r="Y84" s="23"/>
      <c r="Z84" s="23"/>
    </row>
    <row r="85" spans="1:26" ht="51" customHeight="1" x14ac:dyDescent="0.25">
      <c r="A85" s="101"/>
      <c r="B85" s="104"/>
      <c r="C85" s="29"/>
      <c r="D85" s="96" t="s">
        <v>154</v>
      </c>
      <c r="E85" s="97"/>
      <c r="F85" s="23"/>
      <c r="G85" s="23"/>
      <c r="H85" s="23"/>
      <c r="I85" s="23"/>
      <c r="J85" s="23"/>
      <c r="K85" s="23"/>
      <c r="L85" s="23"/>
      <c r="M85" s="23"/>
      <c r="N85" s="23"/>
      <c r="O85" s="23"/>
      <c r="P85" s="23"/>
      <c r="Q85" s="23"/>
      <c r="R85" s="23"/>
      <c r="S85" s="23"/>
      <c r="T85" s="23"/>
      <c r="U85" s="23"/>
      <c r="V85" s="23"/>
      <c r="W85" s="23"/>
      <c r="X85" s="23"/>
      <c r="Y85" s="23"/>
      <c r="Z85" s="23"/>
    </row>
    <row r="86" spans="1:26" ht="51" customHeight="1" x14ac:dyDescent="0.25">
      <c r="A86" s="102"/>
      <c r="B86" s="105"/>
      <c r="C86" s="29"/>
      <c r="D86" s="96" t="s">
        <v>144</v>
      </c>
      <c r="E86" s="97"/>
      <c r="F86" s="23"/>
      <c r="G86" s="23"/>
      <c r="H86" s="23"/>
      <c r="I86" s="23"/>
      <c r="J86" s="23"/>
      <c r="K86" s="23"/>
      <c r="L86" s="23"/>
      <c r="M86" s="23"/>
      <c r="N86" s="23"/>
      <c r="O86" s="23"/>
      <c r="P86" s="23"/>
      <c r="Q86" s="23"/>
      <c r="R86" s="23"/>
      <c r="S86" s="23"/>
      <c r="T86" s="23"/>
      <c r="U86" s="23"/>
      <c r="V86" s="23"/>
      <c r="W86" s="23"/>
      <c r="X86" s="23"/>
      <c r="Y86" s="23"/>
      <c r="Z86" s="23"/>
    </row>
    <row r="87" spans="1:26" ht="69" customHeight="1" x14ac:dyDescent="0.25">
      <c r="A87" s="100">
        <v>6</v>
      </c>
      <c r="B87" s="106" t="s">
        <v>99</v>
      </c>
      <c r="C87" s="29" t="s">
        <v>159</v>
      </c>
      <c r="D87" s="96" t="s">
        <v>283</v>
      </c>
      <c r="E87" s="97"/>
      <c r="F87" s="23"/>
      <c r="G87" s="23"/>
      <c r="H87" s="23"/>
      <c r="I87" s="23"/>
      <c r="J87" s="23"/>
      <c r="K87" s="23"/>
      <c r="L87" s="23"/>
      <c r="M87" s="23"/>
      <c r="N87" s="23"/>
      <c r="O87" s="23"/>
      <c r="P87" s="23"/>
      <c r="Q87" s="23"/>
      <c r="R87" s="23"/>
      <c r="S87" s="23"/>
      <c r="T87" s="23"/>
      <c r="U87" s="23"/>
      <c r="V87" s="23"/>
      <c r="W87" s="23"/>
      <c r="X87" s="23"/>
      <c r="Y87" s="23"/>
      <c r="Z87" s="23"/>
    </row>
    <row r="88" spans="1:26" ht="46.5" customHeight="1" x14ac:dyDescent="0.25">
      <c r="A88" s="101"/>
      <c r="B88" s="104"/>
      <c r="C88" s="29" t="s">
        <v>284</v>
      </c>
      <c r="D88" s="96" t="s">
        <v>285</v>
      </c>
      <c r="E88" s="97"/>
      <c r="F88" s="23"/>
      <c r="G88" s="23"/>
      <c r="H88" s="23"/>
      <c r="I88" s="23"/>
      <c r="J88" s="23"/>
      <c r="K88" s="23"/>
      <c r="L88" s="23"/>
      <c r="M88" s="23"/>
      <c r="N88" s="23"/>
      <c r="O88" s="23"/>
      <c r="P88" s="23"/>
      <c r="Q88" s="23"/>
      <c r="R88" s="23"/>
      <c r="S88" s="23"/>
      <c r="T88" s="23"/>
      <c r="U88" s="23"/>
      <c r="V88" s="23"/>
      <c r="W88" s="23"/>
      <c r="X88" s="23"/>
      <c r="Y88" s="23"/>
      <c r="Z88" s="23"/>
    </row>
    <row r="89" spans="1:26" ht="48" customHeight="1" x14ac:dyDescent="0.25">
      <c r="A89" s="101"/>
      <c r="B89" s="104"/>
      <c r="C89" s="29"/>
      <c r="D89" s="96" t="s">
        <v>286</v>
      </c>
      <c r="E89" s="97"/>
      <c r="F89" s="23"/>
      <c r="G89" s="23"/>
      <c r="H89" s="23"/>
      <c r="I89" s="23"/>
      <c r="J89" s="23"/>
      <c r="K89" s="23"/>
      <c r="L89" s="23"/>
      <c r="M89" s="23"/>
      <c r="N89" s="23"/>
      <c r="O89" s="23"/>
      <c r="P89" s="23"/>
      <c r="Q89" s="23"/>
      <c r="R89" s="23"/>
      <c r="S89" s="23"/>
      <c r="T89" s="23"/>
      <c r="U89" s="23"/>
      <c r="V89" s="23"/>
      <c r="W89" s="23"/>
      <c r="X89" s="23"/>
      <c r="Y89" s="23"/>
      <c r="Z89" s="23"/>
    </row>
    <row r="90" spans="1:26" ht="36.75" customHeight="1" x14ac:dyDescent="0.25">
      <c r="A90" s="107">
        <v>7</v>
      </c>
      <c r="B90" s="106" t="s">
        <v>119</v>
      </c>
      <c r="C90" s="29" t="s">
        <v>190</v>
      </c>
      <c r="D90" s="96" t="s">
        <v>287</v>
      </c>
      <c r="E90" s="97"/>
      <c r="F90" s="23"/>
      <c r="G90" s="23"/>
      <c r="H90" s="23"/>
      <c r="I90" s="23"/>
      <c r="J90" s="23"/>
      <c r="K90" s="23"/>
      <c r="L90" s="23"/>
      <c r="M90" s="23"/>
      <c r="N90" s="23"/>
      <c r="O90" s="23"/>
      <c r="P90" s="23"/>
      <c r="Q90" s="23"/>
      <c r="R90" s="23"/>
      <c r="S90" s="23"/>
      <c r="T90" s="23"/>
      <c r="U90" s="23"/>
      <c r="V90" s="23"/>
      <c r="W90" s="23"/>
      <c r="X90" s="23"/>
      <c r="Y90" s="23"/>
      <c r="Z90" s="23"/>
    </row>
    <row r="91" spans="1:26" ht="26.25" customHeight="1" x14ac:dyDescent="0.25">
      <c r="A91" s="101"/>
      <c r="B91" s="104"/>
      <c r="C91" s="29" t="s">
        <v>188</v>
      </c>
      <c r="D91" s="96" t="s">
        <v>288</v>
      </c>
      <c r="E91" s="97"/>
      <c r="F91" s="23"/>
      <c r="G91" s="23"/>
      <c r="H91" s="23"/>
      <c r="I91" s="23"/>
      <c r="J91" s="23"/>
      <c r="K91" s="23"/>
      <c r="L91" s="23"/>
      <c r="M91" s="23"/>
      <c r="N91" s="23"/>
      <c r="O91" s="23"/>
      <c r="P91" s="23"/>
      <c r="Q91" s="23"/>
      <c r="R91" s="23"/>
      <c r="S91" s="23"/>
      <c r="T91" s="23"/>
      <c r="U91" s="23"/>
      <c r="V91" s="23"/>
      <c r="W91" s="23"/>
      <c r="X91" s="23"/>
      <c r="Y91" s="23"/>
      <c r="Z91" s="23"/>
    </row>
    <row r="92" spans="1:26" ht="33.75" customHeight="1" x14ac:dyDescent="0.25">
      <c r="A92" s="101"/>
      <c r="B92" s="104"/>
      <c r="C92" s="29" t="s">
        <v>189</v>
      </c>
      <c r="D92" s="96" t="s">
        <v>289</v>
      </c>
      <c r="E92" s="97"/>
      <c r="F92" s="23"/>
      <c r="G92" s="23"/>
      <c r="H92" s="23"/>
      <c r="I92" s="23"/>
      <c r="J92" s="23"/>
      <c r="K92" s="23"/>
      <c r="L92" s="23"/>
      <c r="M92" s="23"/>
      <c r="N92" s="23"/>
      <c r="O92" s="23"/>
      <c r="P92" s="23"/>
      <c r="Q92" s="23"/>
      <c r="R92" s="23"/>
      <c r="S92" s="23"/>
      <c r="T92" s="23"/>
      <c r="U92" s="23"/>
      <c r="V92" s="23"/>
      <c r="W92" s="23"/>
      <c r="X92" s="23"/>
      <c r="Y92" s="23"/>
      <c r="Z92" s="23"/>
    </row>
    <row r="93" spans="1:26" ht="33" customHeight="1" x14ac:dyDescent="0.25">
      <c r="A93" s="101"/>
      <c r="B93" s="104"/>
      <c r="C93" s="29" t="s">
        <v>290</v>
      </c>
      <c r="D93" s="96"/>
      <c r="E93" s="97"/>
      <c r="F93" s="23"/>
      <c r="G93" s="23"/>
      <c r="H93" s="23"/>
      <c r="I93" s="23"/>
      <c r="J93" s="23"/>
      <c r="K93" s="23"/>
      <c r="L93" s="23"/>
      <c r="M93" s="23"/>
      <c r="N93" s="23"/>
      <c r="O93" s="23"/>
      <c r="P93" s="23"/>
      <c r="Q93" s="23"/>
      <c r="R93" s="23"/>
      <c r="S93" s="23"/>
      <c r="T93" s="23"/>
      <c r="U93" s="23"/>
      <c r="V93" s="23"/>
      <c r="W93" s="23"/>
      <c r="X93" s="23"/>
      <c r="Y93" s="23"/>
      <c r="Z93" s="23"/>
    </row>
    <row r="94" spans="1:26" ht="34.5" customHeight="1" x14ac:dyDescent="0.25">
      <c r="A94" s="101"/>
      <c r="B94" s="104"/>
      <c r="C94" s="33" t="s">
        <v>291</v>
      </c>
      <c r="D94" s="98"/>
      <c r="E94" s="99"/>
      <c r="F94" s="23"/>
      <c r="G94" s="23"/>
      <c r="H94" s="23"/>
      <c r="I94" s="23"/>
      <c r="J94" s="23"/>
      <c r="K94" s="23"/>
      <c r="L94" s="23"/>
      <c r="M94" s="23"/>
      <c r="N94" s="23"/>
      <c r="O94" s="23"/>
      <c r="P94" s="23"/>
      <c r="Q94" s="23"/>
      <c r="R94" s="23"/>
      <c r="S94" s="23"/>
      <c r="T94" s="23"/>
      <c r="U94" s="23"/>
      <c r="V94" s="23"/>
      <c r="W94" s="23"/>
      <c r="X94" s="23"/>
      <c r="Y94" s="23"/>
      <c r="Z94" s="23"/>
    </row>
    <row r="95" spans="1:26" ht="30.75" customHeight="1" x14ac:dyDescent="0.25">
      <c r="A95" s="145">
        <v>8</v>
      </c>
      <c r="B95" s="156" t="s">
        <v>191</v>
      </c>
      <c r="C95" s="34" t="s">
        <v>292</v>
      </c>
      <c r="D95" s="140"/>
      <c r="E95" s="141"/>
      <c r="F95" s="23"/>
      <c r="G95" s="23"/>
      <c r="H95" s="23"/>
      <c r="I95" s="23"/>
      <c r="J95" s="23"/>
      <c r="K95" s="23"/>
      <c r="L95" s="23"/>
      <c r="M95" s="23"/>
      <c r="N95" s="23"/>
      <c r="O95" s="23"/>
      <c r="P95" s="23"/>
      <c r="Q95" s="23"/>
      <c r="R95" s="23"/>
      <c r="S95" s="23"/>
      <c r="T95" s="23"/>
      <c r="U95" s="23"/>
      <c r="V95" s="23"/>
      <c r="W95" s="23"/>
      <c r="X95" s="23"/>
      <c r="Y95" s="23"/>
      <c r="Z95" s="23"/>
    </row>
    <row r="96" spans="1:26" ht="30.75" customHeight="1" x14ac:dyDescent="0.25">
      <c r="A96" s="146"/>
      <c r="B96" s="157"/>
      <c r="C96" s="30" t="s">
        <v>192</v>
      </c>
      <c r="D96" s="96"/>
      <c r="E96" s="142"/>
      <c r="F96" s="23"/>
      <c r="G96" s="23"/>
      <c r="H96" s="23"/>
      <c r="I96" s="23"/>
      <c r="J96" s="23"/>
      <c r="K96" s="23"/>
      <c r="L96" s="23"/>
      <c r="M96" s="23"/>
      <c r="N96" s="23"/>
      <c r="O96" s="23"/>
      <c r="P96" s="23"/>
      <c r="Q96" s="23"/>
      <c r="R96" s="23"/>
      <c r="S96" s="23"/>
      <c r="T96" s="23"/>
      <c r="U96" s="23"/>
      <c r="V96" s="23"/>
      <c r="W96" s="23"/>
      <c r="X96" s="23"/>
      <c r="Y96" s="23"/>
      <c r="Z96" s="23"/>
    </row>
    <row r="97" spans="1:26" ht="30.75" customHeight="1" x14ac:dyDescent="0.25">
      <c r="A97" s="146"/>
      <c r="B97" s="157"/>
      <c r="C97" s="30" t="s">
        <v>198</v>
      </c>
      <c r="D97" s="96"/>
      <c r="E97" s="142"/>
      <c r="F97" s="23"/>
      <c r="G97" s="23"/>
      <c r="H97" s="23"/>
      <c r="I97" s="23"/>
      <c r="J97" s="23"/>
      <c r="K97" s="23"/>
      <c r="L97" s="23"/>
      <c r="M97" s="23"/>
      <c r="N97" s="23"/>
      <c r="O97" s="23"/>
      <c r="P97" s="23"/>
      <c r="Q97" s="23"/>
      <c r="R97" s="23"/>
      <c r="S97" s="23"/>
      <c r="T97" s="23"/>
      <c r="U97" s="23"/>
      <c r="V97" s="23"/>
      <c r="W97" s="23"/>
      <c r="X97" s="23"/>
      <c r="Y97" s="23"/>
      <c r="Z97" s="23"/>
    </row>
    <row r="98" spans="1:26" ht="30.75" customHeight="1" x14ac:dyDescent="0.25">
      <c r="A98" s="147"/>
      <c r="B98" s="158"/>
      <c r="C98" s="35"/>
      <c r="D98" s="143"/>
      <c r="E98" s="144"/>
      <c r="F98" s="23"/>
      <c r="G98" s="23"/>
      <c r="H98" s="23"/>
      <c r="I98" s="23"/>
      <c r="J98" s="23"/>
      <c r="K98" s="23"/>
      <c r="L98" s="23"/>
      <c r="M98" s="23"/>
      <c r="N98" s="23"/>
      <c r="O98" s="23"/>
      <c r="P98" s="23"/>
      <c r="Q98" s="23"/>
      <c r="R98" s="23"/>
      <c r="S98" s="23"/>
      <c r="T98" s="23"/>
      <c r="U98" s="23"/>
      <c r="V98" s="23"/>
      <c r="W98" s="23"/>
      <c r="X98" s="23"/>
      <c r="Y98" s="23"/>
      <c r="Z98" s="23"/>
    </row>
    <row r="99" spans="1:26" ht="69.75" customHeight="1" x14ac:dyDescent="0.25">
      <c r="A99" s="145">
        <v>9</v>
      </c>
      <c r="B99" s="148" t="s">
        <v>316</v>
      </c>
      <c r="C99" s="41" t="s">
        <v>298</v>
      </c>
      <c r="D99" s="151" t="s">
        <v>301</v>
      </c>
      <c r="E99" s="152"/>
      <c r="F99" s="23"/>
      <c r="G99" s="23"/>
      <c r="H99" s="23"/>
      <c r="I99" s="23"/>
      <c r="J99" s="23"/>
      <c r="K99" s="23"/>
      <c r="L99" s="23"/>
      <c r="M99" s="23"/>
      <c r="N99" s="23"/>
      <c r="O99" s="23"/>
      <c r="P99" s="23"/>
      <c r="Q99" s="23"/>
      <c r="R99" s="23"/>
      <c r="S99" s="23"/>
      <c r="T99" s="23"/>
      <c r="U99" s="23"/>
      <c r="V99" s="23"/>
      <c r="W99" s="23"/>
      <c r="X99" s="23"/>
      <c r="Y99" s="23"/>
      <c r="Z99" s="23"/>
    </row>
    <row r="100" spans="1:26" ht="150.75" customHeight="1" x14ac:dyDescent="0.25">
      <c r="A100" s="146"/>
      <c r="B100" s="149"/>
      <c r="C100" s="42" t="s">
        <v>299</v>
      </c>
      <c r="D100" s="153" t="s">
        <v>302</v>
      </c>
      <c r="E100" s="154"/>
      <c r="F100" s="23"/>
      <c r="G100" s="23"/>
      <c r="H100" s="23"/>
      <c r="I100" s="23"/>
      <c r="J100" s="23"/>
      <c r="K100" s="23"/>
      <c r="L100" s="23"/>
      <c r="M100" s="23"/>
      <c r="N100" s="23"/>
      <c r="O100" s="23"/>
      <c r="P100" s="23"/>
      <c r="Q100" s="23"/>
      <c r="R100" s="23"/>
      <c r="S100" s="23"/>
      <c r="T100" s="23"/>
      <c r="U100" s="23"/>
      <c r="V100" s="23"/>
      <c r="W100" s="23"/>
      <c r="X100" s="23"/>
      <c r="Y100" s="23"/>
      <c r="Z100" s="23"/>
    </row>
    <row r="101" spans="1:26" ht="69.75" customHeight="1" x14ac:dyDescent="0.25">
      <c r="A101" s="146"/>
      <c r="B101" s="149"/>
      <c r="C101" s="42" t="s">
        <v>300</v>
      </c>
      <c r="D101" s="153" t="s">
        <v>303</v>
      </c>
      <c r="E101" s="154"/>
      <c r="F101" s="23"/>
      <c r="G101" s="23"/>
      <c r="H101" s="23"/>
      <c r="I101" s="23"/>
      <c r="J101" s="23"/>
      <c r="K101" s="23"/>
      <c r="L101" s="23"/>
      <c r="M101" s="23"/>
      <c r="N101" s="23"/>
      <c r="O101" s="23"/>
      <c r="P101" s="23"/>
      <c r="Q101" s="23"/>
      <c r="R101" s="23"/>
      <c r="S101" s="23"/>
      <c r="T101" s="23"/>
      <c r="U101" s="23"/>
      <c r="V101" s="23"/>
      <c r="W101" s="23"/>
      <c r="X101" s="23"/>
      <c r="Y101" s="23"/>
      <c r="Z101" s="23"/>
    </row>
    <row r="102" spans="1:26" ht="111" customHeight="1" x14ac:dyDescent="0.25">
      <c r="A102" s="146"/>
      <c r="B102" s="149"/>
      <c r="C102" s="44"/>
      <c r="D102" s="153" t="s">
        <v>304</v>
      </c>
      <c r="E102" s="155"/>
      <c r="F102" s="23"/>
      <c r="G102" s="23"/>
      <c r="H102" s="23"/>
      <c r="I102" s="23"/>
      <c r="J102" s="23"/>
      <c r="K102" s="23"/>
      <c r="L102" s="23"/>
      <c r="M102" s="23"/>
      <c r="N102" s="23"/>
      <c r="O102" s="23"/>
      <c r="P102" s="23"/>
      <c r="Q102" s="23"/>
      <c r="R102" s="23"/>
      <c r="S102" s="23"/>
      <c r="T102" s="23"/>
      <c r="U102" s="23"/>
      <c r="V102" s="23"/>
      <c r="W102" s="23"/>
      <c r="X102" s="23"/>
      <c r="Y102" s="23"/>
      <c r="Z102" s="23"/>
    </row>
    <row r="103" spans="1:26" ht="92.25" customHeight="1" x14ac:dyDescent="0.25">
      <c r="A103" s="146"/>
      <c r="B103" s="149"/>
      <c r="C103" s="44"/>
      <c r="D103" s="153" t="s">
        <v>305</v>
      </c>
      <c r="E103" s="155"/>
      <c r="F103" s="23"/>
      <c r="G103" s="23"/>
      <c r="H103" s="23"/>
      <c r="I103" s="23"/>
      <c r="J103" s="23"/>
      <c r="K103" s="23"/>
      <c r="L103" s="23"/>
      <c r="M103" s="23"/>
      <c r="N103" s="23"/>
      <c r="O103" s="23"/>
      <c r="P103" s="23"/>
      <c r="Q103" s="23"/>
      <c r="R103" s="23"/>
      <c r="S103" s="23"/>
      <c r="T103" s="23"/>
      <c r="U103" s="23"/>
      <c r="V103" s="23"/>
      <c r="W103" s="23"/>
      <c r="X103" s="23"/>
      <c r="Y103" s="23"/>
      <c r="Z103" s="23"/>
    </row>
    <row r="104" spans="1:26" ht="118.5" customHeight="1" x14ac:dyDescent="0.25">
      <c r="A104" s="147"/>
      <c r="B104" s="150"/>
      <c r="C104" s="43"/>
      <c r="D104" s="153" t="s">
        <v>306</v>
      </c>
      <c r="E104" s="155"/>
      <c r="F104" s="23"/>
      <c r="G104" s="23"/>
      <c r="H104" s="23"/>
      <c r="I104" s="23"/>
      <c r="J104" s="23"/>
      <c r="K104" s="23"/>
      <c r="L104" s="23"/>
      <c r="M104" s="23"/>
      <c r="N104" s="23"/>
      <c r="O104" s="23"/>
      <c r="P104" s="23"/>
      <c r="Q104" s="23"/>
      <c r="R104" s="23"/>
      <c r="S104" s="23"/>
      <c r="T104" s="23"/>
      <c r="U104" s="23"/>
      <c r="V104" s="23"/>
      <c r="W104" s="23"/>
      <c r="X104" s="23"/>
      <c r="Y104" s="23"/>
      <c r="Z104" s="23"/>
    </row>
    <row r="105" spans="1:26" ht="12.75"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2.7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2.75"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2.7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2.75"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2.7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2.75"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2.7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2.75"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2.7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2.75"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2.7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2.7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2.7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2.7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2.7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2.7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2.7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2.7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2.7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2.7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2.7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2.7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2.7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2.7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2.7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2.7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2.7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2.7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2.7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2.7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2.7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2.7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2.7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2.7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2.7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2.7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2.7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2.7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2.7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2.7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2.7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2.7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2.7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2.7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2.7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2.7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2.7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2.7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2.7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2.7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2.7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2.7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2.7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2.7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2.7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2.7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2.7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2.7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2.7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2.7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2.7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2.7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2.7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2.7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2.7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2.7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2.7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2.7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2.7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2.7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2.7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2.7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2.7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2.7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2.7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2.7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2.7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2.7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2.7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2.7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2.7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2.7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2.7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2.7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2.7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2.7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2.7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2.7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2.7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2.7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2.7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2.7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2.7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2.7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2.7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2.7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2.7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2.7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2.7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2.7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2.7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2.7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2.7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2.7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2.7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2.7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2.7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2.7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2.7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2.7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2.7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2.7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2.7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2.7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2.7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2.7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2.7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2.7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2.7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2.7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2.7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2.7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2.7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2.7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2.7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2.7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2.7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2.7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2.7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2.7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2.7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2.7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2.7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2.7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2.7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2.7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2.7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2.7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2.7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2.7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2.7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2.7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2.7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2.7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2.7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2.7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2.7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2.7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2.7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2.7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2.7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2.7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2.7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2.7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2.7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2.7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2.7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2.7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2.7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2.7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2.7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2.7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2.7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2.7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2.7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2.7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2.7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2.7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2.7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2.7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2.7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2.7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2.7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2.7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2.7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2.7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2.7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2.7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2.7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2.7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2.7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2.7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2.7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2.7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2.7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2.7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2.7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2.7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2.7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2.7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2.7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2.7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2.7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2.7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2.7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2.7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2.7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2.7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2.7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2.7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2.7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2.7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2.7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2.7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2.7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2.7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2.7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2.7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2.7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2.7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2.7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2.7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2.7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2.7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2.7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2.7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2.7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2.7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2.7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2.7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2.7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2.7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2.7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2.7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2.7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2.7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2.7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2.7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2.7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2.7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2.7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2.7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2.7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2.7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2.7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2.7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2.7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2.7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2.7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2.7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2.7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2.7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2.7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2.7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2.7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2.7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2.7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2.7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2.7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2.7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2.7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2.7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2.7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2.7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2.7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2.7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2.7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2.7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2.7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2.7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2.7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2.7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2.7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2.7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2.7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2.7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2.7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2.7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2.7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2.7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2.7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2.7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2.7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2.7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2.7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2.7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2.7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2.7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2.7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2.7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2.7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2.7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2.7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2.7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2.7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2.7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2.7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2.7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2.7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2.7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2.7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2.7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2.7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2.7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2.7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2.7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2.7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2.7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2.7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2.7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2.7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2.7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2.7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2.7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2.7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2.7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2.7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2.7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2.7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2.7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2.7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2.7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2.7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2.7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2.7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2.7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2.7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2.7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2.7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2.7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2.7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2.7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2.7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2.7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2.7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2.7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2.7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2.7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2.7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2.7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2.7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2.7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2.7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2.7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2.7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2.7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2.7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2.7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2.7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2.7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2.7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2.7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2.7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2.7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2.7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2.7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2.7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2.7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2.7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2.7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2.7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2.7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2.7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2.7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2.7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2.7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2.7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2.7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2.7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2.7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2.7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2.7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2.7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2.7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2.7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2.7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2.7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2.7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2.7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2.7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2.7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2.7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2.7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2.7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2.7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2.7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2.7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2.7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2.7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2.7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2.7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2.7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2.7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2.7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2.7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2.7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2.7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2.7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2.7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2.7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2.7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2.7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2.7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2.7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2.7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2.7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2.7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2.7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2.7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2.7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2.7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2.7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2.7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2.7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2.7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2.7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2.7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2.7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2.7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2.7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2.7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2.7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2.7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2.7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2.7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2.7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2.7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2.7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2.7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2.7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2.7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2.7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2.7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2.7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2.7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2.7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2.7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2.7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2.7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2.7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2.7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2.7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2.7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2.7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2.7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2.7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2.7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2.7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2.7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2.7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2.7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2.7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2.7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2.7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2.7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2.7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2.7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2.7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2.7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2.7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2.7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2.7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2.7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2.7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2.7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2.7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2.7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2.7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2.7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2.7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2.7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2.7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2.7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2.7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2.7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2.7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2.7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2.7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2.7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2.7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2.7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2.7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2.7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2.7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2.7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2.7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2.7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2.7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2.7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2.7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2.7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2.7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2.7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2.7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2.7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2.7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2.7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2.7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2.7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2.7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2.7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2.7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2.7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2.7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2.7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2.7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2.7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2.7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2.7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2.7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2.7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2.7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2.7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2.7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2.7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2.7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2.7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2.7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2.7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2.7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2.7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2.7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2.7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2.7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2.7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2.7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2.7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2.7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2.7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2.7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2.7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2.7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2.7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2.7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2.7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2.7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2.7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2.7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2.7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2.7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2.7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2.7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2.7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2.7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2.7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2.7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2.7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2.7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2.7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2.7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2.7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2.7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2.7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2.7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2.7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2.7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2.7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2.7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2.7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2.7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2.7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2.7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2.7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2.7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2.7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2.7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2.7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2.7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2.7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2.7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2.7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2.7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2.7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2.7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2.7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2.7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2.7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2.7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2.7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2.7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2.7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2.7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2.7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2.7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2.7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2.7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2.7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2.7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2.7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2.7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2.7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2.7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2.7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2.7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2.7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2.7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2.7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2.7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2.7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2.7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2.7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2.7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2.7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2.7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2.7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2.7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2.7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2.7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2.7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2.7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2.7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2.7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2.7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2.7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2.7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2.7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2.7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2.7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2.7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2.7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2.7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2.7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2.7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2.7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2.7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2.7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2.7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2.7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2.7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2.7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2.7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2.7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2.7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2.7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2.7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2.7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2.7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2.7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2.7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2.7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2.7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2.7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2.7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2.7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2.7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2.7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2.7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2.7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2.7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2.7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2.7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2.7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2.7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2.7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2.7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2.7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2.7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2.7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2.7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2.7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2.7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2.7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2.7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2.7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2.7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2.7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2.7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2.7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2.7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2.7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2.7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2.7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2.7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2.7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2.7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2.7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2.7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2.7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2.7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2.7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2.7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2.7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2.7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2.7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2.7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2.7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2.7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2.7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2.7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2.7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2.7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2.7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2.7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2.7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2.7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2.7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2.7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2.7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2.7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2.7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2.7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2.7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2.7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2.7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2.7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2.7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2.7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2.7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2.7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2.7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2.7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2.7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2.7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2.7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2.7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2.7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2.7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2.7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2.7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2.7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2.7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2.7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2.7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2.7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2.7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2.7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2.7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2.7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2.7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2.7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2.7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2.7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2.7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2.7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2.7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2.7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2.7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2.7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2.7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2.7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2.7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2.7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2.7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2.7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2.7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2.7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2.7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2.7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2.7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2.7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2.7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2.7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2.7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2.7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2.7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2.7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2.7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2.7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2.7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2.7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2.7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2.7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2.7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2.7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2.7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2.7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2.7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2.7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2.7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2.7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2.7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2.7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2.7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2.7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2.7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2.7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2.7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2.7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2.7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2.7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2.7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2.7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2.7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2.7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2.7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2.7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2.7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2.7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2.7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2.7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2.7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2.7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2.7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2.7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2.7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2.7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2.7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2.7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2.7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2.7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2.7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2.7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2.7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2.7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2.7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2.7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2.7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2.7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2.7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2.7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2.7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2.7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2.7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2.7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2.7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2.7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2.7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2.7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2.7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2.7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2.7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2.7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2.7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2.7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2.7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2.7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2.7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2.7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2.7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2.7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2.7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2.7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2.7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2.7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2.7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2.7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2.7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2.7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2.7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2.7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2.7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2.7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2.7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2.7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2.7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2.7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2.7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2.7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2.7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2.7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2.7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2.7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2.7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2.7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2.7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2.7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2.7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2.7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2.7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2.7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2.7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2.7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2.7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2.7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2.7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2.7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2.7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2.7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2.7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2.7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2.7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2.7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2.7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2.7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2.7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2.7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2.7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2.7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2.7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2.7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2.7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2.7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2.7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2.7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2.7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2.7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2.7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2.7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2.7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2.7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2.7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2.7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2.7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sheetData>
  <mergeCells count="137">
    <mergeCell ref="D95:E95"/>
    <mergeCell ref="D96:E96"/>
    <mergeCell ref="D97:E97"/>
    <mergeCell ref="D98:E98"/>
    <mergeCell ref="A99:A104"/>
    <mergeCell ref="B99:B104"/>
    <mergeCell ref="D99:E99"/>
    <mergeCell ref="D100:E100"/>
    <mergeCell ref="D101:E101"/>
    <mergeCell ref="D104:E104"/>
    <mergeCell ref="D102:E102"/>
    <mergeCell ref="D103:E103"/>
    <mergeCell ref="A95:A98"/>
    <mergeCell ref="B95:B98"/>
    <mergeCell ref="D52:E52"/>
    <mergeCell ref="D76:E76"/>
    <mergeCell ref="D77:E77"/>
    <mergeCell ref="D78:E78"/>
    <mergeCell ref="D60:E60"/>
    <mergeCell ref="D61:E61"/>
    <mergeCell ref="D68:E68"/>
    <mergeCell ref="D69:E69"/>
    <mergeCell ref="D70:E70"/>
    <mergeCell ref="D71:E71"/>
    <mergeCell ref="D72:E72"/>
    <mergeCell ref="D73:E73"/>
    <mergeCell ref="D74:E74"/>
    <mergeCell ref="D75:E75"/>
    <mergeCell ref="D65:E65"/>
    <mergeCell ref="D66:E66"/>
    <mergeCell ref="A40:A47"/>
    <mergeCell ref="B40:B47"/>
    <mergeCell ref="A48:A53"/>
    <mergeCell ref="B48:B53"/>
    <mergeCell ref="D67:E67"/>
    <mergeCell ref="D54:E54"/>
    <mergeCell ref="D56:E56"/>
    <mergeCell ref="D57:E57"/>
    <mergeCell ref="D58:E58"/>
    <mergeCell ref="D59:E59"/>
    <mergeCell ref="D40:E40"/>
    <mergeCell ref="D41:E41"/>
    <mergeCell ref="D42:E42"/>
    <mergeCell ref="D43:E43"/>
    <mergeCell ref="D44:E44"/>
    <mergeCell ref="D45:E45"/>
    <mergeCell ref="D46:E46"/>
    <mergeCell ref="D47:E47"/>
    <mergeCell ref="D48:E48"/>
    <mergeCell ref="D49:E49"/>
    <mergeCell ref="D50:E50"/>
    <mergeCell ref="D51:E51"/>
    <mergeCell ref="D62:E62"/>
    <mergeCell ref="D63:E63"/>
    <mergeCell ref="D32:E32"/>
    <mergeCell ref="D33:E33"/>
    <mergeCell ref="D34:E34"/>
    <mergeCell ref="D35:E35"/>
    <mergeCell ref="D36:E36"/>
    <mergeCell ref="D37:E37"/>
    <mergeCell ref="D38:E38"/>
    <mergeCell ref="A27:A34"/>
    <mergeCell ref="B27:B34"/>
    <mergeCell ref="A35:A39"/>
    <mergeCell ref="B35:B39"/>
    <mergeCell ref="D39:E39"/>
    <mergeCell ref="D24:E24"/>
    <mergeCell ref="D25:E25"/>
    <mergeCell ref="D26:E26"/>
    <mergeCell ref="D27:E27"/>
    <mergeCell ref="D28:E28"/>
    <mergeCell ref="D29:E29"/>
    <mergeCell ref="D30:E30"/>
    <mergeCell ref="D31:E31"/>
    <mergeCell ref="A19:A26"/>
    <mergeCell ref="B19:B26"/>
    <mergeCell ref="D16:E16"/>
    <mergeCell ref="D18:E18"/>
    <mergeCell ref="D19:E19"/>
    <mergeCell ref="D20:E20"/>
    <mergeCell ref="D21:E21"/>
    <mergeCell ref="D22:E22"/>
    <mergeCell ref="D23:E23"/>
    <mergeCell ref="A12:A18"/>
    <mergeCell ref="B12:B18"/>
    <mergeCell ref="A8:B8"/>
    <mergeCell ref="C8:E8"/>
    <mergeCell ref="D11:E11"/>
    <mergeCell ref="D12:E12"/>
    <mergeCell ref="D13:E13"/>
    <mergeCell ref="D14:E14"/>
    <mergeCell ref="D15:E15"/>
    <mergeCell ref="A9:B9"/>
    <mergeCell ref="C9:E9"/>
    <mergeCell ref="A10:B10"/>
    <mergeCell ref="C10:E10"/>
    <mergeCell ref="A1:B4"/>
    <mergeCell ref="C1:D2"/>
    <mergeCell ref="C3:D4"/>
    <mergeCell ref="A5:B5"/>
    <mergeCell ref="C5:E5"/>
    <mergeCell ref="A6:B6"/>
    <mergeCell ref="C6:E6"/>
    <mergeCell ref="A7:B7"/>
    <mergeCell ref="C7:E7"/>
    <mergeCell ref="A55:A57"/>
    <mergeCell ref="B55:B57"/>
    <mergeCell ref="D55:E55"/>
    <mergeCell ref="A58:A62"/>
    <mergeCell ref="B58:B62"/>
    <mergeCell ref="A63:A67"/>
    <mergeCell ref="B63:B67"/>
    <mergeCell ref="A68:A77"/>
    <mergeCell ref="B68:B77"/>
    <mergeCell ref="D64:E64"/>
    <mergeCell ref="D79:E79"/>
    <mergeCell ref="D80:E80"/>
    <mergeCell ref="D81:E81"/>
    <mergeCell ref="D82:E82"/>
    <mergeCell ref="D83:E83"/>
    <mergeCell ref="D92:E92"/>
    <mergeCell ref="D93:E93"/>
    <mergeCell ref="D94:E94"/>
    <mergeCell ref="A78:A86"/>
    <mergeCell ref="B78:B86"/>
    <mergeCell ref="A87:A89"/>
    <mergeCell ref="B87:B89"/>
    <mergeCell ref="A90:A94"/>
    <mergeCell ref="B90:B94"/>
    <mergeCell ref="D84:E84"/>
    <mergeCell ref="D85:E85"/>
    <mergeCell ref="D86:E86"/>
    <mergeCell ref="D87:E87"/>
    <mergeCell ref="D88:E88"/>
    <mergeCell ref="D89:E89"/>
    <mergeCell ref="D90:E90"/>
    <mergeCell ref="D91:E91"/>
  </mergeCells>
  <printOptions horizontalCentered="1" verticalCentered="1"/>
  <pageMargins left="0.35433070866141736" right="0.35433070866141736" top="0.19685039370078741" bottom="0.19685039370078741" header="0" footer="0"/>
  <pageSetup paperSize="5" scale="35" orientation="portrait"/>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K34"/>
  <sheetViews>
    <sheetView tabSelected="1" topLeftCell="E1" zoomScale="82" zoomScaleNormal="82" workbookViewId="0">
      <selection activeCell="N19" sqref="N19:N20"/>
    </sheetView>
  </sheetViews>
  <sheetFormatPr baseColWidth="10" defaultRowHeight="15" x14ac:dyDescent="0.25"/>
  <cols>
    <col min="1" max="1" width="33.7109375" customWidth="1"/>
    <col min="2" max="2" width="20" customWidth="1"/>
    <col min="3" max="3" width="37.140625" customWidth="1"/>
    <col min="4" max="4" width="45.140625" customWidth="1"/>
    <col min="5" max="5" width="56.5703125" customWidth="1"/>
    <col min="6" max="6" width="21.85546875" customWidth="1"/>
    <col min="7" max="7" width="22.7109375" customWidth="1"/>
    <col min="8" max="8" width="21.85546875" customWidth="1"/>
    <col min="9" max="9" width="14.5703125" customWidth="1"/>
    <col min="10" max="10" width="11.5703125" customWidth="1"/>
    <col min="11" max="11" width="12.5703125" customWidth="1"/>
    <col min="12" max="12" width="10.85546875" customWidth="1"/>
    <col min="13" max="13" width="17.7109375" customWidth="1"/>
    <col min="14" max="14" width="54.7109375" style="5" customWidth="1"/>
    <col min="15" max="15" width="14.140625" customWidth="1"/>
    <col min="16" max="16" width="15.28515625" customWidth="1"/>
    <col min="17" max="17" width="18.5703125" customWidth="1"/>
    <col min="18" max="18" width="14.5703125" customWidth="1"/>
    <col min="19" max="19" width="17.140625" customWidth="1"/>
    <col min="20" max="20" width="14.7109375" customWidth="1"/>
    <col min="21" max="21" width="15.140625" customWidth="1"/>
    <col min="22" max="23" width="13.7109375" customWidth="1"/>
    <col min="24" max="24" width="15.42578125" customWidth="1"/>
    <col min="25" max="25" width="12.85546875" customWidth="1"/>
    <col min="26" max="26" width="18.28515625" bestFit="1" customWidth="1"/>
    <col min="27" max="27" width="19.140625" customWidth="1"/>
    <col min="28" max="28" width="18.42578125" customWidth="1"/>
    <col min="29" max="29" width="57.42578125" customWidth="1"/>
    <col min="30" max="30" width="19.5703125" customWidth="1"/>
    <col min="31" max="31" width="16.28515625" customWidth="1"/>
    <col min="32" max="34" width="18.28515625" customWidth="1"/>
    <col min="35" max="35" width="14.85546875" customWidth="1"/>
    <col min="36" max="36" width="21.28515625" customWidth="1"/>
    <col min="37" max="37" width="13.85546875" customWidth="1"/>
  </cols>
  <sheetData>
    <row r="1" spans="1:37" ht="15" customHeight="1" x14ac:dyDescent="0.25">
      <c r="A1" s="229"/>
      <c r="B1" s="230"/>
      <c r="C1" s="263" t="s">
        <v>87</v>
      </c>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5"/>
      <c r="AJ1" s="257" t="s">
        <v>88</v>
      </c>
      <c r="AK1" s="258"/>
    </row>
    <row r="2" spans="1:37" ht="15" customHeight="1" x14ac:dyDescent="0.25">
      <c r="A2" s="231"/>
      <c r="B2" s="232"/>
      <c r="C2" s="266"/>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8"/>
      <c r="AJ2" s="259" t="s">
        <v>199</v>
      </c>
      <c r="AK2" s="260"/>
    </row>
    <row r="3" spans="1:37" ht="15" customHeight="1" x14ac:dyDescent="0.25">
      <c r="A3" s="231"/>
      <c r="B3" s="232"/>
      <c r="C3" s="269" t="s">
        <v>181</v>
      </c>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270"/>
      <c r="AG3" s="270"/>
      <c r="AH3" s="270"/>
      <c r="AI3" s="271"/>
      <c r="AJ3" s="261" t="s">
        <v>294</v>
      </c>
      <c r="AK3" s="262"/>
    </row>
    <row r="4" spans="1:37" ht="15.75" customHeight="1" thickBot="1" x14ac:dyDescent="0.3">
      <c r="A4" s="231"/>
      <c r="B4" s="232"/>
      <c r="C4" s="269"/>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c r="AF4" s="270"/>
      <c r="AG4" s="270"/>
      <c r="AH4" s="270"/>
      <c r="AI4" s="271"/>
      <c r="AJ4" s="261" t="s">
        <v>295</v>
      </c>
      <c r="AK4" s="262"/>
    </row>
    <row r="5" spans="1:37" ht="28.5" customHeight="1" thickBot="1" x14ac:dyDescent="0.3">
      <c r="A5" s="233" t="s">
        <v>89</v>
      </c>
      <c r="B5" s="234"/>
      <c r="C5" s="235" t="s">
        <v>207</v>
      </c>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c r="AF5" s="236"/>
      <c r="AG5" s="236"/>
      <c r="AH5" s="236"/>
      <c r="AI5" s="236"/>
      <c r="AJ5" s="236"/>
      <c r="AK5" s="237"/>
    </row>
    <row r="6" spans="1:37" ht="15.75" customHeight="1" thickBot="1" x14ac:dyDescent="0.3">
      <c r="A6" s="249" t="s">
        <v>90</v>
      </c>
      <c r="B6" s="250"/>
      <c r="C6" s="240" t="s">
        <v>319</v>
      </c>
      <c r="D6" s="241"/>
      <c r="E6" s="241"/>
      <c r="F6" s="241"/>
      <c r="G6" s="241"/>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2"/>
    </row>
    <row r="7" spans="1:37" ht="29.25" customHeight="1" thickBot="1" x14ac:dyDescent="0.3">
      <c r="A7" s="251" t="s">
        <v>317</v>
      </c>
      <c r="B7" s="252"/>
      <c r="C7" s="243" t="s">
        <v>318</v>
      </c>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5"/>
    </row>
    <row r="8" spans="1:37" ht="15.75" customHeight="1" thickBot="1" x14ac:dyDescent="0.3">
      <c r="A8" s="238" t="s">
        <v>91</v>
      </c>
      <c r="B8" s="239"/>
      <c r="C8" s="246">
        <v>45537</v>
      </c>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247"/>
      <c r="AI8" s="247"/>
      <c r="AJ8" s="247"/>
      <c r="AK8" s="248"/>
    </row>
    <row r="9" spans="1:37" s="10" customFormat="1" ht="25.5" customHeight="1" thickBot="1" x14ac:dyDescent="0.3">
      <c r="A9" s="217" t="s">
        <v>60</v>
      </c>
      <c r="B9" s="218"/>
      <c r="C9" s="218"/>
      <c r="D9" s="218"/>
      <c r="E9" s="218"/>
      <c r="F9" s="218"/>
      <c r="G9" s="219"/>
      <c r="H9" s="223" t="s">
        <v>61</v>
      </c>
      <c r="I9" s="224"/>
      <c r="J9" s="224"/>
      <c r="K9" s="224"/>
      <c r="L9" s="224"/>
      <c r="M9" s="224"/>
      <c r="N9" s="224"/>
      <c r="O9" s="224"/>
      <c r="P9" s="224"/>
      <c r="Q9" s="224"/>
      <c r="R9" s="224"/>
      <c r="S9" s="224"/>
      <c r="T9" s="224"/>
      <c r="U9" s="224"/>
      <c r="V9" s="224"/>
      <c r="W9" s="224"/>
      <c r="X9" s="224"/>
      <c r="Y9" s="224"/>
      <c r="Z9" s="224"/>
      <c r="AA9" s="225"/>
      <c r="AB9" s="211" t="s">
        <v>86</v>
      </c>
      <c r="AC9" s="212"/>
      <c r="AD9" s="212"/>
      <c r="AE9" s="212"/>
      <c r="AF9" s="212"/>
      <c r="AG9" s="212"/>
      <c r="AH9" s="212"/>
      <c r="AI9" s="212"/>
      <c r="AJ9" s="212"/>
      <c r="AK9" s="213"/>
    </row>
    <row r="10" spans="1:37" s="11" customFormat="1" ht="46.5" customHeight="1" thickBot="1" x14ac:dyDescent="0.3">
      <c r="A10" s="49" t="s">
        <v>64</v>
      </c>
      <c r="B10" s="226" t="s">
        <v>7</v>
      </c>
      <c r="C10" s="227"/>
      <c r="D10" s="227"/>
      <c r="E10" s="228"/>
      <c r="F10" s="49" t="s">
        <v>63</v>
      </c>
      <c r="G10" s="286" t="s">
        <v>31</v>
      </c>
      <c r="H10" s="220" t="s">
        <v>155</v>
      </c>
      <c r="I10" s="221"/>
      <c r="J10" s="221"/>
      <c r="K10" s="221"/>
      <c r="L10" s="222"/>
      <c r="M10" s="220" t="s">
        <v>62</v>
      </c>
      <c r="N10" s="221"/>
      <c r="O10" s="221"/>
      <c r="P10" s="221"/>
      <c r="Q10" s="221"/>
      <c r="R10" s="221"/>
      <c r="S10" s="221"/>
      <c r="T10" s="221"/>
      <c r="U10" s="221"/>
      <c r="V10" s="221"/>
      <c r="W10" s="221"/>
      <c r="X10" s="221"/>
      <c r="Y10" s="221"/>
      <c r="Z10" s="221"/>
      <c r="AA10" s="222"/>
      <c r="AB10" s="214"/>
      <c r="AC10" s="215"/>
      <c r="AD10" s="215"/>
      <c r="AE10" s="215"/>
      <c r="AF10" s="215"/>
      <c r="AG10" s="215"/>
      <c r="AH10" s="215"/>
      <c r="AI10" s="215"/>
      <c r="AJ10" s="215"/>
      <c r="AK10" s="216"/>
    </row>
    <row r="11" spans="1:37" s="11" customFormat="1" ht="37.5" customHeight="1" thickBot="1" x14ac:dyDescent="0.3">
      <c r="A11" s="284" t="s">
        <v>0</v>
      </c>
      <c r="B11" s="291" t="s">
        <v>1</v>
      </c>
      <c r="C11" s="293" t="s">
        <v>9</v>
      </c>
      <c r="D11" s="291" t="s">
        <v>8</v>
      </c>
      <c r="E11" s="293" t="s">
        <v>182</v>
      </c>
      <c r="F11" s="284" t="s">
        <v>39</v>
      </c>
      <c r="G11" s="287"/>
      <c r="H11" s="280" t="s">
        <v>6</v>
      </c>
      <c r="I11" s="253" t="s">
        <v>5</v>
      </c>
      <c r="J11" s="289"/>
      <c r="K11" s="253" t="s">
        <v>4</v>
      </c>
      <c r="L11" s="275"/>
      <c r="M11" s="280" t="s">
        <v>3</v>
      </c>
      <c r="N11" s="282" t="s">
        <v>10</v>
      </c>
      <c r="O11" s="282" t="s">
        <v>11</v>
      </c>
      <c r="P11" s="282" t="s">
        <v>12</v>
      </c>
      <c r="Q11" s="282" t="s">
        <v>13</v>
      </c>
      <c r="R11" s="253" t="s">
        <v>14</v>
      </c>
      <c r="S11" s="255" t="s">
        <v>15</v>
      </c>
      <c r="T11" s="272" t="s">
        <v>6</v>
      </c>
      <c r="U11" s="255" t="s">
        <v>73</v>
      </c>
      <c r="V11" s="255" t="s">
        <v>160</v>
      </c>
      <c r="W11" s="272" t="s">
        <v>214</v>
      </c>
      <c r="X11" s="272"/>
      <c r="Y11" s="274" t="s">
        <v>80</v>
      </c>
      <c r="Z11" s="275"/>
      <c r="AA11" s="275" t="s">
        <v>16</v>
      </c>
      <c r="AB11" s="278" t="s">
        <v>17</v>
      </c>
      <c r="AC11" s="278" t="s">
        <v>18</v>
      </c>
      <c r="AD11" s="294" t="s">
        <v>19</v>
      </c>
      <c r="AE11" s="278" t="s">
        <v>2</v>
      </c>
      <c r="AF11" s="296" t="s">
        <v>20</v>
      </c>
      <c r="AG11" s="298" t="s">
        <v>215</v>
      </c>
      <c r="AH11" s="299"/>
      <c r="AI11" s="299"/>
      <c r="AJ11" s="300"/>
      <c r="AK11" s="278" t="s">
        <v>161</v>
      </c>
    </row>
    <row r="12" spans="1:37" s="11" customFormat="1" ht="25.5" customHeight="1" thickBot="1" x14ac:dyDescent="0.3">
      <c r="A12" s="285"/>
      <c r="B12" s="292"/>
      <c r="C12" s="285"/>
      <c r="D12" s="292"/>
      <c r="E12" s="285"/>
      <c r="F12" s="285"/>
      <c r="G12" s="288"/>
      <c r="H12" s="281"/>
      <c r="I12" s="254"/>
      <c r="J12" s="290"/>
      <c r="K12" s="254"/>
      <c r="L12" s="277"/>
      <c r="M12" s="281"/>
      <c r="N12" s="283"/>
      <c r="O12" s="283"/>
      <c r="P12" s="283"/>
      <c r="Q12" s="283"/>
      <c r="R12" s="254"/>
      <c r="S12" s="256"/>
      <c r="T12" s="273"/>
      <c r="U12" s="256"/>
      <c r="V12" s="256"/>
      <c r="W12" s="273"/>
      <c r="X12" s="273"/>
      <c r="Y12" s="276"/>
      <c r="Z12" s="277"/>
      <c r="AA12" s="277"/>
      <c r="AB12" s="279"/>
      <c r="AC12" s="279"/>
      <c r="AD12" s="295"/>
      <c r="AE12" s="279"/>
      <c r="AF12" s="297"/>
      <c r="AG12" s="50" t="s">
        <v>217</v>
      </c>
      <c r="AH12" s="51" t="s">
        <v>218</v>
      </c>
      <c r="AI12" s="50" t="s">
        <v>219</v>
      </c>
      <c r="AJ12" s="50" t="s">
        <v>220</v>
      </c>
      <c r="AK12" s="279"/>
    </row>
    <row r="13" spans="1:37" ht="168" x14ac:dyDescent="0.25">
      <c r="A13" s="52" t="s">
        <v>193</v>
      </c>
      <c r="B13" s="53" t="s">
        <v>293</v>
      </c>
      <c r="C13" s="54" t="s">
        <v>310</v>
      </c>
      <c r="D13" s="55" t="s">
        <v>311</v>
      </c>
      <c r="E13" s="302" t="str">
        <f t="shared" ref="E13:E14" si="0">CONCATENATE(B13," ",C13," ",D13)</f>
        <v>Daño Fiscal sobre los recursos públicos por alteración de los resultados en el proceso de elecciones y consultas que lidera la Secretaría General a favor de un tercero.</v>
      </c>
      <c r="F13" s="57" t="s">
        <v>42</v>
      </c>
      <c r="G13" s="52" t="s">
        <v>34</v>
      </c>
      <c r="H13" s="58" t="s">
        <v>48</v>
      </c>
      <c r="I13" s="59" t="s">
        <v>48</v>
      </c>
      <c r="J13" s="59" t="str">
        <f t="shared" ref="J13:J16" si="1">IF((I13="Muy Bajo"),"20%",IF(I13="Baja","40%",IF(I13="Media","60%",IF(I13="Alta","80%",IF(I13="Muy Alta","100%","0")))))</f>
        <v>80%</v>
      </c>
      <c r="K13" s="59" t="s">
        <v>57</v>
      </c>
      <c r="L13" s="59" t="str">
        <f t="shared" ref="L13:L16" si="2">IF((K13="Leve"),"20%",IF(K13="Menor","40%",IF(K13="Moderado","60%",IF(K13="Mayor","80%",IF(K13="Catastrófico","100%","0")))))</f>
        <v>80%</v>
      </c>
      <c r="M13" s="60" t="str">
        <f t="shared" ref="M13:M16" si="3">IF((J13="100%")*(L13="100%"),"Extremo",IF((J13="100%")*(L13="80%"),"Alto",IF((J13="100%")*(L13="60%"),"Alto",IF((J13="100%")*(L13="40%"),"Alto",IF((J13="100%")*(L13="20%"),"Alto",IF((J13="80%")*(L13="100%"),"Extremo",IF((J13="80%")*(L13="80%"),"Alto",IF((J13="80%")*(L13="60%"),"Alto",IF((J13="80%")*(L13="40%"),"Moderado",IF((J13="80%")*(L13="20%"),"Moderado",IF((J13="60%")*(L13="100%"),"Extremo",IF((J13="60%")*(L13="80%"),"Alto",IF((J13="60%")*(L13="60%"),"Moderado",IF((J13="60%")*(L13="40%"),"Moderado",IF((J13="60%")*(L13="20%"),"Moderado",IF((J13="40%")*(L13="100%"),"Extremo",IF((J13="40%")*(L13="80%"),"Alto",IF((J13="40%")*(L13="60%"),"Moderado",IF((J13="40%")*(L13="40%"),"Moderado",IF((J13="40%")*(L13="20%"),"Bajo",IF((J13="20%")*(L13="100%"),"Extremo",IF((J13="20%")*(L13="80%"),"Alto",IF((J13="20%")*(L13="60%"),"Moderado",IF((J13="20%")*(L13="40%"),"Bajo",IF((J13="20%")*(L13="20%"),"Bajo","0")))))))))))))))))))))))))</f>
        <v>Alto</v>
      </c>
      <c r="N13" s="61" t="s">
        <v>312</v>
      </c>
      <c r="O13" s="62" t="s">
        <v>65</v>
      </c>
      <c r="P13" s="62" t="s">
        <v>67</v>
      </c>
      <c r="Q13" s="62" t="s">
        <v>71</v>
      </c>
      <c r="R13" s="63">
        <f t="shared" ref="R13:R16" si="4">IF((P13="Preventivo"),"25%",IF(P13="Detectivo","15%",IF(P13="Correctivo","10%","0")))+IF((Q13="Automático"),"25%",IF(Q13="Manual","15%","0"))</f>
        <v>0.4</v>
      </c>
      <c r="S13" s="62" t="s">
        <v>74</v>
      </c>
      <c r="T13" s="62" t="s">
        <v>76</v>
      </c>
      <c r="U13" s="64" t="s">
        <v>78</v>
      </c>
      <c r="V13" s="63">
        <v>0.8</v>
      </c>
      <c r="W13" s="63">
        <v>0.8</v>
      </c>
      <c r="X13" s="59" t="s">
        <v>48</v>
      </c>
      <c r="Y13" s="60">
        <v>0.48</v>
      </c>
      <c r="Z13" s="59" t="s">
        <v>56</v>
      </c>
      <c r="AA13" s="63" t="s">
        <v>309</v>
      </c>
      <c r="AB13" s="59" t="s">
        <v>85</v>
      </c>
      <c r="AC13" s="65" t="s">
        <v>313</v>
      </c>
      <c r="AD13" s="66" t="s">
        <v>314</v>
      </c>
      <c r="AE13" s="93" t="s">
        <v>307</v>
      </c>
      <c r="AF13" s="93" t="s">
        <v>308</v>
      </c>
      <c r="AG13" s="94" t="s">
        <v>405</v>
      </c>
      <c r="AH13" s="94" t="s">
        <v>406</v>
      </c>
      <c r="AI13" s="94" t="s">
        <v>407</v>
      </c>
      <c r="AJ13" s="94" t="s">
        <v>408</v>
      </c>
      <c r="AK13" s="95" t="s">
        <v>315</v>
      </c>
    </row>
    <row r="14" spans="1:37" s="45" customFormat="1" ht="253.5" customHeight="1" x14ac:dyDescent="0.3">
      <c r="A14" s="52" t="s">
        <v>193</v>
      </c>
      <c r="B14" s="69" t="s">
        <v>174</v>
      </c>
      <c r="C14" s="70" t="s">
        <v>310</v>
      </c>
      <c r="D14" s="70" t="s">
        <v>311</v>
      </c>
      <c r="E14" s="70" t="str">
        <f t="shared" si="0"/>
        <v>Afectación económica y reputacional por alteración de los resultados en el proceso de elecciones y consultas que lidera la Secretaría General a favor de un tercero.</v>
      </c>
      <c r="F14" s="59" t="s">
        <v>42</v>
      </c>
      <c r="G14" s="66" t="s">
        <v>34</v>
      </c>
      <c r="H14" s="66" t="s">
        <v>48</v>
      </c>
      <c r="I14" s="59" t="s">
        <v>48</v>
      </c>
      <c r="J14" s="59" t="str">
        <f t="shared" si="1"/>
        <v>80%</v>
      </c>
      <c r="K14" s="59" t="s">
        <v>57</v>
      </c>
      <c r="L14" s="59" t="str">
        <f t="shared" si="2"/>
        <v>80%</v>
      </c>
      <c r="M14" s="60" t="str">
        <f t="shared" si="3"/>
        <v>Alto</v>
      </c>
      <c r="N14" s="71" t="s">
        <v>312</v>
      </c>
      <c r="O14" s="62" t="s">
        <v>65</v>
      </c>
      <c r="P14" s="62" t="s">
        <v>67</v>
      </c>
      <c r="Q14" s="62" t="s">
        <v>71</v>
      </c>
      <c r="R14" s="63">
        <f t="shared" si="4"/>
        <v>0.4</v>
      </c>
      <c r="S14" s="62" t="s">
        <v>74</v>
      </c>
      <c r="T14" s="62" t="s">
        <v>76</v>
      </c>
      <c r="U14" s="62" t="s">
        <v>78</v>
      </c>
      <c r="V14" s="63">
        <f t="shared" ref="V14:V16" si="5">IF(O14="probabilidad",J14-(J14*R14),IF(O14="Impacto",(J14-0),"0"))</f>
        <v>0.48</v>
      </c>
      <c r="W14" s="186">
        <f t="shared" ref="W14" si="6">V15</f>
        <v>0.48</v>
      </c>
      <c r="X14" s="182" t="str">
        <f t="shared" ref="X14" si="7">IF((W14&lt;21%),"Muy Bajo",IF((W14&lt;41%),"Baja",IF((W14&lt;61%),"Media",IF((W14&lt;81%),"Alta",IF((W14&lt;101%),"Muy alta","0")))))</f>
        <v>Media</v>
      </c>
      <c r="Y14" s="186">
        <f t="shared" ref="Y14" si="8">IF(O14="Impacto",L14-(L14*R14),IF(O14="Probabilidad",L14-0,"0"))</f>
        <v>0.8</v>
      </c>
      <c r="Z14" s="182" t="str">
        <f t="shared" ref="Z14" si="9">IF((Y14&lt;21%),"Leve",IF((Y14&lt;41%),"Menor",IF((Y14&lt;61%),"Moderado",IF((Y14&lt;81%),"Mayor",IF((Y14&lt;101%),"Catastrófico","0")))))</f>
        <v>Mayor</v>
      </c>
      <c r="AA14" s="188" t="str">
        <f t="shared" ref="AA14" si="10">IF((X14="Muy alta")*(Z14="Catastrófico"),"Extremo",IF((X14="Muy alta")*(Z14="Mayor"),"Alto",IF((X14="Muy alta")*(Z14="Moderado"),"Alto",IF((X14="Muy alta")*(Z14="Menor"),"Alto",IF((X14="Muy alta")*(Z14="Leve"),"Alto",IF((X14="Alta")*(Z14="Catastrófico"),"Extremo",IF((X14="Alta")*(Z14="Mayor"),"Alto",IF((X14="Alta")*(Z14="Moderado"),"Alto",IF((X14="Alta")*(Z14="Menor"),"Moderado",IF((X14="Alta")*(Z14="Leve"),"Moderado",IF((X14="Media")*(Z14="Catastrófico"),"Extremo",IF((X14="Media")*(Z14="Mayor"),"Alto",IF((X14="Media")*(Z14="Moderado"),"Moderado",IF((X14="Media")*(Z14="Menor"),"Moderado",IF((X14="Media")*(Z14="Leve"),"Moderado",IF((X14="Baja")*(Z14="Catastrófico"),"Extremo",IF((X14="Baja")*(Z14="Mayor"),"Alto",IF((X14="Baja")*(Z14="Moderado"),"Moderado",IF((X14="Baja")*(Z14="Menor"),"Moderado",IF((X14="Baja")*(Z14="Leve"),"Bajo",IF((X14="Muy bajo")*(Z14="Catastrófico"),"Extremo",IF((X14="Muy bajo")*(Z14="Mayor"),"Alto",IF((X14="Muy bajo")*(Z14="Moderado"),"Moderado",IF((X14="Muy bajo")*(Z14="Menor"),"Bajo",IF((X14="Muy bajo")*(Z14="Leve"),"Bajo","0")))))))))))))))))))))))))</f>
        <v>Alto</v>
      </c>
      <c r="AB14" s="184" t="s">
        <v>85</v>
      </c>
      <c r="AC14" s="69" t="s">
        <v>400</v>
      </c>
      <c r="AD14" s="160" t="s">
        <v>320</v>
      </c>
      <c r="AE14" s="160" t="s">
        <v>307</v>
      </c>
      <c r="AF14" s="160" t="s">
        <v>308</v>
      </c>
      <c r="AG14" s="209" t="s">
        <v>323</v>
      </c>
      <c r="AH14" s="208" t="s">
        <v>323</v>
      </c>
      <c r="AI14" s="208" t="s">
        <v>323</v>
      </c>
      <c r="AJ14" s="208" t="s">
        <v>324</v>
      </c>
      <c r="AK14" s="182" t="s">
        <v>325</v>
      </c>
    </row>
    <row r="15" spans="1:37" s="45" customFormat="1" ht="408.75" customHeight="1" x14ac:dyDescent="0.3">
      <c r="A15" s="52" t="s">
        <v>193</v>
      </c>
      <c r="B15" s="69" t="s">
        <v>174</v>
      </c>
      <c r="C15" s="70" t="s">
        <v>326</v>
      </c>
      <c r="D15" s="70" t="s">
        <v>327</v>
      </c>
      <c r="E15" s="70" t="str">
        <f>CONCATENATE(B15," ",C15," ",D15)</f>
        <v>Afectación económica y reputacional por retrasar, omitir o alterar la expedición, publicación o notificación  de los actos administrativos  emanados por el Consejo Superior Universitario, el Consejo Académico y la Rectoría, buscando un beneficio particular.</v>
      </c>
      <c r="F15" s="59" t="s">
        <v>42</v>
      </c>
      <c r="G15" s="66" t="s">
        <v>34</v>
      </c>
      <c r="H15" s="66" t="s">
        <v>48</v>
      </c>
      <c r="I15" s="59" t="s">
        <v>48</v>
      </c>
      <c r="J15" s="59" t="str">
        <f t="shared" si="1"/>
        <v>80%</v>
      </c>
      <c r="K15" s="59" t="s">
        <v>57</v>
      </c>
      <c r="L15" s="59" t="str">
        <f t="shared" si="2"/>
        <v>80%</v>
      </c>
      <c r="M15" s="60" t="str">
        <f t="shared" si="3"/>
        <v>Alto</v>
      </c>
      <c r="N15" s="71" t="s">
        <v>328</v>
      </c>
      <c r="O15" s="62" t="s">
        <v>65</v>
      </c>
      <c r="P15" s="62" t="s">
        <v>67</v>
      </c>
      <c r="Q15" s="62" t="s">
        <v>71</v>
      </c>
      <c r="R15" s="63">
        <f t="shared" si="4"/>
        <v>0.4</v>
      </c>
      <c r="S15" s="62" t="s">
        <v>74</v>
      </c>
      <c r="T15" s="62" t="s">
        <v>76</v>
      </c>
      <c r="U15" s="62" t="s">
        <v>78</v>
      </c>
      <c r="V15" s="63">
        <f t="shared" si="5"/>
        <v>0.48</v>
      </c>
      <c r="W15" s="187"/>
      <c r="X15" s="183"/>
      <c r="Y15" s="187"/>
      <c r="Z15" s="183"/>
      <c r="AA15" s="189"/>
      <c r="AB15" s="184"/>
      <c r="AC15" s="69" t="s">
        <v>400</v>
      </c>
      <c r="AD15" s="160"/>
      <c r="AE15" s="160"/>
      <c r="AF15" s="160"/>
      <c r="AG15" s="210"/>
      <c r="AH15" s="208"/>
      <c r="AI15" s="208"/>
      <c r="AJ15" s="208"/>
      <c r="AK15" s="183"/>
    </row>
    <row r="16" spans="1:37" s="45" customFormat="1" ht="306" customHeight="1" x14ac:dyDescent="0.3">
      <c r="A16" s="52" t="s">
        <v>193</v>
      </c>
      <c r="B16" s="69" t="s">
        <v>174</v>
      </c>
      <c r="C16" s="70" t="s">
        <v>329</v>
      </c>
      <c r="D16" s="70" t="s">
        <v>330</v>
      </c>
      <c r="E16" s="70" t="str">
        <f>CONCATENATE(B16," ",C16," ",D16)</f>
        <v>Afectación económica y reputacional por emitir actas de grado y diplomas adulterados,   emitidos y avalados por el Secretario General, buscando un beneficio particular.</v>
      </c>
      <c r="F16" s="59" t="s">
        <v>42</v>
      </c>
      <c r="G16" s="66" t="s">
        <v>34</v>
      </c>
      <c r="H16" s="66" t="s">
        <v>48</v>
      </c>
      <c r="I16" s="59" t="s">
        <v>48</v>
      </c>
      <c r="J16" s="59" t="str">
        <f t="shared" si="1"/>
        <v>80%</v>
      </c>
      <c r="K16" s="59" t="s">
        <v>57</v>
      </c>
      <c r="L16" s="59" t="str">
        <f t="shared" si="2"/>
        <v>80%</v>
      </c>
      <c r="M16" s="60" t="str">
        <f t="shared" si="3"/>
        <v>Alto</v>
      </c>
      <c r="N16" s="71" t="s">
        <v>331</v>
      </c>
      <c r="O16" s="62" t="s">
        <v>65</v>
      </c>
      <c r="P16" s="62" t="s">
        <v>67</v>
      </c>
      <c r="Q16" s="62" t="s">
        <v>71</v>
      </c>
      <c r="R16" s="63">
        <f t="shared" si="4"/>
        <v>0.4</v>
      </c>
      <c r="S16" s="62" t="s">
        <v>74</v>
      </c>
      <c r="T16" s="62" t="s">
        <v>76</v>
      </c>
      <c r="U16" s="62" t="s">
        <v>78</v>
      </c>
      <c r="V16" s="63">
        <f t="shared" si="5"/>
        <v>0.48</v>
      </c>
      <c r="W16" s="72">
        <f t="shared" ref="W16" si="11">V17</f>
        <v>0</v>
      </c>
      <c r="X16" s="73" t="str">
        <f t="shared" ref="X16" si="12">IF((W16&lt;21%),"Muy Bajo",IF((W16&lt;41%),"Baja",IF((W16&lt;61%),"Media",IF((W16&lt;81%),"Alta",IF((W16&lt;101%),"Muy alta","0")))))</f>
        <v>Muy Bajo</v>
      </c>
      <c r="Y16" s="72">
        <f t="shared" ref="Y16" si="13">IF(O16="Impacto",L16-(L16*R16),IF(O16="Probabilidad",L16-0,"0"))</f>
        <v>0.8</v>
      </c>
      <c r="Z16" s="73" t="str">
        <f t="shared" ref="Z16" si="14">IF((Y16&lt;21%),"Leve",IF((Y16&lt;41%),"Menor",IF((Y16&lt;61%),"Moderado",IF((Y16&lt;81%),"Mayor",IF((Y16&lt;101%),"Catastrófico","0")))))</f>
        <v>Mayor</v>
      </c>
      <c r="AA16" s="72" t="str">
        <f t="shared" ref="AA16" si="15">IF((X16="Muy alta")*(Z16="Catastrófico"),"Extremo",IF((X16="Muy alta")*(Z16="Mayor"),"Alto",IF((X16="Muy alta")*(Z16="Moderado"),"Alto",IF((X16="Muy alta")*(Z16="Menor"),"Alto",IF((X16="Muy alta")*(Z16="Leve"),"Alto",IF((X16="Alta")*(Z16="Catastrófico"),"Extremo",IF((X16="Alta")*(Z16="Mayor"),"Alto",IF((X16="Alta")*(Z16="Moderado"),"Alto",IF((X16="Alta")*(Z16="Menor"),"Moderado",IF((X16="Alta")*(Z16="Leve"),"Moderado",IF((X16="Media")*(Z16="Catastrófico"),"Extremo",IF((X16="Media")*(Z16="Mayor"),"Alto",IF((X16="Media")*(Z16="Moderado"),"Moderado",IF((X16="Media")*(Z16="Menor"),"Moderado",IF((X16="Media")*(Z16="Leve"),"Moderado",IF((X16="Baja")*(Z16="Catastrófico"),"Extremo",IF((X16="Baja")*(Z16="Mayor"),"Alto",IF((X16="Baja")*(Z16="Moderado"),"Moderado",IF((X16="Baja")*(Z16="Menor"),"Moderado",IF((X16="Baja")*(Z16="Leve"),"Bajo",IF((X16="Muy bajo")*(Z16="Catastrófico"),"Extremo",IF((X16="Muy bajo")*(Z16="Mayor"),"Alto",IF((X16="Muy bajo")*(Z16="Moderado"),"Moderado",IF((X16="Muy bajo")*(Z16="Menor"),"Bajo",IF((X16="Muy bajo")*(Z16="Leve"),"Bajo","0")))))))))))))))))))))))))</f>
        <v>Alto</v>
      </c>
      <c r="AB16" s="184" t="s">
        <v>85</v>
      </c>
      <c r="AC16" s="69" t="s">
        <v>401</v>
      </c>
      <c r="AD16" s="74" t="s">
        <v>320</v>
      </c>
      <c r="AE16" s="74" t="s">
        <v>321</v>
      </c>
      <c r="AF16" s="74" t="s">
        <v>322</v>
      </c>
      <c r="AG16" s="74" t="s">
        <v>332</v>
      </c>
      <c r="AH16" s="74" t="s">
        <v>333</v>
      </c>
      <c r="AI16" s="74" t="s">
        <v>333</v>
      </c>
      <c r="AJ16" s="75" t="s">
        <v>333</v>
      </c>
      <c r="AK16" s="62" t="s">
        <v>325</v>
      </c>
    </row>
    <row r="17" spans="1:37" s="45" customFormat="1" ht="0.75" customHeight="1" x14ac:dyDescent="0.3">
      <c r="A17" s="76"/>
      <c r="B17" s="76"/>
      <c r="C17" s="76"/>
      <c r="D17" s="76"/>
      <c r="E17" s="70" t="str">
        <f t="shared" ref="E17:E18" si="16">CONCATENATE(B17," ",C17," ",D17)</f>
        <v xml:space="preserve">  </v>
      </c>
      <c r="F17" s="76"/>
      <c r="G17" s="76"/>
      <c r="H17" s="76"/>
      <c r="I17" s="76"/>
      <c r="J17" s="76"/>
      <c r="K17" s="76"/>
      <c r="L17" s="76"/>
      <c r="M17" s="76"/>
      <c r="N17" s="77"/>
      <c r="O17" s="76"/>
      <c r="P17" s="76"/>
      <c r="Q17" s="76"/>
      <c r="R17" s="76"/>
      <c r="S17" s="76"/>
      <c r="T17" s="76"/>
      <c r="U17" s="76"/>
      <c r="V17" s="76"/>
      <c r="W17" s="78"/>
      <c r="X17" s="79"/>
      <c r="Y17" s="78"/>
      <c r="Z17" s="79"/>
      <c r="AA17" s="78"/>
      <c r="AB17" s="184"/>
      <c r="AC17" s="76"/>
      <c r="AD17" s="76"/>
      <c r="AE17" s="76"/>
      <c r="AF17" s="76"/>
      <c r="AG17" s="76"/>
      <c r="AH17" s="76"/>
      <c r="AI17" s="76"/>
      <c r="AJ17" s="76"/>
      <c r="AK17" s="76"/>
    </row>
    <row r="18" spans="1:37" s="45" customFormat="1" ht="147" customHeight="1" x14ac:dyDescent="0.3">
      <c r="A18" s="52" t="s">
        <v>193</v>
      </c>
      <c r="B18" s="69" t="s">
        <v>174</v>
      </c>
      <c r="C18" s="70" t="s">
        <v>334</v>
      </c>
      <c r="D18" s="70" t="s">
        <v>335</v>
      </c>
      <c r="E18" s="70" t="str">
        <f t="shared" si="16"/>
        <v>Afectación económica y reputacional por que funcionarios o usuarios externos sustraigan, falsifiquen, dupliquen y eliminen
documentos.  adulterando la información en beneficio propio o por soborno de terceros.</v>
      </c>
      <c r="F18" s="59" t="s">
        <v>42</v>
      </c>
      <c r="G18" s="66" t="s">
        <v>34</v>
      </c>
      <c r="H18" s="66" t="s">
        <v>48</v>
      </c>
      <c r="I18" s="59" t="s">
        <v>48</v>
      </c>
      <c r="J18" s="59" t="str">
        <f t="shared" ref="J18" si="17">IF((I18="Muy Bajo"),"20%",IF(I18="Baja","40%",IF(I18="Media","60%",IF(I18="Alta","80%",IF(I18="Muy Alta","100%","0")))))</f>
        <v>80%</v>
      </c>
      <c r="K18" s="59" t="s">
        <v>57</v>
      </c>
      <c r="L18" s="59" t="str">
        <f t="shared" ref="L18" si="18">IF((K18="Leve"),"20%",IF(K18="Menor","40%",IF(K18="Moderado","60%",IF(K18="Mayor","80%",IF(K18="Catastrófico","100%","0")))))</f>
        <v>80%</v>
      </c>
      <c r="M18" s="60" t="str">
        <f t="shared" ref="M18" si="19">IF((J18="100%")*(L18="100%"),"Extremo",IF((J18="100%")*(L18="80%"),"Alto",IF((J18="100%")*(L18="60%"),"Alto",IF((J18="100%")*(L18="40%"),"Alto",IF((J18="100%")*(L18="20%"),"Alto",IF((J18="80%")*(L18="100%"),"Extremo",IF((J18="80%")*(L18="80%"),"Alto",IF((J18="80%")*(L18="60%"),"Alto",IF((J18="80%")*(L18="40%"),"Moderado",IF((J18="80%")*(L18="20%"),"Moderado",IF((J18="60%")*(L18="100%"),"Extremo",IF((J18="60%")*(L18="80%"),"Alto",IF((J18="60%")*(L18="60%"),"Moderado",IF((J18="60%")*(L18="40%"),"Moderado",IF((J18="60%")*(L18="20%"),"Moderado",IF((J18="40%")*(L18="100%"),"Extremo",IF((J18="40%")*(L18="80%"),"Alto",IF((J18="40%")*(L18="60%"),"Moderado",IF((J18="40%")*(L18="40%"),"Moderado",IF((J18="40%")*(L18="20%"),"Bajo",IF((J18="20%")*(L18="100%"),"Extremo",IF((J18="20%")*(L18="80%"),"Alto",IF((J18="20%")*(L18="60%"),"Moderado",IF((J18="20%")*(L18="40%"),"Bajo",IF((J18="20%")*(L18="20%"),"Bajo","0")))))))))))))))))))))))))</f>
        <v>Alto</v>
      </c>
      <c r="N18" s="71" t="s">
        <v>336</v>
      </c>
      <c r="O18" s="62" t="s">
        <v>65</v>
      </c>
      <c r="P18" s="62" t="s">
        <v>67</v>
      </c>
      <c r="Q18" s="62" t="s">
        <v>71</v>
      </c>
      <c r="R18" s="63">
        <f t="shared" ref="R18" si="20">IF((P18="Preventivo"),"25%",IF(P18="Detectivo","15%",IF(P18="Correctivo","10%","0")))+IF((Q18="Automático"),"25%",IF(Q18="Manual","15%","0"))</f>
        <v>0.4</v>
      </c>
      <c r="S18" s="62" t="s">
        <v>74</v>
      </c>
      <c r="T18" s="62" t="s">
        <v>76</v>
      </c>
      <c r="U18" s="62" t="s">
        <v>78</v>
      </c>
      <c r="V18" s="63">
        <f t="shared" ref="V18" si="21">IF(O18="probabilidad",J18-(J18*R18),IF(O18="Impacto",(J18-0),"0"))</f>
        <v>0.48</v>
      </c>
      <c r="W18" s="72">
        <f t="shared" ref="W18" si="22">V19</f>
        <v>0.6</v>
      </c>
      <c r="X18" s="73" t="str">
        <f t="shared" ref="X18" si="23">IF((W18&lt;21%),"Muy Bajo",IF((W18&lt;41%),"Baja",IF((W18&lt;61%),"Media",IF((W18&lt;81%),"Alta",IF((W18&lt;101%),"Muy alta","0")))))</f>
        <v>Media</v>
      </c>
      <c r="Y18" s="72">
        <f t="shared" ref="Y18" si="24">IF(O18="Impacto",L18-(L18*R18),IF(O18="Probabilidad",L18-0,"0"))</f>
        <v>0.8</v>
      </c>
      <c r="Z18" s="73" t="str">
        <f t="shared" ref="Z18" si="25">IF((Y18&lt;21%),"Leve",IF((Y18&lt;41%),"Menor",IF((Y18&lt;61%),"Moderado",IF((Y18&lt;81%),"Mayor",IF((Y18&lt;101%),"Catastrófico","0")))))</f>
        <v>Mayor</v>
      </c>
      <c r="AA18" s="72" t="str">
        <f t="shared" ref="AA18" si="26">IF((X18="Muy alta")*(Z18="Catastrófico"),"Extremo",IF((X18="Muy alta")*(Z18="Mayor"),"Alto",IF((X18="Muy alta")*(Z18="Moderado"),"Alto",IF((X18="Muy alta")*(Z18="Menor"),"Alto",IF((X18="Muy alta")*(Z18="Leve"),"Alto",IF((X18="Alta")*(Z18="Catastrófico"),"Extremo",IF((X18="Alta")*(Z18="Mayor"),"Alto",IF((X18="Alta")*(Z18="Moderado"),"Alto",IF((X18="Alta")*(Z18="Menor"),"Moderado",IF((X18="Alta")*(Z18="Leve"),"Moderado",IF((X18="Media")*(Z18="Catastrófico"),"Extremo",IF((X18="Media")*(Z18="Mayor"),"Alto",IF((X18="Media")*(Z18="Moderado"),"Moderado",IF((X18="Media")*(Z18="Menor"),"Moderado",IF((X18="Media")*(Z18="Leve"),"Moderado",IF((X18="Baja")*(Z18="Catastrófico"),"Extremo",IF((X18="Baja")*(Z18="Mayor"),"Alto",IF((X18="Baja")*(Z18="Moderado"),"Moderado",IF((X18="Baja")*(Z18="Menor"),"Moderado",IF((X18="Baja")*(Z18="Leve"),"Bajo",IF((X18="Muy bajo")*(Z18="Catastrófico"),"Extremo",IF((X18="Muy bajo")*(Z18="Mayor"),"Alto",IF((X18="Muy bajo")*(Z18="Moderado"),"Moderado",IF((X18="Muy bajo")*(Z18="Menor"),"Bajo",IF((X18="Muy bajo")*(Z18="Leve"),"Bajo","0")))))))))))))))))))))))))</f>
        <v>Alto</v>
      </c>
      <c r="AB18" s="76"/>
      <c r="AC18" s="80" t="s">
        <v>401</v>
      </c>
      <c r="AD18" s="66" t="s">
        <v>320</v>
      </c>
      <c r="AE18" s="66" t="s">
        <v>321</v>
      </c>
      <c r="AF18" s="66" t="s">
        <v>322</v>
      </c>
      <c r="AG18" s="74" t="s">
        <v>337</v>
      </c>
      <c r="AH18" s="74" t="s">
        <v>337</v>
      </c>
      <c r="AI18" s="74" t="s">
        <v>337</v>
      </c>
      <c r="AJ18" s="74" t="s">
        <v>337</v>
      </c>
      <c r="AK18" s="59" t="s">
        <v>338</v>
      </c>
    </row>
    <row r="19" spans="1:37" s="46" customFormat="1" ht="158.25" customHeight="1" x14ac:dyDescent="0.25">
      <c r="A19" s="171" t="s">
        <v>339</v>
      </c>
      <c r="B19" s="199" t="s">
        <v>100</v>
      </c>
      <c r="C19" s="200" t="s">
        <v>340</v>
      </c>
      <c r="D19" s="200" t="s">
        <v>341</v>
      </c>
      <c r="E19" s="200" t="s">
        <v>342</v>
      </c>
      <c r="F19" s="193" t="s">
        <v>41</v>
      </c>
      <c r="G19" s="199" t="s">
        <v>32</v>
      </c>
      <c r="H19" s="179" t="s">
        <v>343</v>
      </c>
      <c r="I19" s="193" t="s">
        <v>49</v>
      </c>
      <c r="J19" s="193" t="s">
        <v>344</v>
      </c>
      <c r="K19" s="193" t="s">
        <v>58</v>
      </c>
      <c r="L19" s="193" t="s">
        <v>344</v>
      </c>
      <c r="M19" s="195" t="s">
        <v>345</v>
      </c>
      <c r="N19" s="304" t="s">
        <v>346</v>
      </c>
      <c r="O19" s="193" t="s">
        <v>65</v>
      </c>
      <c r="P19" s="193" t="s">
        <v>67</v>
      </c>
      <c r="Q19" s="206" t="s">
        <v>71</v>
      </c>
      <c r="R19" s="195">
        <v>0.4</v>
      </c>
      <c r="S19" s="193" t="s">
        <v>74</v>
      </c>
      <c r="T19" s="193" t="s">
        <v>76</v>
      </c>
      <c r="U19" s="193" t="s">
        <v>78</v>
      </c>
      <c r="V19" s="195">
        <v>0.6</v>
      </c>
      <c r="W19" s="195">
        <v>0.42</v>
      </c>
      <c r="X19" s="193" t="s">
        <v>47</v>
      </c>
      <c r="Y19" s="195">
        <v>1</v>
      </c>
      <c r="Z19" s="193" t="s">
        <v>58</v>
      </c>
      <c r="AA19" s="194" t="s">
        <v>345</v>
      </c>
      <c r="AB19" s="183" t="s">
        <v>82</v>
      </c>
      <c r="AC19" s="204" t="s">
        <v>402</v>
      </c>
      <c r="AD19" s="159" t="s">
        <v>347</v>
      </c>
      <c r="AE19" s="159" t="s">
        <v>307</v>
      </c>
      <c r="AF19" s="159" t="s">
        <v>308</v>
      </c>
      <c r="AG19" s="174" t="s">
        <v>348</v>
      </c>
      <c r="AH19" s="174" t="s">
        <v>348</v>
      </c>
      <c r="AI19" s="174" t="s">
        <v>348</v>
      </c>
      <c r="AJ19" s="174" t="s">
        <v>349</v>
      </c>
      <c r="AK19" s="193" t="s">
        <v>325</v>
      </c>
    </row>
    <row r="20" spans="1:37" s="45" customFormat="1" ht="279" customHeight="1" x14ac:dyDescent="0.3">
      <c r="A20" s="172"/>
      <c r="B20" s="159"/>
      <c r="C20" s="192"/>
      <c r="D20" s="192"/>
      <c r="E20" s="192"/>
      <c r="F20" s="183"/>
      <c r="G20" s="159"/>
      <c r="H20" s="174"/>
      <c r="I20" s="183"/>
      <c r="J20" s="183"/>
      <c r="K20" s="183"/>
      <c r="L20" s="183"/>
      <c r="M20" s="187"/>
      <c r="N20" s="305" t="s">
        <v>350</v>
      </c>
      <c r="O20" s="205" t="s">
        <v>65</v>
      </c>
      <c r="P20" s="205" t="s">
        <v>68</v>
      </c>
      <c r="Q20" s="207" t="s">
        <v>71</v>
      </c>
      <c r="R20" s="187">
        <v>0.3</v>
      </c>
      <c r="S20" s="205" t="s">
        <v>74</v>
      </c>
      <c r="T20" s="205" t="s">
        <v>76</v>
      </c>
      <c r="U20" s="183" t="s">
        <v>78</v>
      </c>
      <c r="V20" s="187">
        <v>0.42</v>
      </c>
      <c r="W20" s="187"/>
      <c r="X20" s="183"/>
      <c r="Y20" s="187"/>
      <c r="Z20" s="183"/>
      <c r="AA20" s="189"/>
      <c r="AB20" s="184"/>
      <c r="AC20" s="185"/>
      <c r="AD20" s="160"/>
      <c r="AE20" s="160"/>
      <c r="AF20" s="160"/>
      <c r="AG20" s="165"/>
      <c r="AH20" s="165"/>
      <c r="AI20" s="165"/>
      <c r="AJ20" s="165"/>
      <c r="AK20" s="183"/>
    </row>
    <row r="21" spans="1:37" s="45" customFormat="1" ht="54.75" customHeight="1" x14ac:dyDescent="0.3">
      <c r="A21" s="171" t="s">
        <v>339</v>
      </c>
      <c r="B21" s="190" t="s">
        <v>101</v>
      </c>
      <c r="C21" s="191" t="s">
        <v>351</v>
      </c>
      <c r="D21" s="191" t="s">
        <v>352</v>
      </c>
      <c r="E21" s="191" t="str">
        <f>CONCATENATE(B21," ",C21," ",D21)</f>
        <v xml:space="preserve">Afectación reputacional por hallazgo del Archivo General de la Nación debido a la no aplicación de la normatividad asociada al incumplimiento del Acuerdo 049 de  2000 con respecto a la carencia de una infraestructura adecuada para la custodia documental institucional. </v>
      </c>
      <c r="F21" s="182" t="s">
        <v>44</v>
      </c>
      <c r="G21" s="190" t="s">
        <v>32</v>
      </c>
      <c r="H21" s="190" t="s">
        <v>353</v>
      </c>
      <c r="I21" s="182" t="s">
        <v>47</v>
      </c>
      <c r="J21" s="182" t="s">
        <v>354</v>
      </c>
      <c r="K21" s="182" t="s">
        <v>56</v>
      </c>
      <c r="L21" s="182" t="s">
        <v>354</v>
      </c>
      <c r="M21" s="186" t="s">
        <v>56</v>
      </c>
      <c r="N21" s="81" t="s">
        <v>355</v>
      </c>
      <c r="O21" s="82" t="s">
        <v>65</v>
      </c>
      <c r="P21" s="82" t="s">
        <v>67</v>
      </c>
      <c r="Q21" s="82" t="s">
        <v>71</v>
      </c>
      <c r="R21" s="63">
        <v>0.4</v>
      </c>
      <c r="S21" s="82" t="s">
        <v>74</v>
      </c>
      <c r="T21" s="82" t="s">
        <v>76</v>
      </c>
      <c r="U21" s="62" t="s">
        <v>78</v>
      </c>
      <c r="V21" s="63">
        <v>0.36</v>
      </c>
      <c r="W21" s="186">
        <v>0.27</v>
      </c>
      <c r="X21" s="182" t="s">
        <v>46</v>
      </c>
      <c r="Y21" s="186">
        <v>0.6</v>
      </c>
      <c r="Z21" s="182" t="s">
        <v>57</v>
      </c>
      <c r="AA21" s="188" t="s">
        <v>309</v>
      </c>
      <c r="AB21" s="184" t="s">
        <v>81</v>
      </c>
      <c r="AC21" s="185" t="s">
        <v>402</v>
      </c>
      <c r="AD21" s="160" t="s">
        <v>356</v>
      </c>
      <c r="AE21" s="160" t="s">
        <v>307</v>
      </c>
      <c r="AF21" s="160" t="s">
        <v>308</v>
      </c>
      <c r="AG21" s="165" t="s">
        <v>357</v>
      </c>
      <c r="AH21" s="165" t="s">
        <v>358</v>
      </c>
      <c r="AI21" s="165" t="s">
        <v>358</v>
      </c>
      <c r="AJ21" s="196"/>
      <c r="AK21" s="182" t="s">
        <v>325</v>
      </c>
    </row>
    <row r="22" spans="1:37" s="45" customFormat="1" ht="111" customHeight="1" x14ac:dyDescent="0.3">
      <c r="A22" s="172"/>
      <c r="B22" s="159"/>
      <c r="C22" s="192"/>
      <c r="D22" s="203"/>
      <c r="E22" s="192"/>
      <c r="F22" s="183"/>
      <c r="G22" s="159"/>
      <c r="H22" s="159"/>
      <c r="I22" s="183"/>
      <c r="J22" s="183"/>
      <c r="K22" s="183"/>
      <c r="L22" s="183"/>
      <c r="M22" s="187"/>
      <c r="N22" s="81" t="s">
        <v>359</v>
      </c>
      <c r="O22" s="62" t="s">
        <v>1</v>
      </c>
      <c r="P22" s="62" t="s">
        <v>69</v>
      </c>
      <c r="Q22" s="83" t="s">
        <v>71</v>
      </c>
      <c r="R22" s="63">
        <v>0.25</v>
      </c>
      <c r="S22" s="62" t="s">
        <v>74</v>
      </c>
      <c r="T22" s="62" t="s">
        <v>77</v>
      </c>
      <c r="U22" s="62" t="s">
        <v>78</v>
      </c>
      <c r="V22" s="63">
        <v>0.27</v>
      </c>
      <c r="W22" s="187"/>
      <c r="X22" s="183"/>
      <c r="Y22" s="187"/>
      <c r="Z22" s="183"/>
      <c r="AA22" s="189"/>
      <c r="AB22" s="184"/>
      <c r="AC22" s="185"/>
      <c r="AD22" s="160"/>
      <c r="AE22" s="160"/>
      <c r="AF22" s="160"/>
      <c r="AG22" s="165"/>
      <c r="AH22" s="165"/>
      <c r="AI22" s="165"/>
      <c r="AJ22" s="197"/>
      <c r="AK22" s="183"/>
    </row>
    <row r="23" spans="1:37" s="45" customFormat="1" ht="106.5" customHeight="1" x14ac:dyDescent="0.3">
      <c r="A23" s="171" t="s">
        <v>339</v>
      </c>
      <c r="B23" s="190" t="s">
        <v>101</v>
      </c>
      <c r="C23" s="191" t="s">
        <v>360</v>
      </c>
      <c r="D23" s="191" t="s">
        <v>361</v>
      </c>
      <c r="E23" s="191" t="str">
        <f>CONCATENATE(B23," ",C23," ",D23)</f>
        <v xml:space="preserve">Afectación reputacional por falta de entrega de información a los grupos de valor y de interés  Debido al incumplimiento de las transferencias documentales de las unidades académico administrativas al Archivo General. </v>
      </c>
      <c r="F23" s="182" t="s">
        <v>41</v>
      </c>
      <c r="G23" s="190" t="s">
        <v>32</v>
      </c>
      <c r="H23" s="201" t="s">
        <v>362</v>
      </c>
      <c r="I23" s="182" t="s">
        <v>48</v>
      </c>
      <c r="J23" s="182" t="str">
        <f t="shared" ref="J23" si="27">IF((I23="Muy Bajo"),"20%",IF(I23="Baja","40%",IF(I23="Media","60%",IF(I23="Alta","80%",IF(I23="Muy Alta","100%","0")))))</f>
        <v>80%</v>
      </c>
      <c r="K23" s="182" t="s">
        <v>57</v>
      </c>
      <c r="L23" s="182" t="str">
        <f t="shared" ref="L23" si="28">IF((K23="Leve"),"20%",IF(K23="Menor","40%",IF(K23="Moderado","60%",IF(K23="Mayor","80%",IF(K23="Catastrófico","100%","0")))))</f>
        <v>80%</v>
      </c>
      <c r="M23" s="186" t="str">
        <f t="shared" ref="M23" si="29">IF((J23="100%")*(L23="100%"),"Extremo",IF((J23="100%")*(L23="80%"),"Alto",IF((J23="100%")*(L23="60%"),"Alto",IF((J23="100%")*(L23="40%"),"Alto",IF((J23="100%")*(L23="20%"),"Alto",IF((J23="80%")*(L23="100%"),"Extremo",IF((J23="80%")*(L23="80%"),"Alto",IF((J23="80%")*(L23="60%"),"Alto",IF((J23="80%")*(L23="40%"),"Moderado",IF((J23="80%")*(L23="20%"),"Moderado",IF((J23="60%")*(L23="100%"),"Extremo",IF((J23="60%")*(L23="80%"),"Alto",IF((J23="60%")*(L23="60%"),"Moderado",IF((J23="60%")*(L23="40%"),"Moderado",IF((J23="60%")*(L23="20%"),"Moderado",IF((J23="40%")*(L23="100%"),"Extremo",IF((J23="40%")*(L23="80%"),"Alto",IF((J23="40%")*(L23="60%"),"Moderado",IF((J23="40%")*(L23="40%"),"Moderado",IF((J23="40%")*(L23="20%"),"Bajo",IF((J23="20%")*(L23="100%"),"Extremo",IF((J23="20%")*(L23="80%"),"Alto",IF((J23="20%")*(L23="60%"),"Moderado",IF((J23="20%")*(L23="40%"),"Bajo",IF((J23="20%")*(L23="20%"),"Bajo","0")))))))))))))))))))))))))</f>
        <v>Alto</v>
      </c>
      <c r="N23" s="69" t="s">
        <v>363</v>
      </c>
      <c r="O23" s="62" t="s">
        <v>65</v>
      </c>
      <c r="P23" s="62" t="s">
        <v>67</v>
      </c>
      <c r="Q23" s="62" t="s">
        <v>71</v>
      </c>
      <c r="R23" s="63">
        <f t="shared" ref="R23:R30" si="30">IF((P23="Preventivo"),"25%",IF(P23="Detectivo","15%",IF(P23="Correctivo","10%","0")))+IF((Q23="Automático"),"25%",IF(Q23="Manual","15%","0"))</f>
        <v>0.4</v>
      </c>
      <c r="S23" s="62" t="s">
        <v>74</v>
      </c>
      <c r="T23" s="62" t="s">
        <v>76</v>
      </c>
      <c r="U23" s="62" t="s">
        <v>78</v>
      </c>
      <c r="V23" s="63">
        <f t="shared" ref="V23" si="31">IF(O23="probabilidad",J23-(J23*R23),IF(O23="Impacto",(J23-0),"0"))</f>
        <v>0.48</v>
      </c>
      <c r="W23" s="186">
        <f t="shared" ref="W23" si="32">V25</f>
        <v>0.33599999999999997</v>
      </c>
      <c r="X23" s="182" t="str">
        <f t="shared" ref="X23" si="33">IF((W23&lt;20%),"Muy Bajo",IF((W23&lt;40%),"Baja",IF((W23&lt;60%),"Media",IF((W23&lt;80%),"Alta",IF((W23&lt;101%),"Muy alta","0")))))</f>
        <v>Baja</v>
      </c>
      <c r="Y23" s="186">
        <f t="shared" ref="Y23" si="34">IF(O23="Impacto",L23-(L23*R23),IF(O23="Probabilidad",L23-0,"0"))</f>
        <v>0.8</v>
      </c>
      <c r="Z23" s="182" t="str">
        <f t="shared" ref="Z23" si="35">IF((Y23&lt;20%),"Leve",IF((Y23&lt;40%),"Menor",IF((Y23&lt;60%),"Moderado",IF((Y23&lt;80%),"Mayor",IF((Y23&lt;101%),"Catastrófico","0")))))</f>
        <v>Catastrófico</v>
      </c>
      <c r="AA23" s="188" t="str">
        <f t="shared" ref="AA23" si="36">IF((X23="Muy alta")*(Z23="Catastrófico"),"Extremo",IF((X23="Muy alta")*(Z23="Mayor"),"Alto",IF((X23="Muy alta")*(Z23="Moderado"),"Alto",IF((X23="Muy alta")*(Z23="Menor"),"Alto",IF((X23="Muy alta")*(Z23="Leve"),"Alto",IF((X23="Alta")*(Z23="Catastrófico"),"Extremo",IF((X23="Alta")*(Z23="Mayor"),"Alto",IF((X23="Alta")*(Z23="Moderado"),"Alto",IF((X23="Alta")*(Z23="Menor"),"Moderado",IF((X23="Alta")*(Z23="Leve"),"Moderado",IF((X23="Media")*(Z23="Catastrófico"),"Extremo",IF((X23="Media")*(Z23="Mayor"),"Alto",IF((X23="Media")*(Z23="Moderado"),"Moderado",IF((X23="Media")*(Z23="Menor"),"Moderado",IF((X23="Media")*(Z23="Leve"),"Moderado",IF((X23="Baja")*(Z23="Catastrófico"),"Extremo",IF((X23="Baja")*(Z23="Mayor"),"Alto",IF((X23="Baja")*(Z23="Moderado"),"Moderado",IF((X23="Baja")*(Z23="Menor"),"Moderado",IF((X23="Baja")*(Z23="Leve"),"Bajo",IF((X23="Muy bajo")*(Z23="Catastrófico"),"Extremo",IF((X23="Muy bajo")*(Z23="Mayor"),"Alto",IF((X23="Muy bajo")*(Z23="Moderado"),"Moderado",IF((X23="Muy bajo")*(Z23="Menor"),"Bajo",IF((X23="Muy bajo")*(Z23="Leve"),"Bajo","0")))))))))))))))))))))))))</f>
        <v>Extremo</v>
      </c>
      <c r="AB23" s="184" t="s">
        <v>85</v>
      </c>
      <c r="AC23" s="185" t="s">
        <v>403</v>
      </c>
      <c r="AD23" s="160" t="s">
        <v>364</v>
      </c>
      <c r="AE23" s="160" t="s">
        <v>321</v>
      </c>
      <c r="AF23" s="160" t="s">
        <v>322</v>
      </c>
      <c r="AG23" s="165" t="s">
        <v>365</v>
      </c>
      <c r="AH23" s="165" t="s">
        <v>365</v>
      </c>
      <c r="AI23" s="165" t="s">
        <v>365</v>
      </c>
      <c r="AJ23" s="179" t="s">
        <v>366</v>
      </c>
      <c r="AK23" s="182" t="s">
        <v>325</v>
      </c>
    </row>
    <row r="24" spans="1:37" s="45" customFormat="1" ht="75.75" customHeight="1" x14ac:dyDescent="0.3">
      <c r="A24" s="198"/>
      <c r="B24" s="199"/>
      <c r="C24" s="200"/>
      <c r="D24" s="200"/>
      <c r="E24" s="200"/>
      <c r="F24" s="193"/>
      <c r="G24" s="199"/>
      <c r="H24" s="202"/>
      <c r="I24" s="193"/>
      <c r="J24" s="193"/>
      <c r="K24" s="193"/>
      <c r="L24" s="193"/>
      <c r="M24" s="195"/>
      <c r="N24" s="84" t="s">
        <v>367</v>
      </c>
      <c r="O24" s="62"/>
      <c r="P24" s="62"/>
      <c r="Q24" s="62"/>
      <c r="R24" s="63"/>
      <c r="S24" s="62"/>
      <c r="T24" s="62"/>
      <c r="U24" s="62"/>
      <c r="V24" s="63"/>
      <c r="W24" s="195"/>
      <c r="X24" s="193"/>
      <c r="Y24" s="195"/>
      <c r="Z24" s="193"/>
      <c r="AA24" s="194"/>
      <c r="AB24" s="184"/>
      <c r="AC24" s="185"/>
      <c r="AD24" s="160"/>
      <c r="AE24" s="160"/>
      <c r="AF24" s="160"/>
      <c r="AG24" s="165"/>
      <c r="AH24" s="165"/>
      <c r="AI24" s="165"/>
      <c r="AJ24" s="179"/>
      <c r="AK24" s="193"/>
    </row>
    <row r="25" spans="1:37" s="45" customFormat="1" ht="156" customHeight="1" x14ac:dyDescent="0.3">
      <c r="A25" s="172"/>
      <c r="B25" s="159"/>
      <c r="C25" s="192"/>
      <c r="D25" s="192"/>
      <c r="E25" s="192"/>
      <c r="F25" s="183"/>
      <c r="G25" s="159"/>
      <c r="H25" s="159"/>
      <c r="I25" s="183"/>
      <c r="J25" s="183"/>
      <c r="K25" s="183"/>
      <c r="L25" s="183"/>
      <c r="M25" s="187"/>
      <c r="N25" s="85" t="s">
        <v>368</v>
      </c>
      <c r="O25" s="62" t="s">
        <v>65</v>
      </c>
      <c r="P25" s="62" t="s">
        <v>68</v>
      </c>
      <c r="Q25" s="62" t="s">
        <v>71</v>
      </c>
      <c r="R25" s="63">
        <f t="shared" si="30"/>
        <v>0.3</v>
      </c>
      <c r="S25" s="62" t="s">
        <v>74</v>
      </c>
      <c r="T25" s="62" t="s">
        <v>76</v>
      </c>
      <c r="U25" s="62" t="s">
        <v>78</v>
      </c>
      <c r="V25" s="63">
        <f>V23-(V23*R25)</f>
        <v>0.33599999999999997</v>
      </c>
      <c r="W25" s="187"/>
      <c r="X25" s="183"/>
      <c r="Y25" s="187"/>
      <c r="Z25" s="183"/>
      <c r="AA25" s="189"/>
      <c r="AB25" s="184"/>
      <c r="AC25" s="185"/>
      <c r="AD25" s="160"/>
      <c r="AE25" s="160"/>
      <c r="AF25" s="160"/>
      <c r="AG25" s="165"/>
      <c r="AH25" s="165"/>
      <c r="AI25" s="165"/>
      <c r="AJ25" s="174"/>
      <c r="AK25" s="183"/>
    </row>
    <row r="26" spans="1:37" s="45" customFormat="1" ht="132" customHeight="1" x14ac:dyDescent="0.3">
      <c r="A26" s="171" t="s">
        <v>339</v>
      </c>
      <c r="B26" s="190" t="s">
        <v>100</v>
      </c>
      <c r="C26" s="191" t="s">
        <v>369</v>
      </c>
      <c r="D26" s="191" t="s">
        <v>370</v>
      </c>
      <c r="E26" s="191" t="str">
        <f>CONCATENATE(B26," ",C26," ",D26)</f>
        <v>Afectación económica por daños en la infraestructura de los depósitos de los archivos, daño en los estantes y deterioro o pérdida total de los documentos debido a caida de árboles o ramas</v>
      </c>
      <c r="F26" s="182" t="s">
        <v>44</v>
      </c>
      <c r="G26" s="190" t="s">
        <v>38</v>
      </c>
      <c r="H26" s="190" t="s">
        <v>371</v>
      </c>
      <c r="I26" s="182" t="s">
        <v>47</v>
      </c>
      <c r="J26" s="182" t="str">
        <f t="shared" ref="J26" si="37">IF((I26="Muy Bajo"),"20%",IF(I26="Baja","40%",IF(I26="Media","60%",IF(I26="Alta","80%",IF(I26="Muy Alta","100%","0")))))</f>
        <v>60%</v>
      </c>
      <c r="K26" s="182" t="s">
        <v>57</v>
      </c>
      <c r="L26" s="182" t="str">
        <f>J26</f>
        <v>60%</v>
      </c>
      <c r="M26" s="186" t="str">
        <f t="shared" ref="M26" si="38">IF((J26="100%")*(L26="100%"),"Extremo",IF((J26="100%")*(L26="80%"),"Alto",IF((J26="100%")*(L26="60%"),"Alto",IF((J26="100%")*(L26="40%"),"Alto",IF((J26="100%")*(L26="20%"),"Alto",IF((J26="80%")*(L26="100%"),"Extremo",IF((J26="80%")*(L26="80%"),"Alto",IF((J26="80%")*(L26="60%"),"Alto",IF((J26="80%")*(L26="40%"),"Moderado",IF((J26="80%")*(L26="20%"),"Moderado",IF((J26="60%")*(L26="100%"),"Extremo",IF((J26="60%")*(L26="80%"),"Alto",IF((J26="60%")*(L26="60%"),"Moderado",IF((J26="60%")*(L26="40%"),"Moderado",IF((J26="60%")*(L26="20%"),"Moderado",IF((J26="40%")*(L26="100%"),"Extremo",IF((J26="40%")*(L26="80%"),"Alto",IF((J26="40%")*(L26="60%"),"Moderado",IF((J26="40%")*(L26="40%"),"Moderado",IF((J26="40%")*(L26="20%"),"Bajo",IF((J26="20%")*(L26="100%"),"Extremo",IF((J26="20%")*(L26="80%"),"Alto",IF((J26="20%")*(L26="60%"),"Moderado",IF((J26="20%")*(L26="40%"),"Bajo",IF((J26="20%")*(L26="20%"),"Bajo","0")))))))))))))))))))))))))</f>
        <v>Moderado</v>
      </c>
      <c r="N26" s="69" t="s">
        <v>372</v>
      </c>
      <c r="O26" s="62" t="s">
        <v>65</v>
      </c>
      <c r="P26" s="62" t="s">
        <v>67</v>
      </c>
      <c r="Q26" s="62" t="s">
        <v>71</v>
      </c>
      <c r="R26" s="63">
        <f t="shared" si="30"/>
        <v>0.4</v>
      </c>
      <c r="S26" s="62" t="s">
        <v>74</v>
      </c>
      <c r="T26" s="62" t="s">
        <v>76</v>
      </c>
      <c r="U26" s="62" t="s">
        <v>78</v>
      </c>
      <c r="V26" s="63">
        <f t="shared" ref="V26" si="39">IF(O26="probabilidad",J26-(J26*R26),IF(O26="Impacto",(J26-0),"0"))</f>
        <v>0.36</v>
      </c>
      <c r="W26" s="186">
        <f t="shared" ref="W26" si="40">V27</f>
        <v>0.216</v>
      </c>
      <c r="X26" s="182" t="str">
        <f t="shared" ref="X26" si="41">IF((W26&lt;21%),"Muy Bajo",IF((W26&lt;41%),"Baja",IF((W26&lt;61%),"Media",IF((W26&lt;81%),"Alta",IF((W26&lt;101%),"Muy alta","0")))))</f>
        <v>Baja</v>
      </c>
      <c r="Y26" s="186">
        <f t="shared" ref="Y26" si="42">IF(O26="Impacto",L26-(L26*R26),IF(O26="Probabilidad",L26-0,"0"))</f>
        <v>0.6</v>
      </c>
      <c r="Z26" s="182" t="str">
        <f t="shared" ref="Z26" si="43">IF((Y26&lt;21%),"Leve",IF((Y26&lt;41%),"Menor",IF((Y26&lt;61%),"Moderado",IF((Y26&lt;81%),"Mayor",IF((Y26&lt;101%),"Catastrófico","0")))))</f>
        <v>Moderado</v>
      </c>
      <c r="AA26" s="188" t="str">
        <f t="shared" ref="AA26" si="44">IF((X26="Muy alta")*(Z26="Catastrófico"),"Extremo",IF((X26="Muy alta")*(Z26="Mayor"),"Alto",IF((X26="Muy alta")*(Z26="Moderado"),"Alto",IF((X26="Muy alta")*(Z26="Menor"),"Alto",IF((X26="Muy alta")*(Z26="Leve"),"Alto",IF((X26="Alta")*(Z26="Catastrófico"),"Extremo",IF((X26="Alta")*(Z26="Mayor"),"Alto",IF((X26="Alta")*(Z26="Moderado"),"Alto",IF((X26="Alta")*(Z26="Menor"),"Moderado",IF((X26="Alta")*(Z26="Leve"),"Moderado",IF((X26="Media")*(Z26="Catastrófico"),"Extremo",IF((X26="Media")*(Z26="Mayor"),"Alto",IF((X26="Media")*(Z26="Moderado"),"Moderado",IF((X26="Media")*(Z26="Menor"),"Moderado",IF((X26="Media")*(Z26="Leve"),"Moderado",IF((X26="Baja")*(Z26="Catastrófico"),"Extremo",IF((X26="Baja")*(Z26="Mayor"),"Alto",IF((X26="Baja")*(Z26="Moderado"),"Moderado",IF((X26="Baja")*(Z26="Menor"),"Moderado",IF((X26="Baja")*(Z26="Leve"),"Bajo",IF((X26="Muy bajo")*(Z26="Catastrófico"),"Extremo",IF((X26="Muy bajo")*(Z26="Mayor"),"Alto",IF((X26="Muy bajo")*(Z26="Moderado"),"Moderado",IF((X26="Muy bajo")*(Z26="Menor"),"Bajo",IF((X26="Muy bajo")*(Z26="Leve"),"Bajo","0")))))))))))))))))))))))))</f>
        <v>Moderado</v>
      </c>
      <c r="AB26" s="184" t="s">
        <v>85</v>
      </c>
      <c r="AC26" s="185" t="s">
        <v>404</v>
      </c>
      <c r="AD26" s="160" t="s">
        <v>373</v>
      </c>
      <c r="AE26" s="160" t="s">
        <v>307</v>
      </c>
      <c r="AF26" s="160" t="s">
        <v>308</v>
      </c>
      <c r="AG26" s="165" t="s">
        <v>374</v>
      </c>
      <c r="AH26" s="165" t="s">
        <v>374</v>
      </c>
      <c r="AI26" s="165" t="s">
        <v>374</v>
      </c>
      <c r="AJ26" s="165" t="s">
        <v>374</v>
      </c>
      <c r="AK26" s="190" t="s">
        <v>325</v>
      </c>
    </row>
    <row r="27" spans="1:37" s="45" customFormat="1" ht="103.5" customHeight="1" x14ac:dyDescent="0.3">
      <c r="A27" s="172"/>
      <c r="B27" s="159"/>
      <c r="C27" s="192"/>
      <c r="D27" s="192"/>
      <c r="E27" s="192"/>
      <c r="F27" s="183"/>
      <c r="G27" s="159"/>
      <c r="H27" s="159"/>
      <c r="I27" s="183"/>
      <c r="J27" s="183"/>
      <c r="K27" s="183"/>
      <c r="L27" s="183"/>
      <c r="M27" s="187"/>
      <c r="N27" s="71" t="s">
        <v>375</v>
      </c>
      <c r="O27" s="62" t="s">
        <v>65</v>
      </c>
      <c r="P27" s="62" t="s">
        <v>67</v>
      </c>
      <c r="Q27" s="62" t="s">
        <v>71</v>
      </c>
      <c r="R27" s="63">
        <f t="shared" si="30"/>
        <v>0.4</v>
      </c>
      <c r="S27" s="62" t="s">
        <v>74</v>
      </c>
      <c r="T27" s="62" t="s">
        <v>76</v>
      </c>
      <c r="U27" s="62" t="s">
        <v>78</v>
      </c>
      <c r="V27" s="63">
        <f t="shared" ref="V27" si="45">V26-(V26*R27)</f>
        <v>0.216</v>
      </c>
      <c r="W27" s="187"/>
      <c r="X27" s="183"/>
      <c r="Y27" s="187"/>
      <c r="Z27" s="183"/>
      <c r="AA27" s="189"/>
      <c r="AB27" s="184"/>
      <c r="AC27" s="185"/>
      <c r="AD27" s="160"/>
      <c r="AE27" s="160"/>
      <c r="AF27" s="160"/>
      <c r="AG27" s="165"/>
      <c r="AH27" s="165"/>
      <c r="AI27" s="165"/>
      <c r="AJ27" s="165"/>
      <c r="AK27" s="159"/>
    </row>
    <row r="28" spans="1:37" s="45" customFormat="1" ht="76.5" customHeight="1" x14ac:dyDescent="0.3">
      <c r="A28" s="171" t="s">
        <v>339</v>
      </c>
      <c r="B28" s="190" t="s">
        <v>100</v>
      </c>
      <c r="C28" s="191" t="s">
        <v>376</v>
      </c>
      <c r="D28" s="191" t="s">
        <v>377</v>
      </c>
      <c r="E28" s="191" t="str">
        <f>CONCATENATE(B28," ",C28," ",D28)</f>
        <v>Afectación económica por daños físicos en la estructura de los documentos, roturas, rasgaduras, perdida de soporte y legibilidad de la tinta por la solubilización debido a inundaciones producidas por dasagues obstaculizados, tubos rotos, desniveles e irregularidades de los pisos, filtraciones de agua desde los tejados por daño de los mismos.</v>
      </c>
      <c r="F28" s="182" t="s">
        <v>44</v>
      </c>
      <c r="G28" s="190" t="s">
        <v>38</v>
      </c>
      <c r="H28" s="190" t="s">
        <v>378</v>
      </c>
      <c r="I28" s="182" t="s">
        <v>47</v>
      </c>
      <c r="J28" s="182" t="str">
        <f t="shared" ref="J28" si="46">IF((I28="Muy Bajo"),"20%",IF(I28="Baja","40%",IF(I28="Media","60%",IF(I28="Alta","80%",IF(I28="Muy Alta","100%","0")))))</f>
        <v>60%</v>
      </c>
      <c r="K28" s="182" t="s">
        <v>57</v>
      </c>
      <c r="L28" s="182" t="str">
        <f t="shared" ref="L28" si="47">IF((K28="Leve"),"20%",IF(K28="Menor","40%",IF(K28="Moderado","60%",IF(K28="Mayor","80%",IF(K28="Catastrófico","100%","0")))))</f>
        <v>80%</v>
      </c>
      <c r="M28" s="186" t="str">
        <f t="shared" ref="M28" si="48">IF((J28="100%")*(L28="100%"),"Extremo",IF((J28="100%")*(L28="80%"),"Alto",IF((J28="100%")*(L28="60%"),"Alto",IF((J28="100%")*(L28="40%"),"Alto",IF((J28="100%")*(L28="20%"),"Alto",IF((J28="80%")*(L28="100%"),"Extremo",IF((J28="80%")*(L28="80%"),"Alto",IF((J28="80%")*(L28="60%"),"Alto",IF((J28="80%")*(L28="40%"),"Moderado",IF((J28="80%")*(L28="20%"),"Moderado",IF((J28="60%")*(L28="100%"),"Extremo",IF((J28="60%")*(L28="80%"),"Alto",IF((J28="60%")*(L28="60%"),"Moderado",IF((J28="60%")*(L28="40%"),"Moderado",IF((J28="60%")*(L28="20%"),"Moderado",IF((J28="40%")*(L28="100%"),"Extremo",IF((J28="40%")*(L28="80%"),"Alto",IF((J28="40%")*(L28="60%"),"Moderado",IF((J28="40%")*(L28="40%"),"Moderado",IF((J28="40%")*(L28="20%"),"Bajo",IF((J28="20%")*(L28="100%"),"Extremo",IF((J28="20%")*(L28="80%"),"Alto",IF((J28="20%")*(L28="60%"),"Moderado",IF((J28="20%")*(L28="40%"),"Bajo",IF((J28="20%")*(L28="20%"),"Bajo","0")))))))))))))))))))))))))</f>
        <v>Alto</v>
      </c>
      <c r="N28" s="69" t="s">
        <v>379</v>
      </c>
      <c r="O28" s="62" t="s">
        <v>65</v>
      </c>
      <c r="P28" s="62" t="s">
        <v>67</v>
      </c>
      <c r="Q28" s="62" t="s">
        <v>71</v>
      </c>
      <c r="R28" s="63">
        <f t="shared" si="30"/>
        <v>0.4</v>
      </c>
      <c r="S28" s="62" t="s">
        <v>74</v>
      </c>
      <c r="T28" s="62" t="s">
        <v>76</v>
      </c>
      <c r="U28" s="62" t="s">
        <v>78</v>
      </c>
      <c r="V28" s="63">
        <f t="shared" ref="V28" si="49">IF(O28="probabilidad",J28-(J28*R28),IF(O28="Impacto",(J28-0),"0"))</f>
        <v>0.36</v>
      </c>
      <c r="W28" s="186">
        <f t="shared" ref="W28" si="50">V29</f>
        <v>0.216</v>
      </c>
      <c r="X28" s="182" t="str">
        <f t="shared" ref="X28" si="51">IF((W28&lt;21%),"Muy Bajo",IF((W28&lt;41%),"Baja",IF((W28&lt;61%),"Media",IF((W28&lt;81%),"Alta",IF((W28&lt;101%),"Muy alta","0")))))</f>
        <v>Baja</v>
      </c>
      <c r="Y28" s="186">
        <f t="shared" ref="Y28" si="52">IF(O28="Impacto",L28-(L28*R28),IF(O28="Probabilidad",L28-0,"0"))</f>
        <v>0.8</v>
      </c>
      <c r="Z28" s="182" t="str">
        <f t="shared" ref="Z28" si="53">IF((Y28&lt;21%),"Leve",IF((Y28&lt;41%),"Menor",IF((Y28&lt;61%),"Moderado",IF((Y28&lt;81%),"Mayor",IF((Y28&lt;101%),"Catastrófico","0")))))</f>
        <v>Mayor</v>
      </c>
      <c r="AA28" s="188" t="str">
        <f t="shared" ref="AA28" si="54">IF((X28="Muy alta")*(Z28="Catastrófico"),"Extremo",IF((X28="Muy alta")*(Z28="Mayor"),"Alto",IF((X28="Muy alta")*(Z28="Moderado"),"Alto",IF((X28="Muy alta")*(Z28="Menor"),"Alto",IF((X28="Muy alta")*(Z28="Leve"),"Alto",IF((X28="Alta")*(Z28="Catastrófico"),"Extremo",IF((X28="Alta")*(Z28="Mayor"),"Alto",IF((X28="Alta")*(Z28="Moderado"),"Alto",IF((X28="Alta")*(Z28="Menor"),"Moderado",IF((X28="Alta")*(Z28="Leve"),"Moderado",IF((X28="Media")*(Z28="Catastrófico"),"Extremo",IF((X28="Media")*(Z28="Mayor"),"Alto",IF((X28="Media")*(Z28="Moderado"),"Moderado",IF((X28="Media")*(Z28="Menor"),"Moderado",IF((X28="Media")*(Z28="Leve"),"Moderado",IF((X28="Baja")*(Z28="Catastrófico"),"Extremo",IF((X28="Baja")*(Z28="Mayor"),"Alto",IF((X28="Baja")*(Z28="Moderado"),"Moderado",IF((X28="Baja")*(Z28="Menor"),"Moderado",IF((X28="Baja")*(Z28="Leve"),"Bajo",IF((X28="Muy bajo")*(Z28="Catastrófico"),"Extremo",IF((X28="Muy bajo")*(Z28="Mayor"),"Alto",IF((X28="Muy bajo")*(Z28="Moderado"),"Moderado",IF((X28="Muy bajo")*(Z28="Menor"),"Bajo",IF((X28="Muy bajo")*(Z28="Leve"),"Bajo","0")))))))))))))))))))))))))</f>
        <v>Alto</v>
      </c>
      <c r="AB28" s="184" t="s">
        <v>85</v>
      </c>
      <c r="AC28" s="185" t="s">
        <v>404</v>
      </c>
      <c r="AD28" s="160" t="s">
        <v>373</v>
      </c>
      <c r="AE28" s="160" t="s">
        <v>307</v>
      </c>
      <c r="AF28" s="160" t="s">
        <v>308</v>
      </c>
      <c r="AG28" s="165" t="s">
        <v>380</v>
      </c>
      <c r="AH28" s="165" t="s">
        <v>380</v>
      </c>
      <c r="AI28" s="165" t="s">
        <v>380</v>
      </c>
      <c r="AJ28" s="165" t="s">
        <v>380</v>
      </c>
      <c r="AK28" s="182" t="s">
        <v>325</v>
      </c>
    </row>
    <row r="29" spans="1:37" s="45" customFormat="1" ht="88.5" customHeight="1" x14ac:dyDescent="0.3">
      <c r="A29" s="172"/>
      <c r="B29" s="159"/>
      <c r="C29" s="192"/>
      <c r="D29" s="192"/>
      <c r="E29" s="192"/>
      <c r="F29" s="183"/>
      <c r="G29" s="159"/>
      <c r="H29" s="159"/>
      <c r="I29" s="183"/>
      <c r="J29" s="183"/>
      <c r="K29" s="183"/>
      <c r="L29" s="183"/>
      <c r="M29" s="187"/>
      <c r="N29" s="71" t="s">
        <v>381</v>
      </c>
      <c r="O29" s="62" t="s">
        <v>65</v>
      </c>
      <c r="P29" s="62" t="s">
        <v>67</v>
      </c>
      <c r="Q29" s="62" t="s">
        <v>71</v>
      </c>
      <c r="R29" s="63">
        <f t="shared" si="30"/>
        <v>0.4</v>
      </c>
      <c r="S29" s="62" t="s">
        <v>74</v>
      </c>
      <c r="T29" s="62" t="s">
        <v>76</v>
      </c>
      <c r="U29" s="62" t="s">
        <v>78</v>
      </c>
      <c r="V29" s="63">
        <f t="shared" ref="V29" si="55">V28-(V28*R29)</f>
        <v>0.216</v>
      </c>
      <c r="W29" s="187"/>
      <c r="X29" s="183"/>
      <c r="Y29" s="187"/>
      <c r="Z29" s="183"/>
      <c r="AA29" s="189"/>
      <c r="AB29" s="184"/>
      <c r="AC29" s="185"/>
      <c r="AD29" s="160"/>
      <c r="AE29" s="160"/>
      <c r="AF29" s="160"/>
      <c r="AG29" s="165"/>
      <c r="AH29" s="165"/>
      <c r="AI29" s="165"/>
      <c r="AJ29" s="165"/>
      <c r="AK29" s="183"/>
    </row>
    <row r="30" spans="1:37" s="47" customFormat="1" ht="105" customHeight="1" x14ac:dyDescent="0.3">
      <c r="A30" s="52" t="s">
        <v>339</v>
      </c>
      <c r="B30" s="53" t="s">
        <v>174</v>
      </c>
      <c r="C30" s="54" t="s">
        <v>382</v>
      </c>
      <c r="D30" s="55" t="s">
        <v>383</v>
      </c>
      <c r="E30" s="56" t="s">
        <v>384</v>
      </c>
      <c r="F30" s="57" t="s">
        <v>385</v>
      </c>
      <c r="G30" s="52" t="s">
        <v>38</v>
      </c>
      <c r="H30" s="53" t="s">
        <v>378</v>
      </c>
      <c r="I30" s="59" t="s">
        <v>48</v>
      </c>
      <c r="J30" s="59" t="str">
        <f t="shared" ref="J30" si="56">IF((I30="Muy Bajo"),"20%",IF(I30="Baja","40%",IF(I30="Media","60%",IF(I30="Alta","80%",IF(I30="Muy Alta","100%","0")))))</f>
        <v>80%</v>
      </c>
      <c r="K30" s="59" t="s">
        <v>57</v>
      </c>
      <c r="L30" s="59" t="str">
        <f t="shared" ref="L30" si="57">IF((K30="Leve"),"20%",IF(K30="Menor","40%",IF(K30="Moderado","60%",IF(K30="Mayor","80%",IF(K30="Catastrófico","100%","0")))))</f>
        <v>80%</v>
      </c>
      <c r="M30" s="60" t="str">
        <f t="shared" ref="M30" si="58">IF((J30="100%")*(L30="100%"),"Extremo",IF((J30="100%")*(L30="80%"),"Alto",IF((J30="100%")*(L30="60%"),"Alto",IF((J30="100%")*(L30="40%"),"Alto",IF((J30="100%")*(L30="20%"),"Alto",IF((J30="80%")*(L30="100%"),"Extremo",IF((J30="80%")*(L30="80%"),"Alto",IF((J30="80%")*(L30="60%"),"Alto",IF((J30="80%")*(L30="40%"),"Moderado",IF((J30="80%")*(L30="20%"),"Moderado",IF((J30="60%")*(L30="100%"),"Extremo",IF((J30="60%")*(L30="80%"),"Alto",IF((J30="60%")*(L30="60%"),"Moderado",IF((J30="60%")*(L30="40%"),"Moderado",IF((J30="60%")*(L30="20%"),"Moderado",IF((J30="40%")*(L30="100%"),"Extremo",IF((J30="40%")*(L30="80%"),"Alto",IF((J30="40%")*(L30="60%"),"Moderado",IF((J30="40%")*(L30="40%"),"Moderado",IF((J30="40%")*(L30="20%"),"Bajo",IF((J30="20%")*(L30="100%"),"Extremo",IF((J30="20%")*(L30="80%"),"Alto",IF((J30="20%")*(L30="60%"),"Moderado",IF((J30="20%")*(L30="40%"),"Bajo",IF((J30="20%")*(L30="20%"),"Bajo","0")))))))))))))))))))))))))</f>
        <v>Alto</v>
      </c>
      <c r="N30" s="61" t="s">
        <v>312</v>
      </c>
      <c r="O30" s="62" t="s">
        <v>65</v>
      </c>
      <c r="P30" s="62" t="s">
        <v>67</v>
      </c>
      <c r="Q30" s="62" t="s">
        <v>71</v>
      </c>
      <c r="R30" s="63">
        <f t="shared" si="30"/>
        <v>0.4</v>
      </c>
      <c r="S30" s="62" t="s">
        <v>74</v>
      </c>
      <c r="T30" s="62" t="s">
        <v>76</v>
      </c>
      <c r="U30" s="64" t="s">
        <v>78</v>
      </c>
      <c r="V30" s="63">
        <v>0.8</v>
      </c>
      <c r="W30" s="63">
        <v>0.8</v>
      </c>
      <c r="X30" s="59" t="s">
        <v>48</v>
      </c>
      <c r="Y30" s="60">
        <v>0.48</v>
      </c>
      <c r="Z30" s="59" t="s">
        <v>56</v>
      </c>
      <c r="AA30" s="63" t="s">
        <v>309</v>
      </c>
      <c r="AB30" s="59" t="s">
        <v>85</v>
      </c>
      <c r="AC30" s="65" t="s">
        <v>313</v>
      </c>
      <c r="AD30" s="66" t="s">
        <v>314</v>
      </c>
      <c r="AE30" s="67" t="s">
        <v>307</v>
      </c>
      <c r="AF30" s="67" t="s">
        <v>308</v>
      </c>
      <c r="AG30" s="66"/>
      <c r="AH30" s="66"/>
      <c r="AI30" s="59"/>
      <c r="AJ30" s="66"/>
      <c r="AK30" s="68" t="s">
        <v>315</v>
      </c>
    </row>
    <row r="31" spans="1:37" s="48" customFormat="1" ht="33" customHeight="1" x14ac:dyDescent="0.3">
      <c r="A31" s="171" t="s">
        <v>339</v>
      </c>
      <c r="B31" s="179" t="s">
        <v>101</v>
      </c>
      <c r="C31" s="180" t="s">
        <v>386</v>
      </c>
      <c r="D31" s="180" t="s">
        <v>387</v>
      </c>
      <c r="E31" s="180" t="s">
        <v>388</v>
      </c>
      <c r="F31" s="170" t="s">
        <v>41</v>
      </c>
      <c r="G31" s="179" t="s">
        <v>32</v>
      </c>
      <c r="H31" s="179" t="s">
        <v>389</v>
      </c>
      <c r="I31" s="170" t="s">
        <v>47</v>
      </c>
      <c r="J31" s="170" t="s">
        <v>354</v>
      </c>
      <c r="K31" s="170" t="s">
        <v>56</v>
      </c>
      <c r="L31" s="170" t="s">
        <v>354</v>
      </c>
      <c r="M31" s="177" t="s">
        <v>56</v>
      </c>
      <c r="N31" s="86" t="s">
        <v>390</v>
      </c>
      <c r="O31" s="87" t="s">
        <v>65</v>
      </c>
      <c r="P31" s="87" t="s">
        <v>67</v>
      </c>
      <c r="Q31" s="87" t="s">
        <v>71</v>
      </c>
      <c r="R31" s="89">
        <v>0.4</v>
      </c>
      <c r="S31" s="87" t="s">
        <v>74</v>
      </c>
      <c r="T31" s="87" t="s">
        <v>76</v>
      </c>
      <c r="U31" s="88" t="s">
        <v>78</v>
      </c>
      <c r="V31" s="89">
        <v>0.36</v>
      </c>
      <c r="W31" s="177">
        <v>0.27</v>
      </c>
      <c r="X31" s="170" t="s">
        <v>46</v>
      </c>
      <c r="Y31" s="177">
        <v>0.6</v>
      </c>
      <c r="Z31" s="170" t="s">
        <v>57</v>
      </c>
      <c r="AA31" s="303" t="s">
        <v>309</v>
      </c>
      <c r="AB31" s="162" t="s">
        <v>85</v>
      </c>
      <c r="AC31" s="178" t="s">
        <v>391</v>
      </c>
      <c r="AD31" s="174" t="s">
        <v>320</v>
      </c>
      <c r="AE31" s="174" t="s">
        <v>307</v>
      </c>
      <c r="AF31" s="174" t="s">
        <v>409</v>
      </c>
      <c r="AG31" s="159" t="s">
        <v>392</v>
      </c>
      <c r="AH31" s="159" t="s">
        <v>392</v>
      </c>
      <c r="AI31" s="159" t="s">
        <v>392</v>
      </c>
      <c r="AJ31" s="159" t="s">
        <v>392</v>
      </c>
      <c r="AK31" s="170" t="s">
        <v>325</v>
      </c>
    </row>
    <row r="32" spans="1:37" s="48" customFormat="1" ht="111" customHeight="1" x14ac:dyDescent="0.3">
      <c r="A32" s="172"/>
      <c r="B32" s="174"/>
      <c r="C32" s="176"/>
      <c r="D32" s="181"/>
      <c r="E32" s="176"/>
      <c r="F32" s="162"/>
      <c r="G32" s="174"/>
      <c r="H32" s="174"/>
      <c r="I32" s="162"/>
      <c r="J32" s="162"/>
      <c r="K32" s="162"/>
      <c r="L32" s="162"/>
      <c r="M32" s="167"/>
      <c r="N32" s="90" t="s">
        <v>393</v>
      </c>
      <c r="O32" s="91" t="s">
        <v>1</v>
      </c>
      <c r="P32" s="91" t="s">
        <v>67</v>
      </c>
      <c r="Q32" s="91" t="s">
        <v>71</v>
      </c>
      <c r="R32" s="60">
        <v>0.25</v>
      </c>
      <c r="S32" s="91" t="s">
        <v>74</v>
      </c>
      <c r="T32" s="91" t="s">
        <v>76</v>
      </c>
      <c r="U32" s="91" t="s">
        <v>78</v>
      </c>
      <c r="V32" s="60">
        <v>0.27</v>
      </c>
      <c r="W32" s="167"/>
      <c r="X32" s="162"/>
      <c r="Y32" s="167"/>
      <c r="Z32" s="162"/>
      <c r="AA32" s="169"/>
      <c r="AB32" s="163"/>
      <c r="AC32" s="164"/>
      <c r="AD32" s="165"/>
      <c r="AE32" s="165"/>
      <c r="AF32" s="165"/>
      <c r="AG32" s="160"/>
      <c r="AH32" s="160"/>
      <c r="AI32" s="160"/>
      <c r="AJ32" s="160"/>
      <c r="AK32" s="162"/>
    </row>
    <row r="33" spans="1:37" s="48" customFormat="1" ht="69" customHeight="1" x14ac:dyDescent="0.3">
      <c r="A33" s="171" t="s">
        <v>339</v>
      </c>
      <c r="B33" s="173" t="s">
        <v>100</v>
      </c>
      <c r="C33" s="175" t="s">
        <v>394</v>
      </c>
      <c r="D33" s="175" t="s">
        <v>395</v>
      </c>
      <c r="E33" s="175" t="str">
        <f>CONCATENATE(B33," ",C33," ",D33)</f>
        <v>Afectación económica El daño o la pérdida de equipos técnicos para la producción de información como cámaras, micrófonos, luces, computadores, discos duros, etc.  Debido a la obsolecencia de los equipos, la inseguridad, los daños que se puedan presentar en eventos en campo.</v>
      </c>
      <c r="F33" s="161" t="s">
        <v>44</v>
      </c>
      <c r="G33" s="173" t="s">
        <v>38</v>
      </c>
      <c r="H33" s="173" t="s">
        <v>396</v>
      </c>
      <c r="I33" s="161" t="s">
        <v>47</v>
      </c>
      <c r="J33" s="161" t="str">
        <f t="shared" ref="J33" si="59">IF((I33="Muy Bajo"),"20%",IF(I33="Baja","40%",IF(I33="Media","60%",IF(I33="Alta","80%",IF(I33="Muy Alta","100%","0")))))</f>
        <v>60%</v>
      </c>
      <c r="K33" s="161" t="s">
        <v>57</v>
      </c>
      <c r="L33" s="161" t="str">
        <f t="shared" ref="L33" si="60">IF((K33="Leve"),"20%",IF(K33="Menor","40%",IF(K33="Moderado","60%",IF(K33="Mayor","80%",IF(K33="Catastrófico","100%","0")))))</f>
        <v>80%</v>
      </c>
      <c r="M33" s="166" t="str">
        <f t="shared" ref="M33" si="61">IF((J33="100%")*(L33="100%"),"Extremo",IF((J33="100%")*(L33="80%"),"Alto",IF((J33="100%")*(L33="60%"),"Alto",IF((J33="100%")*(L33="40%"),"Alto",IF((J33="100%")*(L33="20%"),"Alto",IF((J33="80%")*(L33="100%"),"Extremo",IF((J33="80%")*(L33="80%"),"Alto",IF((J33="80%")*(L33="60%"),"Alto",IF((J33="80%")*(L33="40%"),"Moderado",IF((J33="80%")*(L33="20%"),"Moderado",IF((J33="60%")*(L33="100%"),"Extremo",IF((J33="60%")*(L33="80%"),"Alto",IF((J33="60%")*(L33="60%"),"Moderado",IF((J33="60%")*(L33="40%"),"Moderado",IF((J33="60%")*(L33="20%"),"Moderado",IF((J33="40%")*(L33="100%"),"Extremo",IF((J33="40%")*(L33="80%"),"Alto",IF((J33="40%")*(L33="60%"),"Moderado",IF((J33="40%")*(L33="40%"),"Moderado",IF((J33="40%")*(L33="20%"),"Bajo",IF((J33="20%")*(L33="100%"),"Extremo",IF((J33="20%")*(L33="80%"),"Alto",IF((J33="20%")*(L33="60%"),"Moderado",IF((J33="20%")*(L33="40%"),"Bajo",IF((J33="20%")*(L33="20%"),"Bajo","0")))))))))))))))))))))))))</f>
        <v>Alto</v>
      </c>
      <c r="N33" s="80" t="s">
        <v>397</v>
      </c>
      <c r="O33" s="59" t="s">
        <v>65</v>
      </c>
      <c r="P33" s="59" t="s">
        <v>67</v>
      </c>
      <c r="Q33" s="59" t="s">
        <v>71</v>
      </c>
      <c r="R33" s="60">
        <f t="shared" ref="R33:R34" si="62">IF((P33="Preventivo"),"25%",IF(P33="Detectivo","15%",IF(P33="Correctivo","10%","0")))+IF((Q33="Automático"),"25%",IF(Q33="Manual","15%","0"))</f>
        <v>0.4</v>
      </c>
      <c r="S33" s="59" t="s">
        <v>74</v>
      </c>
      <c r="T33" s="59" t="s">
        <v>76</v>
      </c>
      <c r="U33" s="59" t="s">
        <v>78</v>
      </c>
      <c r="V33" s="60">
        <f t="shared" ref="V33" si="63">IF(O33="probabilidad",J33-(J33*R33),IF(O33="Impacto",(J33-0),"0"))</f>
        <v>0.36</v>
      </c>
      <c r="W33" s="166">
        <f t="shared" ref="W33" si="64">V34</f>
        <v>0.216</v>
      </c>
      <c r="X33" s="161" t="str">
        <f t="shared" ref="X33" si="65">IF((W33&lt;21%),"Muy Bajo",IF((W33&lt;41%),"Baja",IF((W33&lt;61%),"Media",IF((W33&lt;81%),"Alta",IF((W33&lt;101%),"Muy alta","0")))))</f>
        <v>Baja</v>
      </c>
      <c r="Y33" s="166">
        <f t="shared" ref="Y33" si="66">IF(O33="Impacto",L33-(L33*R33),IF(O33="Probabilidad",L33-0,"0"))</f>
        <v>0.8</v>
      </c>
      <c r="Z33" s="161" t="str">
        <f t="shared" ref="Z33" si="67">IF((Y33&lt;21%),"Leve",IF((Y33&lt;41%),"Menor",IF((Y33&lt;61%),"Moderado",IF((Y33&lt;81%),"Mayor",IF((Y33&lt;101%),"Catastrófico","0")))))</f>
        <v>Mayor</v>
      </c>
      <c r="AA33" s="168" t="str">
        <f t="shared" ref="AA33" si="68">IF((X33="Muy alta")*(Z33="Catastrófico"),"Extremo",IF((X33="Muy alta")*(Z33="Mayor"),"Alto",IF((X33="Muy alta")*(Z33="Moderado"),"Alto",IF((X33="Muy alta")*(Z33="Menor"),"Alto",IF((X33="Muy alta")*(Z33="Leve"),"Alto",IF((X33="Alta")*(Z33="Catastrófico"),"Extremo",IF((X33="Alta")*(Z33="Mayor"),"Alto",IF((X33="Alta")*(Z33="Moderado"),"Alto",IF((X33="Alta")*(Z33="Menor"),"Moderado",IF((X33="Alta")*(Z33="Leve"),"Moderado",IF((X33="Media")*(Z33="Catastrófico"),"Extremo",IF((X33="Media")*(Z33="Mayor"),"Alto",IF((X33="Media")*(Z33="Moderado"),"Moderado",IF((X33="Media")*(Z33="Menor"),"Moderado",IF((X33="Media")*(Z33="Leve"),"Moderado",IF((X33="Baja")*(Z33="Catastrófico"),"Extremo",IF((X33="Baja")*(Z33="Mayor"),"Alto",IF((X33="Baja")*(Z33="Moderado"),"Moderado",IF((X33="Baja")*(Z33="Menor"),"Moderado",IF((X33="Baja")*(Z33="Leve"),"Bajo",IF((X33="Muy bajo")*(Z33="Catastrófico"),"Extremo",IF((X33="Muy bajo")*(Z33="Mayor"),"Alto",IF((X33="Muy bajo")*(Z33="Moderado"),"Moderado",IF((X33="Muy bajo")*(Z33="Menor"),"Bajo",IF((X33="Muy bajo")*(Z33="Leve"),"Bajo","0")))))))))))))))))))))))))</f>
        <v>Alto</v>
      </c>
      <c r="AB33" s="163" t="s">
        <v>85</v>
      </c>
      <c r="AC33" s="164" t="s">
        <v>391</v>
      </c>
      <c r="AD33" s="165" t="s">
        <v>320</v>
      </c>
      <c r="AE33" s="165" t="s">
        <v>307</v>
      </c>
      <c r="AF33" s="165" t="s">
        <v>410</v>
      </c>
      <c r="AG33" s="159" t="s">
        <v>398</v>
      </c>
      <c r="AH33" s="159" t="s">
        <v>398</v>
      </c>
      <c r="AI33" s="159" t="s">
        <v>398</v>
      </c>
      <c r="AJ33" s="159" t="s">
        <v>398</v>
      </c>
      <c r="AK33" s="161" t="s">
        <v>325</v>
      </c>
    </row>
    <row r="34" spans="1:37" s="48" customFormat="1" ht="76.5" customHeight="1" x14ac:dyDescent="0.3">
      <c r="A34" s="172"/>
      <c r="B34" s="174"/>
      <c r="C34" s="176"/>
      <c r="D34" s="176"/>
      <c r="E34" s="176"/>
      <c r="F34" s="162"/>
      <c r="G34" s="174"/>
      <c r="H34" s="174"/>
      <c r="I34" s="162"/>
      <c r="J34" s="162"/>
      <c r="K34" s="162"/>
      <c r="L34" s="162"/>
      <c r="M34" s="167"/>
      <c r="N34" s="92" t="s">
        <v>399</v>
      </c>
      <c r="O34" s="59" t="s">
        <v>65</v>
      </c>
      <c r="P34" s="59" t="s">
        <v>67</v>
      </c>
      <c r="Q34" s="59" t="s">
        <v>71</v>
      </c>
      <c r="R34" s="60">
        <f t="shared" si="62"/>
        <v>0.4</v>
      </c>
      <c r="S34" s="59" t="s">
        <v>74</v>
      </c>
      <c r="T34" s="59" t="s">
        <v>76</v>
      </c>
      <c r="U34" s="59" t="s">
        <v>78</v>
      </c>
      <c r="V34" s="60">
        <f t="shared" ref="V34" si="69">V33-(V33*R34)</f>
        <v>0.216</v>
      </c>
      <c r="W34" s="167"/>
      <c r="X34" s="162"/>
      <c r="Y34" s="167"/>
      <c r="Z34" s="162"/>
      <c r="AA34" s="169"/>
      <c r="AB34" s="163"/>
      <c r="AC34" s="164"/>
      <c r="AD34" s="165"/>
      <c r="AE34" s="165"/>
      <c r="AF34" s="165"/>
      <c r="AG34" s="160"/>
      <c r="AH34" s="160"/>
      <c r="AI34" s="160"/>
      <c r="AJ34" s="160"/>
      <c r="AK34" s="162"/>
    </row>
  </sheetData>
  <mergeCells count="271">
    <mergeCell ref="AF11:AF12"/>
    <mergeCell ref="AG11:AJ11"/>
    <mergeCell ref="AK11:AK12"/>
    <mergeCell ref="I11:J12"/>
    <mergeCell ref="K11:L12"/>
    <mergeCell ref="A11:A12"/>
    <mergeCell ref="B11:B12"/>
    <mergeCell ref="C11:C12"/>
    <mergeCell ref="D11:D12"/>
    <mergeCell ref="E11:E12"/>
    <mergeCell ref="AD11:AD12"/>
    <mergeCell ref="AE11:AE12"/>
    <mergeCell ref="R11:R12"/>
    <mergeCell ref="S11:S12"/>
    <mergeCell ref="AJ1:AK1"/>
    <mergeCell ref="AJ2:AK2"/>
    <mergeCell ref="AJ3:AK3"/>
    <mergeCell ref="AJ4:AK4"/>
    <mergeCell ref="C1:AI2"/>
    <mergeCell ref="C3:AI4"/>
    <mergeCell ref="T11:T12"/>
    <mergeCell ref="U11:U12"/>
    <mergeCell ref="V11:V12"/>
    <mergeCell ref="W11:X12"/>
    <mergeCell ref="Y11:Z12"/>
    <mergeCell ref="AA11:AA12"/>
    <mergeCell ref="AB11:AB12"/>
    <mergeCell ref="AC11:AC12"/>
    <mergeCell ref="M11:M12"/>
    <mergeCell ref="N11:N12"/>
    <mergeCell ref="O11:O12"/>
    <mergeCell ref="P11:P12"/>
    <mergeCell ref="Q11:Q12"/>
    <mergeCell ref="F11:F12"/>
    <mergeCell ref="G10:G12"/>
    <mergeCell ref="H11:H12"/>
    <mergeCell ref="AB9:AK10"/>
    <mergeCell ref="A9:G9"/>
    <mergeCell ref="H10:L10"/>
    <mergeCell ref="M10:AA10"/>
    <mergeCell ref="H9:AA9"/>
    <mergeCell ref="B10:E10"/>
    <mergeCell ref="A1:B4"/>
    <mergeCell ref="A5:B5"/>
    <mergeCell ref="C5:AK5"/>
    <mergeCell ref="A8:B8"/>
    <mergeCell ref="C6:AK6"/>
    <mergeCell ref="C7:AK7"/>
    <mergeCell ref="C8:AK8"/>
    <mergeCell ref="A6:B6"/>
    <mergeCell ref="A7:B7"/>
    <mergeCell ref="A19:A20"/>
    <mergeCell ref="B19:B20"/>
    <mergeCell ref="C19:C20"/>
    <mergeCell ref="D19:D20"/>
    <mergeCell ref="E19:E20"/>
    <mergeCell ref="AH14:AH15"/>
    <mergeCell ref="AI14:AI15"/>
    <mergeCell ref="AJ14:AJ15"/>
    <mergeCell ref="AK14:AK15"/>
    <mergeCell ref="AB16:AB17"/>
    <mergeCell ref="AB14:AB15"/>
    <mergeCell ref="AD14:AD15"/>
    <mergeCell ref="AE14:AE15"/>
    <mergeCell ref="AF14:AF15"/>
    <mergeCell ref="AG14:AG15"/>
    <mergeCell ref="W14:W15"/>
    <mergeCell ref="X14:X15"/>
    <mergeCell ref="Y14:Y15"/>
    <mergeCell ref="Z14:Z15"/>
    <mergeCell ref="AA14:AA15"/>
    <mergeCell ref="K19:K20"/>
    <mergeCell ref="L19:L20"/>
    <mergeCell ref="M19:M20"/>
    <mergeCell ref="N19:N20"/>
    <mergeCell ref="O19:O20"/>
    <mergeCell ref="F19:F20"/>
    <mergeCell ref="G19:G20"/>
    <mergeCell ref="H19:H20"/>
    <mergeCell ref="I19:I20"/>
    <mergeCell ref="J19:J20"/>
    <mergeCell ref="AC19:AC20"/>
    <mergeCell ref="AD19:AD20"/>
    <mergeCell ref="U19:U20"/>
    <mergeCell ref="V19:V20"/>
    <mergeCell ref="W19:W20"/>
    <mergeCell ref="X19:X20"/>
    <mergeCell ref="Y19:Y20"/>
    <mergeCell ref="P19:P20"/>
    <mergeCell ref="Q19:Q20"/>
    <mergeCell ref="R19:R20"/>
    <mergeCell ref="S19:S20"/>
    <mergeCell ref="T19:T20"/>
    <mergeCell ref="AJ19:AJ20"/>
    <mergeCell ref="AK19:AK20"/>
    <mergeCell ref="A21:A22"/>
    <mergeCell ref="B21:B22"/>
    <mergeCell ref="C21:C22"/>
    <mergeCell ref="D21:D22"/>
    <mergeCell ref="E21:E22"/>
    <mergeCell ref="F21:F22"/>
    <mergeCell ref="G21:G22"/>
    <mergeCell ref="H21:H22"/>
    <mergeCell ref="I21:I22"/>
    <mergeCell ref="J21:J22"/>
    <mergeCell ref="K21:K22"/>
    <mergeCell ref="L21:L22"/>
    <mergeCell ref="M21:M22"/>
    <mergeCell ref="W21:W22"/>
    <mergeCell ref="AE19:AE20"/>
    <mergeCell ref="AF19:AF20"/>
    <mergeCell ref="AG19:AG20"/>
    <mergeCell ref="AH19:AH20"/>
    <mergeCell ref="AI19:AI20"/>
    <mergeCell ref="Z19:Z20"/>
    <mergeCell ref="AA19:AA20"/>
    <mergeCell ref="AB19:AB20"/>
    <mergeCell ref="J23:J25"/>
    <mergeCell ref="K23:K25"/>
    <mergeCell ref="L23:L25"/>
    <mergeCell ref="AC21:AC22"/>
    <mergeCell ref="AD21:AD22"/>
    <mergeCell ref="AE21:AE22"/>
    <mergeCell ref="AF21:AF22"/>
    <mergeCell ref="AG21:AG22"/>
    <mergeCell ref="X21:X22"/>
    <mergeCell ref="Y21:Y22"/>
    <mergeCell ref="Z21:Z22"/>
    <mergeCell ref="AA21:AA22"/>
    <mergeCell ref="AB21:AB22"/>
    <mergeCell ref="A23:A25"/>
    <mergeCell ref="B23:B25"/>
    <mergeCell ref="C23:C25"/>
    <mergeCell ref="D23:D25"/>
    <mergeCell ref="E23:E25"/>
    <mergeCell ref="F23:F25"/>
    <mergeCell ref="G23:G25"/>
    <mergeCell ref="H23:H25"/>
    <mergeCell ref="I23:I25"/>
    <mergeCell ref="M23:M25"/>
    <mergeCell ref="W23:W25"/>
    <mergeCell ref="X23:X25"/>
    <mergeCell ref="Y23:Y25"/>
    <mergeCell ref="Z23:Z25"/>
    <mergeCell ref="AH21:AH22"/>
    <mergeCell ref="AI21:AI22"/>
    <mergeCell ref="AJ21:AJ22"/>
    <mergeCell ref="AK21:AK22"/>
    <mergeCell ref="AG23:AG25"/>
    <mergeCell ref="AH23:AH25"/>
    <mergeCell ref="AI23:AI25"/>
    <mergeCell ref="AJ23:AJ25"/>
    <mergeCell ref="AA23:AA25"/>
    <mergeCell ref="AB23:AB25"/>
    <mergeCell ref="AC23:AC25"/>
    <mergeCell ref="AD23:AD25"/>
    <mergeCell ref="AE23:AE25"/>
    <mergeCell ref="AG26:AG27"/>
    <mergeCell ref="AH26:AH27"/>
    <mergeCell ref="Y26:Y27"/>
    <mergeCell ref="Z26:Z27"/>
    <mergeCell ref="AA26:AA27"/>
    <mergeCell ref="AB26:AB27"/>
    <mergeCell ref="AC26:AC27"/>
    <mergeCell ref="AK23:AK25"/>
    <mergeCell ref="A26:A27"/>
    <mergeCell ref="B26:B27"/>
    <mergeCell ref="C26:C27"/>
    <mergeCell ref="D26:D27"/>
    <mergeCell ref="E26:E27"/>
    <mergeCell ref="F26:F27"/>
    <mergeCell ref="G26:G27"/>
    <mergeCell ref="H26:H27"/>
    <mergeCell ref="I26:I27"/>
    <mergeCell ref="J26:J27"/>
    <mergeCell ref="K26:K27"/>
    <mergeCell ref="L26:L27"/>
    <mergeCell ref="M26:M27"/>
    <mergeCell ref="W26:W27"/>
    <mergeCell ref="X26:X27"/>
    <mergeCell ref="AF23:AF25"/>
    <mergeCell ref="W28:W29"/>
    <mergeCell ref="X28:X29"/>
    <mergeCell ref="Y28:Y29"/>
    <mergeCell ref="Z28:Z29"/>
    <mergeCell ref="AA28:AA29"/>
    <mergeCell ref="AI26:AI27"/>
    <mergeCell ref="AJ26:AJ27"/>
    <mergeCell ref="AK26:AK27"/>
    <mergeCell ref="A28:A29"/>
    <mergeCell ref="B28:B29"/>
    <mergeCell ref="C28:C29"/>
    <mergeCell ref="D28:D29"/>
    <mergeCell ref="E28:E29"/>
    <mergeCell ref="F28:F29"/>
    <mergeCell ref="G28:G29"/>
    <mergeCell ref="H28:H29"/>
    <mergeCell ref="I28:I29"/>
    <mergeCell ref="J28:J29"/>
    <mergeCell ref="K28:K29"/>
    <mergeCell ref="L28:L29"/>
    <mergeCell ref="M28:M29"/>
    <mergeCell ref="AD26:AD27"/>
    <mergeCell ref="AE26:AE27"/>
    <mergeCell ref="AF26:AF27"/>
    <mergeCell ref="AG28:AG29"/>
    <mergeCell ref="AH28:AH29"/>
    <mergeCell ref="AI28:AI29"/>
    <mergeCell ref="AJ28:AJ29"/>
    <mergeCell ref="AK28:AK29"/>
    <mergeCell ref="AB28:AB29"/>
    <mergeCell ref="AC28:AC29"/>
    <mergeCell ref="AD28:AD29"/>
    <mergeCell ref="AE28:AE29"/>
    <mergeCell ref="AF28:AF29"/>
    <mergeCell ref="F31:F32"/>
    <mergeCell ref="G31:G32"/>
    <mergeCell ref="H31:H32"/>
    <mergeCell ref="I31:I32"/>
    <mergeCell ref="J31:J32"/>
    <mergeCell ref="A31:A32"/>
    <mergeCell ref="B31:B32"/>
    <mergeCell ref="C31:C32"/>
    <mergeCell ref="D31:D32"/>
    <mergeCell ref="E31:E32"/>
    <mergeCell ref="AG31:AG32"/>
    <mergeCell ref="AH31:AH32"/>
    <mergeCell ref="Y31:Y32"/>
    <mergeCell ref="Z31:Z32"/>
    <mergeCell ref="AA31:AA32"/>
    <mergeCell ref="AB31:AB32"/>
    <mergeCell ref="AC31:AC32"/>
    <mergeCell ref="K31:K32"/>
    <mergeCell ref="L31:L32"/>
    <mergeCell ref="M31:M32"/>
    <mergeCell ref="W31:W32"/>
    <mergeCell ref="X31:X32"/>
    <mergeCell ref="W33:W34"/>
    <mergeCell ref="X33:X34"/>
    <mergeCell ref="Y33:Y34"/>
    <mergeCell ref="Z33:Z34"/>
    <mergeCell ref="AA33:AA34"/>
    <mergeCell ref="AI31:AI32"/>
    <mergeCell ref="AJ31:AJ32"/>
    <mergeCell ref="AK31:AK32"/>
    <mergeCell ref="A33:A34"/>
    <mergeCell ref="B33:B34"/>
    <mergeCell ref="C33:C34"/>
    <mergeCell ref="D33:D34"/>
    <mergeCell ref="E33:E34"/>
    <mergeCell ref="F33:F34"/>
    <mergeCell ref="G33:G34"/>
    <mergeCell ref="H33:H34"/>
    <mergeCell ref="I33:I34"/>
    <mergeCell ref="J33:J34"/>
    <mergeCell ref="K33:K34"/>
    <mergeCell ref="L33:L34"/>
    <mergeCell ref="M33:M34"/>
    <mergeCell ref="AD31:AD32"/>
    <mergeCell ref="AE31:AE32"/>
    <mergeCell ref="AF31:AF32"/>
    <mergeCell ref="AG33:AG34"/>
    <mergeCell ref="AH33:AH34"/>
    <mergeCell ref="AI33:AI34"/>
    <mergeCell ref="AJ33:AJ34"/>
    <mergeCell ref="AK33:AK34"/>
    <mergeCell ref="AB33:AB34"/>
    <mergeCell ref="AC33:AC34"/>
    <mergeCell ref="AD33:AD34"/>
    <mergeCell ref="AE33:AE34"/>
    <mergeCell ref="AF33:AF34"/>
  </mergeCells>
  <conditionalFormatting sqref="I13">
    <cfRule type="containsText" dxfId="237" priority="365" operator="containsText" text="Muy Bajo">
      <formula>NOT(ISERROR(SEARCH("Muy Bajo",I13)))</formula>
    </cfRule>
    <cfRule type="containsText" dxfId="236" priority="366" operator="containsText" text="Baja">
      <formula>NOT(ISERROR(SEARCH("Baja",I13)))</formula>
    </cfRule>
    <cfRule type="containsText" dxfId="235" priority="367" operator="containsText" text="Muy alta">
      <formula>NOT(ISERROR(SEARCH("Muy alta",I13)))</formula>
    </cfRule>
    <cfRule type="containsText" dxfId="234" priority="368" operator="containsText" text="Alta">
      <formula>NOT(ISERROR(SEARCH("Alta",I13)))</formula>
    </cfRule>
    <cfRule type="containsText" dxfId="233" priority="369" operator="containsText" text="Media">
      <formula>NOT(ISERROR(SEARCH("Media",I13)))</formula>
    </cfRule>
  </conditionalFormatting>
  <conditionalFormatting sqref="K13">
    <cfRule type="containsText" dxfId="232" priority="360" operator="containsText" text="Catastrófico">
      <formula>NOT(ISERROR(SEARCH("Catastrófico",K13)))</formula>
    </cfRule>
    <cfRule type="containsText" dxfId="231" priority="361" operator="containsText" text="Mayor">
      <formula>NOT(ISERROR(SEARCH("Mayor",K13)))</formula>
    </cfRule>
    <cfRule type="containsText" dxfId="230" priority="362" operator="containsText" text="Moderado">
      <formula>NOT(ISERROR(SEARCH("Moderado",K13)))</formula>
    </cfRule>
    <cfRule type="containsText" dxfId="229" priority="363" operator="containsText" text="Menor">
      <formula>NOT(ISERROR(SEARCH("Menor",K13)))</formula>
    </cfRule>
    <cfRule type="containsText" dxfId="228" priority="364" operator="containsText" text="Leve">
      <formula>NOT(ISERROR(SEARCH("Leve",K13)))</formula>
    </cfRule>
  </conditionalFormatting>
  <conditionalFormatting sqref="M13">
    <cfRule type="containsText" dxfId="227" priority="356" operator="containsText" text="Bajo">
      <formula>NOT(ISERROR(SEARCH("Bajo",M13)))</formula>
    </cfRule>
    <cfRule type="containsText" dxfId="226" priority="357" operator="containsText" text="Moderado">
      <formula>NOT(ISERROR(SEARCH("Moderado",M13)))</formula>
    </cfRule>
    <cfRule type="containsText" dxfId="225" priority="358" operator="containsText" text="Alto">
      <formula>NOT(ISERROR(SEARCH("Alto",M13)))</formula>
    </cfRule>
    <cfRule type="containsText" dxfId="224" priority="359" operator="containsText" text="Extremo">
      <formula>NOT(ISERROR(SEARCH("Extremo",M13)))</formula>
    </cfRule>
  </conditionalFormatting>
  <conditionalFormatting sqref="X13">
    <cfRule type="containsText" dxfId="223" priority="332" operator="containsText" text="Muy Bajo">
      <formula>NOT(ISERROR(SEARCH("Muy Bajo",X13)))</formula>
    </cfRule>
    <cfRule type="containsText" dxfId="222" priority="333" operator="containsText" text="Baja">
      <formula>NOT(ISERROR(SEARCH("Baja",X13)))</formula>
    </cfRule>
    <cfRule type="containsText" dxfId="221" priority="334" operator="containsText" text="Muy alta">
      <formula>NOT(ISERROR(SEARCH("Muy alta",X13)))</formula>
    </cfRule>
    <cfRule type="containsText" dxfId="220" priority="335" operator="containsText" text="Alta">
      <formula>NOT(ISERROR(SEARCH("Alta",X13)))</formula>
    </cfRule>
    <cfRule type="containsText" dxfId="219" priority="336" operator="containsText" text="Media">
      <formula>NOT(ISERROR(SEARCH("Media",X13)))</formula>
    </cfRule>
  </conditionalFormatting>
  <conditionalFormatting sqref="Z13">
    <cfRule type="containsText" dxfId="218" priority="327" operator="containsText" text="Catastrófico">
      <formula>NOT(ISERROR(SEARCH("Catastrófico",Z13)))</formula>
    </cfRule>
    <cfRule type="containsText" dxfId="217" priority="328" operator="containsText" text="Mayor">
      <formula>NOT(ISERROR(SEARCH("Mayor",Z13)))</formula>
    </cfRule>
    <cfRule type="containsText" dxfId="216" priority="329" operator="containsText" text="Moderado">
      <formula>NOT(ISERROR(SEARCH("Moderado",Z13)))</formula>
    </cfRule>
    <cfRule type="containsText" dxfId="215" priority="330" operator="containsText" text="Menor">
      <formula>NOT(ISERROR(SEARCH("Menor",Z13)))</formula>
    </cfRule>
    <cfRule type="containsText" dxfId="214" priority="331" operator="containsText" text="Leve">
      <formula>NOT(ISERROR(SEARCH("Leve",Z13)))</formula>
    </cfRule>
  </conditionalFormatting>
  <conditionalFormatting sqref="AA13">
    <cfRule type="containsText" dxfId="213" priority="323" operator="containsText" text="Bajo">
      <formula>NOT(ISERROR(SEARCH("Bajo",AA13)))</formula>
    </cfRule>
    <cfRule type="containsText" dxfId="212" priority="324" operator="containsText" text="Moderado">
      <formula>NOT(ISERROR(SEARCH("Moderado",AA13)))</formula>
    </cfRule>
    <cfRule type="containsText" dxfId="211" priority="325" operator="containsText" text="Alto">
      <formula>NOT(ISERROR(SEARCH("Alto",AA13)))</formula>
    </cfRule>
    <cfRule type="containsText" dxfId="210" priority="326" operator="containsText" text="Extremo">
      <formula>NOT(ISERROR(SEARCH("Extremo",AA13)))</formula>
    </cfRule>
  </conditionalFormatting>
  <conditionalFormatting sqref="I14:I16">
    <cfRule type="containsText" dxfId="209" priority="206" operator="containsText" text="Muy Bajo">
      <formula>NOT(ISERROR(SEARCH("Muy Bajo",I14)))</formula>
    </cfRule>
    <cfRule type="containsText" dxfId="208" priority="207" operator="containsText" text="Baja">
      <formula>NOT(ISERROR(SEARCH("Baja",I14)))</formula>
    </cfRule>
    <cfRule type="containsText" dxfId="207" priority="208" operator="containsText" text="Muy alta">
      <formula>NOT(ISERROR(SEARCH("Muy alta",I14)))</formula>
    </cfRule>
    <cfRule type="containsText" dxfId="206" priority="209" operator="containsText" text="Alta">
      <formula>NOT(ISERROR(SEARCH("Alta",I14)))</formula>
    </cfRule>
    <cfRule type="containsText" dxfId="205" priority="210" operator="containsText" text="Media">
      <formula>NOT(ISERROR(SEARCH("Media",I14)))</formula>
    </cfRule>
  </conditionalFormatting>
  <conditionalFormatting sqref="K14:K16">
    <cfRule type="containsText" dxfId="204" priority="201" operator="containsText" text="Catastrófico">
      <formula>NOT(ISERROR(SEARCH("Catastrófico",K14)))</formula>
    </cfRule>
    <cfRule type="containsText" dxfId="203" priority="202" operator="containsText" text="Mayor">
      <formula>NOT(ISERROR(SEARCH("Mayor",K14)))</formula>
    </cfRule>
    <cfRule type="containsText" dxfId="202" priority="203" operator="containsText" text="Moderado">
      <formula>NOT(ISERROR(SEARCH("Moderado",K14)))</formula>
    </cfRule>
    <cfRule type="containsText" dxfId="201" priority="204" operator="containsText" text="Menor">
      <formula>NOT(ISERROR(SEARCH("Menor",K14)))</formula>
    </cfRule>
    <cfRule type="containsText" dxfId="200" priority="205" operator="containsText" text="Leve">
      <formula>NOT(ISERROR(SEARCH("Leve",K14)))</formula>
    </cfRule>
  </conditionalFormatting>
  <conditionalFormatting sqref="M14:M16">
    <cfRule type="containsText" dxfId="199" priority="197" operator="containsText" text="Bajo">
      <formula>NOT(ISERROR(SEARCH("Bajo",M14)))</formula>
    </cfRule>
    <cfRule type="containsText" dxfId="198" priority="198" operator="containsText" text="Moderado">
      <formula>NOT(ISERROR(SEARCH("Moderado",M14)))</formula>
    </cfRule>
    <cfRule type="containsText" dxfId="197" priority="199" operator="containsText" text="Alto">
      <formula>NOT(ISERROR(SEARCH("Alto",M14)))</formula>
    </cfRule>
    <cfRule type="containsText" dxfId="196" priority="200" operator="containsText" text="Extremo">
      <formula>NOT(ISERROR(SEARCH("Extremo",M14)))</formula>
    </cfRule>
  </conditionalFormatting>
  <conditionalFormatting sqref="X14">
    <cfRule type="containsText" dxfId="195" priority="192" operator="containsText" text="Muy Bajo">
      <formula>NOT(ISERROR(SEARCH("Muy Bajo",X14)))</formula>
    </cfRule>
    <cfRule type="containsText" dxfId="194" priority="193" operator="containsText" text="Baja">
      <formula>NOT(ISERROR(SEARCH("Baja",X14)))</formula>
    </cfRule>
    <cfRule type="containsText" dxfId="193" priority="194" operator="containsText" text="Muy alta">
      <formula>NOT(ISERROR(SEARCH("Muy alta",X14)))</formula>
    </cfRule>
    <cfRule type="containsText" dxfId="192" priority="195" operator="containsText" text="Alta">
      <formula>NOT(ISERROR(SEARCH("Alta",X14)))</formula>
    </cfRule>
    <cfRule type="containsText" dxfId="191" priority="196" operator="containsText" text="Media">
      <formula>NOT(ISERROR(SEARCH("Media",X14)))</formula>
    </cfRule>
  </conditionalFormatting>
  <conditionalFormatting sqref="Z14">
    <cfRule type="containsText" dxfId="190" priority="187" operator="containsText" text="Catastrófico">
      <formula>NOT(ISERROR(SEARCH("Catastrófico",Z14)))</formula>
    </cfRule>
    <cfRule type="containsText" dxfId="189" priority="188" operator="containsText" text="Mayor">
      <formula>NOT(ISERROR(SEARCH("Mayor",Z14)))</formula>
    </cfRule>
    <cfRule type="containsText" dxfId="188" priority="189" operator="containsText" text="Moderado">
      <formula>NOT(ISERROR(SEARCH("Moderado",Z14)))</formula>
    </cfRule>
    <cfRule type="containsText" dxfId="187" priority="190" operator="containsText" text="Menor">
      <formula>NOT(ISERROR(SEARCH("Menor",Z14)))</formula>
    </cfRule>
    <cfRule type="containsText" dxfId="186" priority="191" operator="containsText" text="Leve">
      <formula>NOT(ISERROR(SEARCH("Leve",Z14)))</formula>
    </cfRule>
  </conditionalFormatting>
  <conditionalFormatting sqref="AA14">
    <cfRule type="containsText" dxfId="185" priority="183" operator="containsText" text="Bajo">
      <formula>NOT(ISERROR(SEARCH("Bajo",AA14)))</formula>
    </cfRule>
    <cfRule type="containsText" dxfId="184" priority="184" operator="containsText" text="Moderado">
      <formula>NOT(ISERROR(SEARCH("Moderado",AA14)))</formula>
    </cfRule>
    <cfRule type="containsText" dxfId="183" priority="185" operator="containsText" text="Alto">
      <formula>NOT(ISERROR(SEARCH("Alto",AA14)))</formula>
    </cfRule>
    <cfRule type="containsText" dxfId="182" priority="186" operator="containsText" text="Extremo">
      <formula>NOT(ISERROR(SEARCH("Extremo",AA14)))</formula>
    </cfRule>
  </conditionalFormatting>
  <conditionalFormatting sqref="X16">
    <cfRule type="containsText" dxfId="181" priority="178" operator="containsText" text="Muy Bajo">
      <formula>NOT(ISERROR(SEARCH("Muy Bajo",X16)))</formula>
    </cfRule>
    <cfRule type="containsText" dxfId="180" priority="179" operator="containsText" text="Baja">
      <formula>NOT(ISERROR(SEARCH("Baja",X16)))</formula>
    </cfRule>
    <cfRule type="containsText" dxfId="179" priority="180" operator="containsText" text="Muy alta">
      <formula>NOT(ISERROR(SEARCH("Muy alta",X16)))</formula>
    </cfRule>
    <cfRule type="containsText" dxfId="178" priority="181" operator="containsText" text="Alta">
      <formula>NOT(ISERROR(SEARCH("Alta",X16)))</formula>
    </cfRule>
    <cfRule type="containsText" dxfId="177" priority="182" operator="containsText" text="Media">
      <formula>NOT(ISERROR(SEARCH("Media",X16)))</formula>
    </cfRule>
  </conditionalFormatting>
  <conditionalFormatting sqref="Z16">
    <cfRule type="containsText" dxfId="176" priority="173" operator="containsText" text="Catastrófico">
      <formula>NOT(ISERROR(SEARCH("Catastrófico",Z16)))</formula>
    </cfRule>
    <cfRule type="containsText" dxfId="175" priority="174" operator="containsText" text="Mayor">
      <formula>NOT(ISERROR(SEARCH("Mayor",Z16)))</formula>
    </cfRule>
    <cfRule type="containsText" dxfId="174" priority="175" operator="containsText" text="Moderado">
      <formula>NOT(ISERROR(SEARCH("Moderado",Z16)))</formula>
    </cfRule>
    <cfRule type="containsText" dxfId="173" priority="176" operator="containsText" text="Menor">
      <formula>NOT(ISERROR(SEARCH("Menor",Z16)))</formula>
    </cfRule>
    <cfRule type="containsText" dxfId="172" priority="177" operator="containsText" text="Leve">
      <formula>NOT(ISERROR(SEARCH("Leve",Z16)))</formula>
    </cfRule>
  </conditionalFormatting>
  <conditionalFormatting sqref="AA16">
    <cfRule type="containsText" dxfId="171" priority="169" operator="containsText" text="Bajo">
      <formula>NOT(ISERROR(SEARCH("Bajo",AA16)))</formula>
    </cfRule>
    <cfRule type="containsText" dxfId="170" priority="170" operator="containsText" text="Moderado">
      <formula>NOT(ISERROR(SEARCH("Moderado",AA16)))</formula>
    </cfRule>
    <cfRule type="containsText" dxfId="169" priority="171" operator="containsText" text="Alto">
      <formula>NOT(ISERROR(SEARCH("Alto",AA16)))</formula>
    </cfRule>
    <cfRule type="containsText" dxfId="168" priority="172" operator="containsText" text="Extremo">
      <formula>NOT(ISERROR(SEARCH("Extremo",AA16)))</formula>
    </cfRule>
  </conditionalFormatting>
  <conditionalFormatting sqref="I18">
    <cfRule type="containsText" dxfId="167" priority="164" operator="containsText" text="Muy Bajo">
      <formula>NOT(ISERROR(SEARCH("Muy Bajo",I18)))</formula>
    </cfRule>
    <cfRule type="containsText" dxfId="166" priority="165" operator="containsText" text="Baja">
      <formula>NOT(ISERROR(SEARCH("Baja",I18)))</formula>
    </cfRule>
    <cfRule type="containsText" dxfId="165" priority="166" operator="containsText" text="Muy alta">
      <formula>NOT(ISERROR(SEARCH("Muy alta",I18)))</formula>
    </cfRule>
    <cfRule type="containsText" dxfId="164" priority="167" operator="containsText" text="Alta">
      <formula>NOT(ISERROR(SEARCH("Alta",I18)))</formula>
    </cfRule>
    <cfRule type="containsText" dxfId="163" priority="168" operator="containsText" text="Media">
      <formula>NOT(ISERROR(SEARCH("Media",I18)))</formula>
    </cfRule>
  </conditionalFormatting>
  <conditionalFormatting sqref="K18">
    <cfRule type="containsText" dxfId="162" priority="159" operator="containsText" text="Catastrófico">
      <formula>NOT(ISERROR(SEARCH("Catastrófico",K18)))</formula>
    </cfRule>
    <cfRule type="containsText" dxfId="161" priority="160" operator="containsText" text="Mayor">
      <formula>NOT(ISERROR(SEARCH("Mayor",K18)))</formula>
    </cfRule>
    <cfRule type="containsText" dxfId="160" priority="161" operator="containsText" text="Moderado">
      <formula>NOT(ISERROR(SEARCH("Moderado",K18)))</formula>
    </cfRule>
    <cfRule type="containsText" dxfId="159" priority="162" operator="containsText" text="Menor">
      <formula>NOT(ISERROR(SEARCH("Menor",K18)))</formula>
    </cfRule>
    <cfRule type="containsText" dxfId="158" priority="163" operator="containsText" text="Leve">
      <formula>NOT(ISERROR(SEARCH("Leve",K18)))</formula>
    </cfRule>
  </conditionalFormatting>
  <conditionalFormatting sqref="M18">
    <cfRule type="containsText" dxfId="157" priority="155" operator="containsText" text="Bajo">
      <formula>NOT(ISERROR(SEARCH("Bajo",M18)))</formula>
    </cfRule>
    <cfRule type="containsText" dxfId="156" priority="156" operator="containsText" text="Moderado">
      <formula>NOT(ISERROR(SEARCH("Moderado",M18)))</formula>
    </cfRule>
    <cfRule type="containsText" dxfId="155" priority="157" operator="containsText" text="Alto">
      <formula>NOT(ISERROR(SEARCH("Alto",M18)))</formula>
    </cfRule>
    <cfRule type="containsText" dxfId="154" priority="158" operator="containsText" text="Extremo">
      <formula>NOT(ISERROR(SEARCH("Extremo",M18)))</formula>
    </cfRule>
  </conditionalFormatting>
  <conditionalFormatting sqref="X18">
    <cfRule type="containsText" dxfId="153" priority="150" operator="containsText" text="Muy Bajo">
      <formula>NOT(ISERROR(SEARCH("Muy Bajo",X18)))</formula>
    </cfRule>
    <cfRule type="containsText" dxfId="152" priority="151" operator="containsText" text="Baja">
      <formula>NOT(ISERROR(SEARCH("Baja",X18)))</formula>
    </cfRule>
    <cfRule type="containsText" dxfId="151" priority="152" operator="containsText" text="Muy alta">
      <formula>NOT(ISERROR(SEARCH("Muy alta",X18)))</formula>
    </cfRule>
    <cfRule type="containsText" dxfId="150" priority="153" operator="containsText" text="Alta">
      <formula>NOT(ISERROR(SEARCH("Alta",X18)))</formula>
    </cfRule>
    <cfRule type="containsText" dxfId="149" priority="154" operator="containsText" text="Media">
      <formula>NOT(ISERROR(SEARCH("Media",X18)))</formula>
    </cfRule>
  </conditionalFormatting>
  <conditionalFormatting sqref="Z18">
    <cfRule type="containsText" dxfId="148" priority="145" operator="containsText" text="Catastrófico">
      <formula>NOT(ISERROR(SEARCH("Catastrófico",Z18)))</formula>
    </cfRule>
    <cfRule type="containsText" dxfId="147" priority="146" operator="containsText" text="Mayor">
      <formula>NOT(ISERROR(SEARCH("Mayor",Z18)))</formula>
    </cfRule>
    <cfRule type="containsText" dxfId="146" priority="147" operator="containsText" text="Moderado">
      <formula>NOT(ISERROR(SEARCH("Moderado",Z18)))</formula>
    </cfRule>
    <cfRule type="containsText" dxfId="145" priority="148" operator="containsText" text="Menor">
      <formula>NOT(ISERROR(SEARCH("Menor",Z18)))</formula>
    </cfRule>
    <cfRule type="containsText" dxfId="144" priority="149" operator="containsText" text="Leve">
      <formula>NOT(ISERROR(SEARCH("Leve",Z18)))</formula>
    </cfRule>
  </conditionalFormatting>
  <conditionalFormatting sqref="AA18">
    <cfRule type="containsText" dxfId="143" priority="141" operator="containsText" text="Bajo">
      <formula>NOT(ISERROR(SEARCH("Bajo",AA18)))</formula>
    </cfRule>
    <cfRule type="containsText" dxfId="142" priority="142" operator="containsText" text="Moderado">
      <formula>NOT(ISERROR(SEARCH("Moderado",AA18)))</formula>
    </cfRule>
    <cfRule type="containsText" dxfId="141" priority="143" operator="containsText" text="Alto">
      <formula>NOT(ISERROR(SEARCH("Alto",AA18)))</formula>
    </cfRule>
    <cfRule type="containsText" dxfId="140" priority="144" operator="containsText" text="Extremo">
      <formula>NOT(ISERROR(SEARCH("Extremo",AA18)))</formula>
    </cfRule>
  </conditionalFormatting>
  <conditionalFormatting sqref="I19 I21">
    <cfRule type="containsText" dxfId="139" priority="136" operator="containsText" text="Muy Bajo">
      <formula>NOT(ISERROR(SEARCH("Muy Bajo",I19)))</formula>
    </cfRule>
    <cfRule type="containsText" dxfId="138" priority="137" operator="containsText" text="Baja">
      <formula>NOT(ISERROR(SEARCH("Baja",I19)))</formula>
    </cfRule>
    <cfRule type="containsText" dxfId="137" priority="138" operator="containsText" text="Muy alta">
      <formula>NOT(ISERROR(SEARCH("Muy alta",I19)))</formula>
    </cfRule>
    <cfRule type="containsText" dxfId="136" priority="139" operator="containsText" text="Alta">
      <formula>NOT(ISERROR(SEARCH("Alta",I19)))</formula>
    </cfRule>
    <cfRule type="containsText" dxfId="135" priority="140" operator="containsText" text="Media">
      <formula>NOT(ISERROR(SEARCH("Media",I19)))</formula>
    </cfRule>
  </conditionalFormatting>
  <conditionalFormatting sqref="K19 K21">
    <cfRule type="containsText" dxfId="134" priority="131" operator="containsText" text="Catastrófico">
      <formula>NOT(ISERROR(SEARCH("Catastrófico",K19)))</formula>
    </cfRule>
    <cfRule type="containsText" dxfId="133" priority="132" operator="containsText" text="Mayor">
      <formula>NOT(ISERROR(SEARCH("Mayor",K19)))</formula>
    </cfRule>
    <cfRule type="containsText" dxfId="132" priority="133" operator="containsText" text="Moderado">
      <formula>NOT(ISERROR(SEARCH("Moderado",K19)))</formula>
    </cfRule>
    <cfRule type="containsText" dxfId="131" priority="134" operator="containsText" text="Menor">
      <formula>NOT(ISERROR(SEARCH("Menor",K19)))</formula>
    </cfRule>
    <cfRule type="containsText" dxfId="130" priority="135" operator="containsText" text="Leve">
      <formula>NOT(ISERROR(SEARCH("Leve",K19)))</formula>
    </cfRule>
  </conditionalFormatting>
  <conditionalFormatting sqref="M19 M21">
    <cfRule type="containsText" dxfId="129" priority="127" operator="containsText" text="Bajo">
      <formula>NOT(ISERROR(SEARCH("Bajo",M19)))</formula>
    </cfRule>
    <cfRule type="containsText" dxfId="128" priority="128" operator="containsText" text="Moderado">
      <formula>NOT(ISERROR(SEARCH("Moderado",M19)))</formula>
    </cfRule>
    <cfRule type="containsText" dxfId="127" priority="129" operator="containsText" text="Alto">
      <formula>NOT(ISERROR(SEARCH("Alto",M19)))</formula>
    </cfRule>
    <cfRule type="containsText" dxfId="126" priority="130" operator="containsText" text="Extremo">
      <formula>NOT(ISERROR(SEARCH("Extremo",M19)))</formula>
    </cfRule>
  </conditionalFormatting>
  <conditionalFormatting sqref="X19 X21">
    <cfRule type="containsText" dxfId="125" priority="122" operator="containsText" text="Muy Bajo">
      <formula>NOT(ISERROR(SEARCH("Muy Bajo",X19)))</formula>
    </cfRule>
    <cfRule type="containsText" dxfId="124" priority="123" operator="containsText" text="Baja">
      <formula>NOT(ISERROR(SEARCH("Baja",X19)))</formula>
    </cfRule>
    <cfRule type="containsText" dxfId="123" priority="124" operator="containsText" text="Muy alta">
      <formula>NOT(ISERROR(SEARCH("Muy alta",X19)))</formula>
    </cfRule>
    <cfRule type="containsText" dxfId="122" priority="125" operator="containsText" text="Alta">
      <formula>NOT(ISERROR(SEARCH("Alta",X19)))</formula>
    </cfRule>
    <cfRule type="containsText" dxfId="121" priority="126" operator="containsText" text="Media">
      <formula>NOT(ISERROR(SEARCH("Media",X19)))</formula>
    </cfRule>
  </conditionalFormatting>
  <conditionalFormatting sqref="Z19 Z21">
    <cfRule type="containsText" dxfId="120" priority="117" operator="containsText" text="Catastrófico">
      <formula>NOT(ISERROR(SEARCH("Catastrófico",Z19)))</formula>
    </cfRule>
    <cfRule type="containsText" dxfId="119" priority="118" operator="containsText" text="Mayor">
      <formula>NOT(ISERROR(SEARCH("Mayor",Z19)))</formula>
    </cfRule>
    <cfRule type="containsText" dxfId="118" priority="119" operator="containsText" text="Moderado">
      <formula>NOT(ISERROR(SEARCH("Moderado",Z19)))</formula>
    </cfRule>
    <cfRule type="containsText" dxfId="117" priority="120" operator="containsText" text="Menor">
      <formula>NOT(ISERROR(SEARCH("Menor",Z19)))</formula>
    </cfRule>
    <cfRule type="containsText" dxfId="116" priority="121" operator="containsText" text="Leve">
      <formula>NOT(ISERROR(SEARCH("Leve",Z19)))</formula>
    </cfRule>
  </conditionalFormatting>
  <conditionalFormatting sqref="AA19 AA21">
    <cfRule type="containsText" dxfId="115" priority="113" operator="containsText" text="Bajo">
      <formula>NOT(ISERROR(SEARCH("Bajo",AA19)))</formula>
    </cfRule>
    <cfRule type="containsText" dxfId="114" priority="114" operator="containsText" text="Moderado">
      <formula>NOT(ISERROR(SEARCH("Moderado",AA19)))</formula>
    </cfRule>
    <cfRule type="containsText" dxfId="113" priority="115" operator="containsText" text="Alto">
      <formula>NOT(ISERROR(SEARCH("Alto",AA19)))</formula>
    </cfRule>
    <cfRule type="containsText" dxfId="112" priority="116" operator="containsText" text="Extremo">
      <formula>NOT(ISERROR(SEARCH("Extremo",AA19)))</formula>
    </cfRule>
  </conditionalFormatting>
  <conditionalFormatting sqref="K28">
    <cfRule type="containsText" dxfId="111" priority="108" operator="containsText" text="Catastrófico">
      <formula>NOT(ISERROR(SEARCH("Catastrófico",K28)))</formula>
    </cfRule>
    <cfRule type="containsText" dxfId="110" priority="109" operator="containsText" text="Mayor">
      <formula>NOT(ISERROR(SEARCH("Mayor",K28)))</formula>
    </cfRule>
    <cfRule type="containsText" dxfId="109" priority="110" operator="containsText" text="Moderado">
      <formula>NOT(ISERROR(SEARCH("Moderado",K28)))</formula>
    </cfRule>
    <cfRule type="containsText" dxfId="108" priority="111" operator="containsText" text="Menor">
      <formula>NOT(ISERROR(SEARCH("Menor",K28)))</formula>
    </cfRule>
    <cfRule type="containsText" dxfId="107" priority="112" operator="containsText" text="Leve">
      <formula>NOT(ISERROR(SEARCH("Leve",K28)))</formula>
    </cfRule>
  </conditionalFormatting>
  <conditionalFormatting sqref="M26 M28">
    <cfRule type="containsText" dxfId="106" priority="104" operator="containsText" text="Bajo">
      <formula>NOT(ISERROR(SEARCH("Bajo",M26)))</formula>
    </cfRule>
    <cfRule type="containsText" dxfId="105" priority="105" operator="containsText" text="Moderado">
      <formula>NOT(ISERROR(SEARCH("Moderado",M26)))</formula>
    </cfRule>
    <cfRule type="containsText" dxfId="104" priority="106" operator="containsText" text="Alto">
      <formula>NOT(ISERROR(SEARCH("Alto",M26)))</formula>
    </cfRule>
    <cfRule type="containsText" dxfId="103" priority="107" operator="containsText" text="Extremo">
      <formula>NOT(ISERROR(SEARCH("Extremo",M26)))</formula>
    </cfRule>
  </conditionalFormatting>
  <conditionalFormatting sqref="X26 X28">
    <cfRule type="containsText" dxfId="102" priority="99" operator="containsText" text="Muy Bajo">
      <formula>NOT(ISERROR(SEARCH("Muy Bajo",X26)))</formula>
    </cfRule>
    <cfRule type="containsText" dxfId="101" priority="100" operator="containsText" text="Baja">
      <formula>NOT(ISERROR(SEARCH("Baja",X26)))</formula>
    </cfRule>
    <cfRule type="containsText" dxfId="100" priority="101" operator="containsText" text="Muy alta">
      <formula>NOT(ISERROR(SEARCH("Muy alta",X26)))</formula>
    </cfRule>
    <cfRule type="containsText" dxfId="99" priority="102" operator="containsText" text="Alta">
      <formula>NOT(ISERROR(SEARCH("Alta",X26)))</formula>
    </cfRule>
    <cfRule type="containsText" dxfId="98" priority="103" operator="containsText" text="Media">
      <formula>NOT(ISERROR(SEARCH("Media",X26)))</formula>
    </cfRule>
  </conditionalFormatting>
  <conditionalFormatting sqref="Z26 Z28">
    <cfRule type="containsText" dxfId="97" priority="94" operator="containsText" text="Catastrófico">
      <formula>NOT(ISERROR(SEARCH("Catastrófico",Z26)))</formula>
    </cfRule>
    <cfRule type="containsText" dxfId="96" priority="95" operator="containsText" text="Mayor">
      <formula>NOT(ISERROR(SEARCH("Mayor",Z26)))</formula>
    </cfRule>
    <cfRule type="containsText" dxfId="95" priority="96" operator="containsText" text="Moderado">
      <formula>NOT(ISERROR(SEARCH("Moderado",Z26)))</formula>
    </cfRule>
    <cfRule type="containsText" dxfId="94" priority="97" operator="containsText" text="Menor">
      <formula>NOT(ISERROR(SEARCH("Menor",Z26)))</formula>
    </cfRule>
    <cfRule type="containsText" dxfId="93" priority="98" operator="containsText" text="Leve">
      <formula>NOT(ISERROR(SEARCH("Leve",Z26)))</formula>
    </cfRule>
  </conditionalFormatting>
  <conditionalFormatting sqref="AA26 AA28">
    <cfRule type="containsText" dxfId="92" priority="90" operator="containsText" text="Bajo">
      <formula>NOT(ISERROR(SEARCH("Bajo",AA26)))</formula>
    </cfRule>
    <cfRule type="containsText" dxfId="91" priority="91" operator="containsText" text="Moderado">
      <formula>NOT(ISERROR(SEARCH("Moderado",AA26)))</formula>
    </cfRule>
    <cfRule type="containsText" dxfId="90" priority="92" operator="containsText" text="Alto">
      <formula>NOT(ISERROR(SEARCH("Alto",AA26)))</formula>
    </cfRule>
    <cfRule type="containsText" dxfId="89" priority="93" operator="containsText" text="Extremo">
      <formula>NOT(ISERROR(SEARCH("Extremo",AA26)))</formula>
    </cfRule>
  </conditionalFormatting>
  <conditionalFormatting sqref="M23:M24">
    <cfRule type="containsText" dxfId="88" priority="86" operator="containsText" text="Bajo">
      <formula>NOT(ISERROR(SEARCH("Bajo",M23)))</formula>
    </cfRule>
    <cfRule type="containsText" dxfId="87" priority="87" operator="containsText" text="Moderado">
      <formula>NOT(ISERROR(SEARCH("Moderado",M23)))</formula>
    </cfRule>
    <cfRule type="containsText" dxfId="86" priority="88" operator="containsText" text="Alto">
      <formula>NOT(ISERROR(SEARCH("Alto",M23)))</formula>
    </cfRule>
    <cfRule type="containsText" dxfId="85" priority="89" operator="containsText" text="Extremo">
      <formula>NOT(ISERROR(SEARCH("Extremo",M23)))</formula>
    </cfRule>
  </conditionalFormatting>
  <conditionalFormatting sqref="X23:X24">
    <cfRule type="containsText" dxfId="84" priority="81" operator="containsText" text="Muy Bajo">
      <formula>NOT(ISERROR(SEARCH("Muy Bajo",X23)))</formula>
    </cfRule>
    <cfRule type="containsText" dxfId="83" priority="82" operator="containsText" text="Baja">
      <formula>NOT(ISERROR(SEARCH("Baja",X23)))</formula>
    </cfRule>
    <cfRule type="containsText" dxfId="82" priority="83" operator="containsText" text="Muy alta">
      <formula>NOT(ISERROR(SEARCH("Muy alta",X23)))</formula>
    </cfRule>
    <cfRule type="containsText" dxfId="81" priority="84" operator="containsText" text="Alta">
      <formula>NOT(ISERROR(SEARCH("Alta",X23)))</formula>
    </cfRule>
    <cfRule type="containsText" dxfId="80" priority="85" operator="containsText" text="Media">
      <formula>NOT(ISERROR(SEARCH("Media",X23)))</formula>
    </cfRule>
  </conditionalFormatting>
  <conditionalFormatting sqref="Z23:Z24">
    <cfRule type="containsText" dxfId="79" priority="76" operator="containsText" text="Catastrófico">
      <formula>NOT(ISERROR(SEARCH("Catastrófico",Z23)))</formula>
    </cfRule>
    <cfRule type="containsText" dxfId="78" priority="77" operator="containsText" text="Mayor">
      <formula>NOT(ISERROR(SEARCH("Mayor",Z23)))</formula>
    </cfRule>
    <cfRule type="containsText" dxfId="77" priority="78" operator="containsText" text="Moderado">
      <formula>NOT(ISERROR(SEARCH("Moderado",Z23)))</formula>
    </cfRule>
    <cfRule type="containsText" dxfId="76" priority="79" operator="containsText" text="Menor">
      <formula>NOT(ISERROR(SEARCH("Menor",Z23)))</formula>
    </cfRule>
    <cfRule type="containsText" dxfId="75" priority="80" operator="containsText" text="Leve">
      <formula>NOT(ISERROR(SEARCH("Leve",Z23)))</formula>
    </cfRule>
  </conditionalFormatting>
  <conditionalFormatting sqref="AA23:AA24">
    <cfRule type="containsText" dxfId="74" priority="72" operator="containsText" text="Bajo">
      <formula>NOT(ISERROR(SEARCH("Bajo",AA23)))</formula>
    </cfRule>
    <cfRule type="containsText" dxfId="73" priority="73" operator="containsText" text="Moderado">
      <formula>NOT(ISERROR(SEARCH("Moderado",AA23)))</formula>
    </cfRule>
    <cfRule type="containsText" dxfId="72" priority="74" operator="containsText" text="Alto">
      <formula>NOT(ISERROR(SEARCH("Alto",AA23)))</formula>
    </cfRule>
    <cfRule type="containsText" dxfId="71" priority="75" operator="containsText" text="Extremo">
      <formula>NOT(ISERROR(SEARCH("Extremo",AA23)))</formula>
    </cfRule>
  </conditionalFormatting>
  <conditionalFormatting sqref="I23:I24 I26 I28">
    <cfRule type="containsText" dxfId="70" priority="67" operator="containsText" text="Muy Bajo">
      <formula>NOT(ISERROR(SEARCH("Muy Bajo",I23)))</formula>
    </cfRule>
    <cfRule type="containsText" dxfId="69" priority="68" operator="containsText" text="Baja">
      <formula>NOT(ISERROR(SEARCH("Baja",I23)))</formula>
    </cfRule>
    <cfRule type="containsText" dxfId="68" priority="69" operator="containsText" text="Muy alta">
      <formula>NOT(ISERROR(SEARCH("Muy alta",I23)))</formula>
    </cfRule>
    <cfRule type="containsText" dxfId="67" priority="70" operator="containsText" text="Alta">
      <formula>NOT(ISERROR(SEARCH("Alta",I23)))</formula>
    </cfRule>
    <cfRule type="containsText" dxfId="66" priority="71" operator="containsText" text="Media">
      <formula>NOT(ISERROR(SEARCH("Media",I23)))</formula>
    </cfRule>
  </conditionalFormatting>
  <conditionalFormatting sqref="K23:K24 K26">
    <cfRule type="containsText" dxfId="65" priority="62" operator="containsText" text="Catastrófico">
      <formula>NOT(ISERROR(SEARCH("Catastrófico",K23)))</formula>
    </cfRule>
    <cfRule type="containsText" dxfId="64" priority="63" operator="containsText" text="Mayor">
      <formula>NOT(ISERROR(SEARCH("Mayor",K23)))</formula>
    </cfRule>
    <cfRule type="containsText" dxfId="63" priority="64" operator="containsText" text="Moderado">
      <formula>NOT(ISERROR(SEARCH("Moderado",K23)))</formula>
    </cfRule>
    <cfRule type="containsText" dxfId="62" priority="65" operator="containsText" text="Menor">
      <formula>NOT(ISERROR(SEARCH("Menor",K23)))</formula>
    </cfRule>
    <cfRule type="containsText" dxfId="61" priority="66" operator="containsText" text="Leve">
      <formula>NOT(ISERROR(SEARCH("Leve",K23)))</formula>
    </cfRule>
  </conditionalFormatting>
  <conditionalFormatting sqref="I31 X33 I33">
    <cfRule type="containsText" dxfId="60" priority="57" operator="containsText" text="Muy Bajo">
      <formula>NOT(ISERROR(SEARCH("Muy Bajo",I31)))</formula>
    </cfRule>
    <cfRule type="containsText" dxfId="59" priority="58" operator="containsText" text="Baja">
      <formula>NOT(ISERROR(SEARCH("Baja",I31)))</formula>
    </cfRule>
    <cfRule type="containsText" dxfId="58" priority="59" operator="containsText" text="Muy alta">
      <formula>NOT(ISERROR(SEARCH("Muy alta",I31)))</formula>
    </cfRule>
    <cfRule type="containsText" dxfId="57" priority="60" operator="containsText" text="Alta">
      <formula>NOT(ISERROR(SEARCH("Alta",I31)))</formula>
    </cfRule>
    <cfRule type="containsText" dxfId="56" priority="61" operator="containsText" text="Media">
      <formula>NOT(ISERROR(SEARCH("Media",I31)))</formula>
    </cfRule>
  </conditionalFormatting>
  <conditionalFormatting sqref="K31 Z33">
    <cfRule type="containsText" dxfId="55" priority="52" operator="containsText" text="Catastrófico">
      <formula>NOT(ISERROR(SEARCH("Catastrófico",K31)))</formula>
    </cfRule>
    <cfRule type="containsText" dxfId="54" priority="53" operator="containsText" text="Mayor">
      <formula>NOT(ISERROR(SEARCH("Mayor",K31)))</formula>
    </cfRule>
    <cfRule type="containsText" dxfId="53" priority="54" operator="containsText" text="Moderado">
      <formula>NOT(ISERROR(SEARCH("Moderado",K31)))</formula>
    </cfRule>
    <cfRule type="containsText" dxfId="52" priority="55" operator="containsText" text="Menor">
      <formula>NOT(ISERROR(SEARCH("Menor",K31)))</formula>
    </cfRule>
    <cfRule type="containsText" dxfId="51" priority="56" operator="containsText" text="Leve">
      <formula>NOT(ISERROR(SEARCH("Leve",K31)))</formula>
    </cfRule>
  </conditionalFormatting>
  <conditionalFormatting sqref="M31 M33 AA33">
    <cfRule type="containsText" dxfId="50" priority="48" operator="containsText" text="Bajo">
      <formula>NOT(ISERROR(SEARCH("Bajo",M31)))</formula>
    </cfRule>
    <cfRule type="containsText" dxfId="49" priority="49" operator="containsText" text="Moderado">
      <formula>NOT(ISERROR(SEARCH("Moderado",M31)))</formula>
    </cfRule>
    <cfRule type="containsText" dxfId="48" priority="50" operator="containsText" text="Alto">
      <formula>NOT(ISERROR(SEARCH("Alto",M31)))</formula>
    </cfRule>
    <cfRule type="containsText" dxfId="47" priority="51" operator="containsText" text="Extremo">
      <formula>NOT(ISERROR(SEARCH("Extremo",M31)))</formula>
    </cfRule>
  </conditionalFormatting>
  <conditionalFormatting sqref="X31">
    <cfRule type="containsText" dxfId="46" priority="43" operator="containsText" text="Muy Bajo">
      <formula>NOT(ISERROR(SEARCH("Muy Bajo",X31)))</formula>
    </cfRule>
    <cfRule type="containsText" dxfId="45" priority="44" operator="containsText" text="Baja">
      <formula>NOT(ISERROR(SEARCH("Baja",X31)))</formula>
    </cfRule>
    <cfRule type="containsText" dxfId="44" priority="45" operator="containsText" text="Muy alta">
      <formula>NOT(ISERROR(SEARCH("Muy alta",X31)))</formula>
    </cfRule>
    <cfRule type="containsText" dxfId="43" priority="46" operator="containsText" text="Alta">
      <formula>NOT(ISERROR(SEARCH("Alta",X31)))</formula>
    </cfRule>
    <cfRule type="containsText" dxfId="42" priority="47" operator="containsText" text="Media">
      <formula>NOT(ISERROR(SEARCH("Media",X31)))</formula>
    </cfRule>
  </conditionalFormatting>
  <conditionalFormatting sqref="Z31">
    <cfRule type="containsText" dxfId="41" priority="38" operator="containsText" text="Catastrófico">
      <formula>NOT(ISERROR(SEARCH("Catastrófico",Z31)))</formula>
    </cfRule>
    <cfRule type="containsText" dxfId="40" priority="39" operator="containsText" text="Mayor">
      <formula>NOT(ISERROR(SEARCH("Mayor",Z31)))</formula>
    </cfRule>
    <cfRule type="containsText" dxfId="39" priority="40" operator="containsText" text="Moderado">
      <formula>NOT(ISERROR(SEARCH("Moderado",Z31)))</formula>
    </cfRule>
    <cfRule type="containsText" dxfId="38" priority="41" operator="containsText" text="Menor">
      <formula>NOT(ISERROR(SEARCH("Menor",Z31)))</formula>
    </cfRule>
    <cfRule type="containsText" dxfId="37" priority="42" operator="containsText" text="Leve">
      <formula>NOT(ISERROR(SEARCH("Leve",Z31)))</formula>
    </cfRule>
  </conditionalFormatting>
  <conditionalFormatting sqref="AA31">
    <cfRule type="containsText" dxfId="36" priority="34" operator="containsText" text="Bajo">
      <formula>NOT(ISERROR(SEARCH("Bajo",AA31)))</formula>
    </cfRule>
    <cfRule type="containsText" dxfId="35" priority="35" operator="containsText" text="Moderado">
      <formula>NOT(ISERROR(SEARCH("Moderado",AA31)))</formula>
    </cfRule>
    <cfRule type="containsText" dxfId="34" priority="36" operator="containsText" text="Alto">
      <formula>NOT(ISERROR(SEARCH("Alto",AA31)))</formula>
    </cfRule>
    <cfRule type="containsText" dxfId="33" priority="37" operator="containsText" text="Extremo">
      <formula>NOT(ISERROR(SEARCH("Extremo",AA31)))</formula>
    </cfRule>
  </conditionalFormatting>
  <conditionalFormatting sqref="K33">
    <cfRule type="containsText" dxfId="32" priority="29" operator="containsText" text="Catastrófico">
      <formula>NOT(ISERROR(SEARCH("Catastrófico",K33)))</formula>
    </cfRule>
    <cfRule type="containsText" dxfId="31" priority="30" operator="containsText" text="Mayor">
      <formula>NOT(ISERROR(SEARCH("Mayor",K33)))</formula>
    </cfRule>
    <cfRule type="containsText" dxfId="30" priority="31" operator="containsText" text="Moderado">
      <formula>NOT(ISERROR(SEARCH("Moderado",K33)))</formula>
    </cfRule>
    <cfRule type="containsText" dxfId="29" priority="32" operator="containsText" text="Menor">
      <formula>NOT(ISERROR(SEARCH("Menor",K33)))</formula>
    </cfRule>
    <cfRule type="containsText" dxfId="28" priority="33" operator="containsText" text="Leve">
      <formula>NOT(ISERROR(SEARCH("Leve",K33)))</formula>
    </cfRule>
  </conditionalFormatting>
  <conditionalFormatting sqref="I30">
    <cfRule type="containsText" dxfId="27" priority="24" operator="containsText" text="Muy Bajo">
      <formula>NOT(ISERROR(SEARCH("Muy Bajo",I30)))</formula>
    </cfRule>
    <cfRule type="containsText" dxfId="26" priority="25" operator="containsText" text="Baja">
      <formula>NOT(ISERROR(SEARCH("Baja",I30)))</formula>
    </cfRule>
    <cfRule type="containsText" dxfId="25" priority="26" operator="containsText" text="Muy alta">
      <formula>NOT(ISERROR(SEARCH("Muy alta",I30)))</formula>
    </cfRule>
    <cfRule type="containsText" dxfId="24" priority="27" operator="containsText" text="Alta">
      <formula>NOT(ISERROR(SEARCH("Alta",I30)))</formula>
    </cfRule>
    <cfRule type="containsText" dxfId="23" priority="28" operator="containsText" text="Media">
      <formula>NOT(ISERROR(SEARCH("Media",I30)))</formula>
    </cfRule>
  </conditionalFormatting>
  <conditionalFormatting sqref="K30">
    <cfRule type="containsText" dxfId="22" priority="19" operator="containsText" text="Catastrófico">
      <formula>NOT(ISERROR(SEARCH("Catastrófico",K30)))</formula>
    </cfRule>
    <cfRule type="containsText" dxfId="21" priority="20" operator="containsText" text="Mayor">
      <formula>NOT(ISERROR(SEARCH("Mayor",K30)))</formula>
    </cfRule>
    <cfRule type="containsText" dxfId="20" priority="21" operator="containsText" text="Moderado">
      <formula>NOT(ISERROR(SEARCH("Moderado",K30)))</formula>
    </cfRule>
    <cfRule type="containsText" dxfId="19" priority="22" operator="containsText" text="Menor">
      <formula>NOT(ISERROR(SEARCH("Menor",K30)))</formula>
    </cfRule>
    <cfRule type="containsText" dxfId="18" priority="23" operator="containsText" text="Leve">
      <formula>NOT(ISERROR(SEARCH("Leve",K30)))</formula>
    </cfRule>
  </conditionalFormatting>
  <conditionalFormatting sqref="M30">
    <cfRule type="containsText" dxfId="17" priority="15" operator="containsText" text="Bajo">
      <formula>NOT(ISERROR(SEARCH("Bajo",M30)))</formula>
    </cfRule>
    <cfRule type="containsText" dxfId="16" priority="16" operator="containsText" text="Moderado">
      <formula>NOT(ISERROR(SEARCH("Moderado",M30)))</formula>
    </cfRule>
    <cfRule type="containsText" dxfId="15" priority="17" operator="containsText" text="Alto">
      <formula>NOT(ISERROR(SEARCH("Alto",M30)))</formula>
    </cfRule>
    <cfRule type="containsText" dxfId="14" priority="18" operator="containsText" text="Extremo">
      <formula>NOT(ISERROR(SEARCH("Extremo",M30)))</formula>
    </cfRule>
  </conditionalFormatting>
  <conditionalFormatting sqref="X30">
    <cfRule type="containsText" dxfId="13" priority="10" operator="containsText" text="Muy Bajo">
      <formula>NOT(ISERROR(SEARCH("Muy Bajo",X30)))</formula>
    </cfRule>
    <cfRule type="containsText" dxfId="12" priority="11" operator="containsText" text="Baja">
      <formula>NOT(ISERROR(SEARCH("Baja",X30)))</formula>
    </cfRule>
    <cfRule type="containsText" dxfId="11" priority="12" operator="containsText" text="Muy alta">
      <formula>NOT(ISERROR(SEARCH("Muy alta",X30)))</formula>
    </cfRule>
    <cfRule type="containsText" dxfId="10" priority="13" operator="containsText" text="Alta">
      <formula>NOT(ISERROR(SEARCH("Alta",X30)))</formula>
    </cfRule>
    <cfRule type="containsText" dxfId="9" priority="14" operator="containsText" text="Media">
      <formula>NOT(ISERROR(SEARCH("Media",X30)))</formula>
    </cfRule>
  </conditionalFormatting>
  <conditionalFormatting sqref="Z30">
    <cfRule type="containsText" dxfId="8" priority="5" operator="containsText" text="Catastrófico">
      <formula>NOT(ISERROR(SEARCH("Catastrófico",Z30)))</formula>
    </cfRule>
    <cfRule type="containsText" dxfId="7" priority="6" operator="containsText" text="Mayor">
      <formula>NOT(ISERROR(SEARCH("Mayor",Z30)))</formula>
    </cfRule>
    <cfRule type="containsText" dxfId="6" priority="7" operator="containsText" text="Moderado">
      <formula>NOT(ISERROR(SEARCH("Moderado",Z30)))</formula>
    </cfRule>
    <cfRule type="containsText" dxfId="5" priority="8" operator="containsText" text="Menor">
      <formula>NOT(ISERROR(SEARCH("Menor",Z30)))</formula>
    </cfRule>
    <cfRule type="containsText" dxfId="4" priority="9" operator="containsText" text="Leve">
      <formula>NOT(ISERROR(SEARCH("Leve",Z30)))</formula>
    </cfRule>
  </conditionalFormatting>
  <conditionalFormatting sqref="AA30">
    <cfRule type="containsText" dxfId="3" priority="1" operator="containsText" text="Bajo">
      <formula>NOT(ISERROR(SEARCH("Bajo",AA30)))</formula>
    </cfRule>
    <cfRule type="containsText" dxfId="2" priority="2" operator="containsText" text="Moderado">
      <formula>NOT(ISERROR(SEARCH("Moderado",AA30)))</formula>
    </cfRule>
    <cfRule type="containsText" dxfId="1" priority="3" operator="containsText" text="Alto">
      <formula>NOT(ISERROR(SEARCH("Alto",AA30)))</formula>
    </cfRule>
    <cfRule type="containsText" dxfId="0" priority="4" operator="containsText" text="Extremo">
      <formula>NOT(ISERROR(SEARCH("Extremo",AA30)))</formula>
    </cfRule>
  </conditionalFormatting>
  <dataValidations count="1">
    <dataValidation type="list" allowBlank="1" showInputMessage="1" showErrorMessage="1" sqref="AB13 S13:U13 AB30 S30:U30">
      <formula1>#REF!</formula1>
    </dataValidation>
  </dataValidations>
  <pageMargins left="0.7" right="0.7" top="0.75" bottom="0.75" header="0.3" footer="0.3"/>
  <pageSetup paperSize="9" orientation="portrait" horizontalDpi="90" verticalDpi="90"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'[2]FORMULAS (no modificar)'!#REF!</xm:f>
          </x14:formula1>
          <xm:sqref>F13</xm:sqref>
        </x14:dataValidation>
        <x14:dataValidation type="list" allowBlank="1" showInputMessage="1" showErrorMessage="1">
          <x14:formula1>
            <xm:f>'[3]FORMULAS (no modificar)'!#REF!</xm:f>
          </x14:formula1>
          <xm:sqref>G13 K13 I13 K30 I30</xm:sqref>
        </x14:dataValidation>
        <x14:dataValidation type="list" allowBlank="1" showInputMessage="1" showErrorMessage="1">
          <x14:formula1>
            <xm:f>'FORMULAS (no modificar)'!$Q$2:$Q$5</xm:f>
          </x14:formula1>
          <xm:sqref>B13</xm:sqref>
        </x14:dataValidation>
        <x14:dataValidation type="list" allowBlank="1" showInputMessage="1" showErrorMessage="1">
          <x14:formula1>
            <xm:f>'FORMULAS (no modificar)'!$A$2:$A$15</xm:f>
          </x14:formula1>
          <xm:sqref>A13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216"/>
  <sheetViews>
    <sheetView showGridLines="0" showRowColHeaders="0" topLeftCell="B1" workbookViewId="0">
      <selection activeCell="B42" sqref="B42"/>
    </sheetView>
  </sheetViews>
  <sheetFormatPr baseColWidth="10" defaultRowHeight="15" x14ac:dyDescent="0.25"/>
  <sheetData>
    <row r="4" spans="3:11" ht="21" x14ac:dyDescent="0.35">
      <c r="C4" s="301" t="s">
        <v>175</v>
      </c>
      <c r="D4" s="301"/>
      <c r="E4" s="301"/>
      <c r="F4" s="301"/>
      <c r="G4" s="301"/>
      <c r="H4" s="301"/>
      <c r="I4" s="301"/>
      <c r="J4" s="301"/>
      <c r="K4" s="301"/>
    </row>
    <row r="5" spans="3:11" ht="21" x14ac:dyDescent="0.35">
      <c r="C5" s="17"/>
      <c r="D5" s="17"/>
      <c r="E5" s="17"/>
      <c r="F5" s="17"/>
      <c r="G5" s="17"/>
      <c r="H5" s="17"/>
      <c r="I5" s="17"/>
      <c r="J5" s="17"/>
      <c r="K5" s="17"/>
    </row>
    <row r="6" spans="3:11" ht="21" x14ac:dyDescent="0.35">
      <c r="C6" s="301" t="s">
        <v>7</v>
      </c>
      <c r="D6" s="301"/>
      <c r="E6" s="301"/>
      <c r="F6" s="17"/>
      <c r="G6" s="17"/>
      <c r="H6" s="17"/>
      <c r="I6" s="17"/>
      <c r="J6" s="17"/>
      <c r="K6" s="17"/>
    </row>
    <row r="7" spans="3:11" ht="21" x14ac:dyDescent="0.35">
      <c r="C7" s="17"/>
      <c r="D7" s="17"/>
      <c r="E7" s="17"/>
      <c r="F7" s="17"/>
      <c r="G7" s="17"/>
      <c r="H7" s="17"/>
      <c r="I7" s="17"/>
      <c r="J7" s="17"/>
      <c r="K7" s="17"/>
    </row>
    <row r="8" spans="3:11" ht="21" x14ac:dyDescent="0.35">
      <c r="C8" s="17"/>
      <c r="D8" s="17"/>
      <c r="E8" s="17"/>
      <c r="F8" s="17"/>
      <c r="G8" s="17"/>
      <c r="H8" s="17"/>
      <c r="I8" s="17"/>
      <c r="J8" s="17"/>
      <c r="K8" s="17"/>
    </row>
    <row r="9" spans="3:11" ht="21" x14ac:dyDescent="0.35">
      <c r="C9" s="17"/>
      <c r="D9" s="17"/>
      <c r="E9" s="17"/>
      <c r="F9" s="17"/>
      <c r="G9" s="17"/>
      <c r="H9" s="17"/>
      <c r="I9" s="17"/>
      <c r="J9" s="17"/>
      <c r="K9" s="17"/>
    </row>
    <row r="10" spans="3:11" ht="21" x14ac:dyDescent="0.35">
      <c r="C10" s="17"/>
      <c r="D10" s="17"/>
      <c r="E10" s="17"/>
      <c r="F10" s="17"/>
      <c r="G10" s="17"/>
      <c r="H10" s="17"/>
      <c r="I10" s="17"/>
      <c r="J10" s="17"/>
      <c r="K10" s="17"/>
    </row>
    <row r="11" spans="3:11" ht="21" x14ac:dyDescent="0.35">
      <c r="C11" s="17"/>
      <c r="D11" s="17"/>
      <c r="E11" s="17"/>
      <c r="F11" s="17"/>
      <c r="G11" s="17"/>
      <c r="H11" s="17"/>
      <c r="I11" s="17"/>
      <c r="J11" s="17"/>
      <c r="K11" s="17"/>
    </row>
    <row r="12" spans="3:11" ht="21" x14ac:dyDescent="0.35">
      <c r="C12" s="17"/>
      <c r="D12" s="17"/>
      <c r="E12" s="17"/>
      <c r="F12" s="17"/>
      <c r="G12" s="17"/>
      <c r="H12" s="17"/>
      <c r="I12" s="17"/>
      <c r="J12" s="17"/>
      <c r="K12" s="17"/>
    </row>
    <row r="13" spans="3:11" ht="21" x14ac:dyDescent="0.35">
      <c r="C13" s="17"/>
      <c r="D13" s="17"/>
      <c r="E13" s="17"/>
      <c r="F13" s="17"/>
      <c r="G13" s="17"/>
      <c r="H13" s="17"/>
      <c r="I13" s="17"/>
      <c r="J13" s="17"/>
      <c r="K13" s="17"/>
    </row>
    <row r="14" spans="3:11" ht="21" x14ac:dyDescent="0.35">
      <c r="C14" s="17"/>
      <c r="D14" s="17"/>
      <c r="E14" s="17"/>
      <c r="F14" s="17"/>
      <c r="G14" s="17"/>
      <c r="H14" s="17"/>
      <c r="I14" s="17"/>
      <c r="J14" s="17"/>
      <c r="K14" s="17"/>
    </row>
    <row r="15" spans="3:11" ht="21" x14ac:dyDescent="0.35">
      <c r="C15" s="17"/>
      <c r="D15" s="17"/>
      <c r="E15" s="17"/>
      <c r="F15" s="17"/>
      <c r="G15" s="17"/>
      <c r="H15" s="17"/>
      <c r="I15" s="17"/>
      <c r="J15" s="17"/>
      <c r="K15" s="17"/>
    </row>
    <row r="16" spans="3:11" ht="21" x14ac:dyDescent="0.35">
      <c r="C16" s="17"/>
      <c r="D16" s="17"/>
      <c r="E16" s="17"/>
      <c r="F16" s="17"/>
      <c r="G16" s="17"/>
      <c r="H16" s="17"/>
      <c r="I16" s="17"/>
      <c r="J16" s="17"/>
      <c r="K16" s="17"/>
    </row>
    <row r="17" spans="3:11" ht="21" x14ac:dyDescent="0.35">
      <c r="C17" s="17"/>
      <c r="D17" s="17"/>
      <c r="E17" s="17"/>
      <c r="F17" s="17"/>
      <c r="G17" s="17"/>
      <c r="H17" s="17"/>
      <c r="I17" s="17"/>
      <c r="J17" s="17"/>
      <c r="K17" s="17"/>
    </row>
    <row r="18" spans="3:11" ht="21" x14ac:dyDescent="0.35">
      <c r="C18" s="17"/>
      <c r="D18" s="17"/>
      <c r="E18" s="17"/>
      <c r="F18" s="17"/>
      <c r="G18" s="17"/>
      <c r="H18" s="17"/>
      <c r="I18" s="17"/>
      <c r="J18" s="17"/>
      <c r="K18" s="17"/>
    </row>
    <row r="19" spans="3:11" ht="21" x14ac:dyDescent="0.35">
      <c r="C19" s="17"/>
      <c r="D19" s="17"/>
      <c r="E19" s="17"/>
      <c r="F19" s="17"/>
      <c r="G19" s="17"/>
      <c r="H19" s="17"/>
      <c r="I19" s="17"/>
      <c r="J19" s="17"/>
      <c r="K19" s="17"/>
    </row>
    <row r="20" spans="3:11" ht="21" x14ac:dyDescent="0.35">
      <c r="C20" s="17"/>
      <c r="D20" s="17"/>
      <c r="E20" s="17"/>
      <c r="F20" s="17"/>
      <c r="G20" s="17"/>
      <c r="H20" s="17"/>
      <c r="I20" s="17"/>
      <c r="J20" s="17"/>
      <c r="K20" s="17"/>
    </row>
    <row r="21" spans="3:11" ht="21" x14ac:dyDescent="0.35">
      <c r="C21" s="17"/>
      <c r="D21" s="17"/>
      <c r="E21" s="17"/>
      <c r="F21" s="17"/>
      <c r="G21" s="17"/>
      <c r="H21" s="17"/>
      <c r="I21" s="17"/>
      <c r="J21" s="17"/>
      <c r="K21" s="17"/>
    </row>
    <row r="22" spans="3:11" ht="21" x14ac:dyDescent="0.35">
      <c r="C22" s="17"/>
      <c r="D22" s="17"/>
      <c r="E22" s="17"/>
      <c r="F22" s="17"/>
      <c r="G22" s="17"/>
      <c r="H22" s="17"/>
      <c r="I22" s="17"/>
      <c r="J22" s="17"/>
      <c r="K22" s="17"/>
    </row>
    <row r="23" spans="3:11" ht="21" x14ac:dyDescent="0.35">
      <c r="C23" s="17"/>
      <c r="D23" s="17"/>
      <c r="E23" s="17"/>
      <c r="F23" s="17"/>
      <c r="G23" s="17"/>
      <c r="H23" s="17"/>
      <c r="I23" s="17"/>
      <c r="J23" s="17"/>
      <c r="K23" s="17"/>
    </row>
    <row r="24" spans="3:11" ht="21" x14ac:dyDescent="0.35">
      <c r="C24" s="17"/>
      <c r="D24" s="17"/>
      <c r="E24" s="17"/>
      <c r="F24" s="17"/>
      <c r="G24" s="17"/>
      <c r="H24" s="17"/>
      <c r="I24" s="17"/>
      <c r="J24" s="17"/>
      <c r="K24" s="17"/>
    </row>
    <row r="25" spans="3:11" ht="21" x14ac:dyDescent="0.35">
      <c r="C25" s="17"/>
      <c r="D25" s="17"/>
      <c r="E25" s="17"/>
      <c r="F25" s="17"/>
      <c r="G25" s="17"/>
      <c r="H25" s="17"/>
      <c r="I25" s="17"/>
      <c r="J25" s="17"/>
      <c r="K25" s="17"/>
    </row>
    <row r="26" spans="3:11" ht="21" x14ac:dyDescent="0.35">
      <c r="C26" s="17"/>
      <c r="D26" s="17"/>
      <c r="E26" s="17"/>
      <c r="F26" s="17"/>
      <c r="G26" s="17"/>
      <c r="H26" s="17"/>
      <c r="I26" s="17"/>
      <c r="J26" s="17"/>
      <c r="K26" s="17"/>
    </row>
    <row r="27" spans="3:11" ht="21" x14ac:dyDescent="0.35">
      <c r="C27" s="17"/>
      <c r="D27" s="17"/>
      <c r="E27" s="17"/>
      <c r="F27" s="17"/>
      <c r="G27" s="17"/>
      <c r="H27" s="17"/>
      <c r="I27" s="17"/>
      <c r="J27" s="17"/>
      <c r="K27" s="17"/>
    </row>
    <row r="28" spans="3:11" ht="21" x14ac:dyDescent="0.35">
      <c r="C28" s="17"/>
      <c r="D28" s="17"/>
      <c r="E28" s="17"/>
      <c r="F28" s="17"/>
      <c r="G28" s="17"/>
      <c r="H28" s="17"/>
      <c r="I28" s="17"/>
      <c r="J28" s="17"/>
      <c r="K28" s="17"/>
    </row>
    <row r="29" spans="3:11" ht="21" x14ac:dyDescent="0.35">
      <c r="C29" s="17"/>
      <c r="D29" s="17"/>
      <c r="E29" s="17"/>
      <c r="F29" s="17"/>
      <c r="G29" s="17"/>
      <c r="H29" s="17"/>
      <c r="I29" s="17"/>
      <c r="J29" s="17"/>
      <c r="K29" s="17"/>
    </row>
    <row r="30" spans="3:11" ht="21" x14ac:dyDescent="0.35">
      <c r="C30" s="17"/>
      <c r="D30" s="17"/>
      <c r="E30" s="17"/>
      <c r="F30" s="17"/>
      <c r="G30" s="17"/>
      <c r="H30" s="17"/>
      <c r="I30" s="17"/>
      <c r="J30" s="17"/>
      <c r="K30" s="17"/>
    </row>
    <row r="31" spans="3:11" ht="21" x14ac:dyDescent="0.35">
      <c r="C31" s="17"/>
      <c r="D31" s="17"/>
      <c r="E31" s="17"/>
      <c r="F31" s="17"/>
      <c r="G31" s="17"/>
      <c r="H31" s="17"/>
      <c r="I31" s="17"/>
      <c r="J31" s="17"/>
      <c r="K31" s="17"/>
    </row>
    <row r="32" spans="3:11" ht="21" x14ac:dyDescent="0.35">
      <c r="C32" s="17"/>
      <c r="D32" s="17"/>
      <c r="E32" s="17"/>
      <c r="F32" s="17"/>
      <c r="G32" s="17"/>
      <c r="H32" s="17"/>
      <c r="I32" s="17"/>
      <c r="J32" s="17"/>
      <c r="K32" s="17"/>
    </row>
    <row r="35" spans="2:3" ht="15.75" x14ac:dyDescent="0.25">
      <c r="C35" s="16" t="s">
        <v>176</v>
      </c>
    </row>
    <row r="46" spans="2:3" x14ac:dyDescent="0.25">
      <c r="B46" s="18"/>
    </row>
    <row r="47" spans="2:3" x14ac:dyDescent="0.25">
      <c r="B47" s="18"/>
    </row>
    <row r="48" spans="2:3" x14ac:dyDescent="0.25">
      <c r="B48" s="18"/>
    </row>
    <row r="49" spans="2:3" x14ac:dyDescent="0.25">
      <c r="B49" s="18"/>
    </row>
    <row r="50" spans="2:3" x14ac:dyDescent="0.25">
      <c r="B50" s="19"/>
    </row>
    <row r="51" spans="2:3" x14ac:dyDescent="0.25">
      <c r="B51" s="19"/>
    </row>
    <row r="52" spans="2:3" x14ac:dyDescent="0.25">
      <c r="B52" s="19"/>
    </row>
    <row r="53" spans="2:3" x14ac:dyDescent="0.25">
      <c r="B53" s="19"/>
    </row>
    <row r="63" spans="2:3" ht="15.75" x14ac:dyDescent="0.25">
      <c r="C63" s="16" t="s">
        <v>177</v>
      </c>
    </row>
    <row r="78" spans="12:12" x14ac:dyDescent="0.25">
      <c r="L78" s="18"/>
    </row>
    <row r="79" spans="12:12" x14ac:dyDescent="0.25">
      <c r="L79" s="18"/>
    </row>
    <row r="80" spans="12:12" x14ac:dyDescent="0.25">
      <c r="L80" s="18"/>
    </row>
    <row r="82" spans="3:12" x14ac:dyDescent="0.25">
      <c r="L82" s="19"/>
    </row>
    <row r="83" spans="3:12" x14ac:dyDescent="0.25">
      <c r="L83" s="19"/>
    </row>
    <row r="84" spans="3:12" x14ac:dyDescent="0.25">
      <c r="L84" s="19"/>
    </row>
    <row r="90" spans="3:12" x14ac:dyDescent="0.25">
      <c r="C90" s="15" t="s">
        <v>178</v>
      </c>
    </row>
    <row r="101" spans="2:7" x14ac:dyDescent="0.25">
      <c r="B101" s="19"/>
    </row>
    <row r="102" spans="2:7" x14ac:dyDescent="0.25">
      <c r="B102" s="19"/>
    </row>
    <row r="103" spans="2:7" x14ac:dyDescent="0.25">
      <c r="B103" s="19"/>
    </row>
    <row r="112" spans="2:7" x14ac:dyDescent="0.25">
      <c r="G112" s="19"/>
    </row>
    <row r="113" spans="3:7" x14ac:dyDescent="0.25">
      <c r="G113" s="19"/>
    </row>
    <row r="114" spans="3:7" ht="15.75" x14ac:dyDescent="0.25">
      <c r="C114" s="16" t="s">
        <v>180</v>
      </c>
    </row>
    <row r="139" spans="3:3" ht="15.75" x14ac:dyDescent="0.25">
      <c r="C139" s="16" t="s">
        <v>179</v>
      </c>
    </row>
    <row r="170" spans="11:11" x14ac:dyDescent="0.25">
      <c r="K170" s="20">
        <v>0.4</v>
      </c>
    </row>
    <row r="186" spans="2:2" ht="15.75" x14ac:dyDescent="0.25">
      <c r="B186" s="16" t="s">
        <v>17</v>
      </c>
    </row>
    <row r="187" spans="2:2" ht="15.75" x14ac:dyDescent="0.25">
      <c r="B187" s="16"/>
    </row>
    <row r="188" spans="2:2" ht="15.75" x14ac:dyDescent="0.25">
      <c r="B188" s="16"/>
    </row>
    <row r="189" spans="2:2" ht="15.75" x14ac:dyDescent="0.25">
      <c r="B189" s="16"/>
    </row>
    <row r="190" spans="2:2" ht="15.75" x14ac:dyDescent="0.25">
      <c r="B190" s="16"/>
    </row>
    <row r="191" spans="2:2" ht="15.75" x14ac:dyDescent="0.25">
      <c r="B191" s="16"/>
    </row>
    <row r="192" spans="2:2" ht="15.75" x14ac:dyDescent="0.25">
      <c r="B192" s="16"/>
    </row>
    <row r="193" spans="2:2" ht="15.75" x14ac:dyDescent="0.25">
      <c r="B193" s="16"/>
    </row>
    <row r="194" spans="2:2" ht="15.75" x14ac:dyDescent="0.25">
      <c r="B194" s="16"/>
    </row>
    <row r="195" spans="2:2" ht="15.75" x14ac:dyDescent="0.25">
      <c r="B195" s="16"/>
    </row>
    <row r="196" spans="2:2" ht="15.75" x14ac:dyDescent="0.25">
      <c r="B196" s="16"/>
    </row>
    <row r="197" spans="2:2" ht="15.75" x14ac:dyDescent="0.25">
      <c r="B197" s="16"/>
    </row>
    <row r="198" spans="2:2" ht="15.75" x14ac:dyDescent="0.25">
      <c r="B198" s="16"/>
    </row>
    <row r="199" spans="2:2" ht="15.75" x14ac:dyDescent="0.25">
      <c r="B199" s="16"/>
    </row>
    <row r="200" spans="2:2" ht="15.75" x14ac:dyDescent="0.25">
      <c r="B200" s="16"/>
    </row>
    <row r="201" spans="2:2" ht="15.75" x14ac:dyDescent="0.25">
      <c r="B201" s="16"/>
    </row>
    <row r="202" spans="2:2" ht="15.75" x14ac:dyDescent="0.25">
      <c r="B202" s="16"/>
    </row>
    <row r="203" spans="2:2" ht="15.75" x14ac:dyDescent="0.25">
      <c r="B203" s="16"/>
    </row>
    <row r="204" spans="2:2" ht="15.75" x14ac:dyDescent="0.25">
      <c r="B204" s="16"/>
    </row>
    <row r="205" spans="2:2" ht="15.75" x14ac:dyDescent="0.25">
      <c r="B205" s="16"/>
    </row>
    <row r="206" spans="2:2" ht="15.75" x14ac:dyDescent="0.25">
      <c r="B206" s="16"/>
    </row>
    <row r="207" spans="2:2" ht="15.75" x14ac:dyDescent="0.25">
      <c r="B207" s="16"/>
    </row>
    <row r="208" spans="2:2" ht="15.75" x14ac:dyDescent="0.25">
      <c r="B208" s="16"/>
    </row>
    <row r="209" spans="2:2" ht="15.75" x14ac:dyDescent="0.25">
      <c r="B209" s="16"/>
    </row>
    <row r="210" spans="2:2" ht="15.75" x14ac:dyDescent="0.25">
      <c r="B210" s="16"/>
    </row>
    <row r="211" spans="2:2" ht="15.75" x14ac:dyDescent="0.25">
      <c r="B211" s="16"/>
    </row>
    <row r="212" spans="2:2" ht="15.75" x14ac:dyDescent="0.25">
      <c r="B212" s="16"/>
    </row>
    <row r="213" spans="2:2" ht="15.75" x14ac:dyDescent="0.25">
      <c r="B213" s="16"/>
    </row>
    <row r="214" spans="2:2" ht="15.75" x14ac:dyDescent="0.25">
      <c r="B214" s="16"/>
    </row>
    <row r="215" spans="2:2" ht="15.75" x14ac:dyDescent="0.25">
      <c r="B215" s="16"/>
    </row>
    <row r="216" spans="2:2" ht="14.25" customHeight="1" x14ac:dyDescent="0.25"/>
  </sheetData>
  <mergeCells count="2">
    <mergeCell ref="C4:K4"/>
    <mergeCell ref="C6:E6"/>
  </mergeCell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9"/>
  <sheetViews>
    <sheetView topLeftCell="G1" workbookViewId="0">
      <selection activeCell="C31" sqref="C31"/>
    </sheetView>
  </sheetViews>
  <sheetFormatPr baseColWidth="10" defaultRowHeight="15" x14ac:dyDescent="0.25"/>
  <cols>
    <col min="1" max="1" width="49.28515625" bestFit="1" customWidth="1"/>
    <col min="2" max="2" width="38.5703125" customWidth="1"/>
    <col min="3" max="3" width="19.7109375" bestFit="1" customWidth="1"/>
    <col min="4" max="4" width="24.7109375" bestFit="1" customWidth="1"/>
    <col min="5" max="5" width="15.7109375" customWidth="1"/>
    <col min="6" max="6" width="19.85546875" bestFit="1" customWidth="1"/>
    <col min="8" max="8" width="12.28515625" bestFit="1" customWidth="1"/>
    <col min="9" max="9" width="14.28515625" bestFit="1" customWidth="1"/>
    <col min="10" max="10" width="13.28515625" bestFit="1" customWidth="1"/>
    <col min="11" max="11" width="15.5703125" bestFit="1" customWidth="1"/>
    <col min="13" max="13" width="14.85546875" bestFit="1" customWidth="1"/>
    <col min="17" max="17" width="53" customWidth="1"/>
    <col min="18" max="18" width="18.85546875" bestFit="1" customWidth="1"/>
    <col min="19" max="19" width="22.28515625" customWidth="1"/>
    <col min="20" max="20" width="21" customWidth="1"/>
  </cols>
  <sheetData>
    <row r="1" spans="1:21" x14ac:dyDescent="0.25">
      <c r="A1" s="2" t="s">
        <v>21</v>
      </c>
      <c r="B1" s="2" t="s">
        <v>31</v>
      </c>
      <c r="C1" s="2" t="s">
        <v>40</v>
      </c>
      <c r="D1" s="3" t="s">
        <v>51</v>
      </c>
      <c r="E1" s="3" t="s">
        <v>50</v>
      </c>
      <c r="F1" s="3" t="s">
        <v>52</v>
      </c>
      <c r="G1" s="3" t="s">
        <v>53</v>
      </c>
      <c r="H1" s="6" t="s">
        <v>11</v>
      </c>
      <c r="I1" s="3" t="s">
        <v>66</v>
      </c>
      <c r="J1" s="3" t="s">
        <v>156</v>
      </c>
      <c r="K1" s="3" t="s">
        <v>13</v>
      </c>
      <c r="L1" s="3" t="s">
        <v>72</v>
      </c>
      <c r="M1" s="3" t="s">
        <v>15</v>
      </c>
      <c r="N1" s="3" t="s">
        <v>6</v>
      </c>
      <c r="O1" s="6" t="s">
        <v>73</v>
      </c>
      <c r="P1" s="3" t="s">
        <v>17</v>
      </c>
      <c r="Q1" s="12" t="s">
        <v>1</v>
      </c>
      <c r="R1" s="12" t="s">
        <v>167</v>
      </c>
      <c r="S1" s="14" t="s">
        <v>162</v>
      </c>
      <c r="T1" s="14" t="s">
        <v>163</v>
      </c>
      <c r="U1" s="12" t="s">
        <v>173</v>
      </c>
    </row>
    <row r="2" spans="1:21" x14ac:dyDescent="0.25">
      <c r="A2" s="39" t="s">
        <v>23</v>
      </c>
      <c r="B2" s="21" t="s">
        <v>32</v>
      </c>
      <c r="C2" s="1" t="s">
        <v>41</v>
      </c>
      <c r="D2" s="1" t="s">
        <v>59</v>
      </c>
      <c r="E2" s="4">
        <v>0.2</v>
      </c>
      <c r="F2" s="1" t="s">
        <v>54</v>
      </c>
      <c r="G2" s="4">
        <v>0.2</v>
      </c>
      <c r="H2" s="7" t="s">
        <v>65</v>
      </c>
      <c r="I2" s="8" t="s">
        <v>67</v>
      </c>
      <c r="J2" s="4">
        <v>0.25</v>
      </c>
      <c r="K2" s="8" t="s">
        <v>70</v>
      </c>
      <c r="L2" s="4">
        <v>0.25</v>
      </c>
      <c r="M2" s="8" t="s">
        <v>74</v>
      </c>
      <c r="N2" s="8" t="s">
        <v>76</v>
      </c>
      <c r="O2" s="9" t="s">
        <v>78</v>
      </c>
      <c r="P2" s="8" t="s">
        <v>81</v>
      </c>
      <c r="Q2" s="13" t="s">
        <v>100</v>
      </c>
      <c r="R2" s="13" t="s">
        <v>164</v>
      </c>
      <c r="S2" s="13" t="s">
        <v>165</v>
      </c>
      <c r="T2" s="13" t="s">
        <v>166</v>
      </c>
      <c r="U2" s="13" t="s">
        <v>48</v>
      </c>
    </row>
    <row r="3" spans="1:21" x14ac:dyDescent="0.25">
      <c r="A3" s="39" t="s">
        <v>24</v>
      </c>
      <c r="B3" s="21" t="s">
        <v>33</v>
      </c>
      <c r="C3" s="1" t="s">
        <v>42</v>
      </c>
      <c r="D3" s="1" t="s">
        <v>46</v>
      </c>
      <c r="E3" s="4">
        <v>0.4</v>
      </c>
      <c r="F3" s="1" t="s">
        <v>55</v>
      </c>
      <c r="G3" s="4">
        <v>0.4</v>
      </c>
      <c r="H3" s="7" t="s">
        <v>1</v>
      </c>
      <c r="I3" s="8" t="s">
        <v>68</v>
      </c>
      <c r="J3" s="4">
        <v>0.15</v>
      </c>
      <c r="K3" s="8" t="s">
        <v>71</v>
      </c>
      <c r="L3" s="4">
        <v>0.15</v>
      </c>
      <c r="M3" s="8" t="s">
        <v>75</v>
      </c>
      <c r="N3" s="8" t="s">
        <v>77</v>
      </c>
      <c r="O3" s="9" t="s">
        <v>79</v>
      </c>
      <c r="P3" s="8" t="s">
        <v>82</v>
      </c>
      <c r="Q3" s="13" t="s">
        <v>101</v>
      </c>
      <c r="R3" s="13" t="s">
        <v>168</v>
      </c>
      <c r="S3" s="13" t="s">
        <v>171</v>
      </c>
      <c r="T3" s="13" t="s">
        <v>172</v>
      </c>
      <c r="U3" s="13" t="s">
        <v>47</v>
      </c>
    </row>
    <row r="4" spans="1:21" x14ac:dyDescent="0.25">
      <c r="A4" s="39" t="s">
        <v>201</v>
      </c>
      <c r="B4" s="21" t="s">
        <v>34</v>
      </c>
      <c r="C4" s="1" t="s">
        <v>43</v>
      </c>
      <c r="D4" s="1" t="s">
        <v>47</v>
      </c>
      <c r="E4" s="4">
        <v>0.6</v>
      </c>
      <c r="F4" s="1" t="s">
        <v>56</v>
      </c>
      <c r="G4" s="4">
        <v>0.6</v>
      </c>
      <c r="I4" s="1" t="s">
        <v>69</v>
      </c>
      <c r="J4" s="4">
        <v>0.1</v>
      </c>
      <c r="M4" s="5"/>
      <c r="N4" s="5"/>
      <c r="O4" s="5"/>
      <c r="P4" s="1" t="s">
        <v>83</v>
      </c>
      <c r="Q4" t="s">
        <v>293</v>
      </c>
      <c r="R4" t="s">
        <v>169</v>
      </c>
      <c r="U4" t="s">
        <v>46</v>
      </c>
    </row>
    <row r="5" spans="1:21" x14ac:dyDescent="0.25">
      <c r="A5" s="38" t="s">
        <v>22</v>
      </c>
      <c r="B5" s="21" t="s">
        <v>35</v>
      </c>
      <c r="C5" s="1" t="s">
        <v>44</v>
      </c>
      <c r="D5" s="1" t="s">
        <v>48</v>
      </c>
      <c r="E5" s="4">
        <v>0.8</v>
      </c>
      <c r="F5" s="1" t="s">
        <v>57</v>
      </c>
      <c r="G5" s="4">
        <v>0.8</v>
      </c>
      <c r="P5" s="1" t="s">
        <v>84</v>
      </c>
      <c r="Q5" t="s">
        <v>174</v>
      </c>
      <c r="R5" t="s">
        <v>170</v>
      </c>
    </row>
    <row r="6" spans="1:21" x14ac:dyDescent="0.25">
      <c r="A6" s="38" t="s">
        <v>193</v>
      </c>
      <c r="B6" s="21" t="s">
        <v>36</v>
      </c>
      <c r="C6" s="1" t="s">
        <v>45</v>
      </c>
      <c r="D6" s="1" t="s">
        <v>49</v>
      </c>
      <c r="E6" s="4">
        <v>1</v>
      </c>
      <c r="F6" s="1" t="s">
        <v>58</v>
      </c>
      <c r="G6" s="4">
        <v>1</v>
      </c>
      <c r="P6" s="1" t="s">
        <v>85</v>
      </c>
    </row>
    <row r="7" spans="1:21" x14ac:dyDescent="0.25">
      <c r="A7" s="36" t="s">
        <v>25</v>
      </c>
      <c r="B7" s="21" t="s">
        <v>37</v>
      </c>
    </row>
    <row r="8" spans="1:21" x14ac:dyDescent="0.25">
      <c r="A8" s="36" t="s">
        <v>26</v>
      </c>
      <c r="B8" s="21" t="s">
        <v>38</v>
      </c>
    </row>
    <row r="9" spans="1:21" x14ac:dyDescent="0.25">
      <c r="A9" s="36" t="s">
        <v>27</v>
      </c>
    </row>
    <row r="10" spans="1:21" x14ac:dyDescent="0.25">
      <c r="A10" s="36" t="s">
        <v>28</v>
      </c>
    </row>
    <row r="11" spans="1:21" x14ac:dyDescent="0.25">
      <c r="A11" s="36" t="s">
        <v>196</v>
      </c>
    </row>
    <row r="12" spans="1:21" x14ac:dyDescent="0.25">
      <c r="A12" s="36" t="s">
        <v>29</v>
      </c>
    </row>
    <row r="13" spans="1:21" x14ac:dyDescent="0.25">
      <c r="A13" s="40" t="s">
        <v>30</v>
      </c>
    </row>
    <row r="14" spans="1:21" x14ac:dyDescent="0.25">
      <c r="A14" s="40" t="s">
        <v>197</v>
      </c>
    </row>
    <row r="15" spans="1:21" x14ac:dyDescent="0.25">
      <c r="A15" s="37" t="s">
        <v>216</v>
      </c>
    </row>
    <row r="16" spans="1:21" x14ac:dyDescent="0.25">
      <c r="A16" s="37" t="s">
        <v>194</v>
      </c>
    </row>
    <row r="17" spans="1:1" x14ac:dyDescent="0.25">
      <c r="A17" s="37" t="s">
        <v>185</v>
      </c>
    </row>
    <row r="18" spans="1:1" x14ac:dyDescent="0.25">
      <c r="A18" s="37" t="s">
        <v>296</v>
      </c>
    </row>
    <row r="19" spans="1:1" x14ac:dyDescent="0.25">
      <c r="A19" s="37" t="s">
        <v>195</v>
      </c>
    </row>
  </sheetData>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GC-P07-F01-Contexto Estratégico</vt:lpstr>
      <vt:lpstr>GC-P07-F02</vt:lpstr>
      <vt:lpstr>DOCUMENTOS DE APOYO</vt:lpstr>
      <vt:lpstr>FORMULAS (no modificar)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cp:lastPrinted>2021-07-11T03:14:32Z</cp:lastPrinted>
  <dcterms:created xsi:type="dcterms:W3CDTF">2021-07-11T02:18:30Z</dcterms:created>
  <dcterms:modified xsi:type="dcterms:W3CDTF">2024-09-03T15:15:07Z</dcterms:modified>
</cp:coreProperties>
</file>