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0490" windowHeight="7350" tabRatio="296"/>
  </bookViews>
  <sheets>
    <sheet name="Resoluciones" sheetId="6" r:id="rId1"/>
    <sheet name="Indicador" sheetId="7" r:id="rId2"/>
  </sheets>
  <externalReferences>
    <externalReference r:id="rId3"/>
  </externalReferences>
  <definedNames>
    <definedName name="_xlnm._FilterDatabase" localSheetId="0" hidden="1">Resoluciones!$B$6:$W$83</definedName>
    <definedName name="_xlnm.Print_Area" localSheetId="0">Resoluciones!$A$6:$W$85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6" l="1"/>
  <c r="C72" i="6" s="1"/>
  <c r="C73" i="6" s="1"/>
  <c r="C74" i="6" s="1"/>
  <c r="C75" i="6" s="1"/>
  <c r="C76" i="6" s="1"/>
  <c r="C77" i="6" s="1"/>
  <c r="C78" i="6" s="1"/>
  <c r="C79" i="6" s="1"/>
  <c r="C80" i="6" s="1"/>
  <c r="P80" i="6" l="1"/>
  <c r="Q80" i="6" s="1"/>
  <c r="R80" i="6" s="1"/>
  <c r="U67" i="6" l="1"/>
  <c r="V67" i="6" s="1"/>
  <c r="U68" i="6"/>
  <c r="W68" i="6" s="1"/>
  <c r="U69" i="6"/>
  <c r="W69" i="6" s="1"/>
  <c r="V69" i="6" l="1"/>
  <c r="V68" i="6"/>
  <c r="W67" i="6"/>
  <c r="P48" i="6"/>
  <c r="P76" i="6" l="1"/>
  <c r="P72" i="6"/>
  <c r="P64" i="6"/>
  <c r="P61" i="6"/>
  <c r="P59" i="6"/>
  <c r="P42" i="6"/>
  <c r="P39" i="6"/>
  <c r="P30" i="6"/>
  <c r="P29" i="6"/>
  <c r="P28" i="6"/>
  <c r="P27" i="6"/>
  <c r="P7" i="6"/>
  <c r="P10" i="6"/>
  <c r="H89" i="6"/>
  <c r="H88" i="6"/>
  <c r="P75" i="6" l="1"/>
  <c r="Q75" i="6" s="1"/>
  <c r="P60" i="6"/>
  <c r="Q60" i="6" s="1"/>
  <c r="R60" i="6" s="1"/>
  <c r="P20" i="6" l="1"/>
  <c r="Q20" i="6" s="1"/>
  <c r="R20" i="6" s="1"/>
  <c r="P78" i="6"/>
  <c r="Q78" i="6" s="1"/>
  <c r="R78" i="6" s="1"/>
  <c r="P77" i="6" l="1"/>
  <c r="C8" i="6" l="1"/>
  <c r="C9" i="6" s="1"/>
  <c r="C10" i="6" s="1"/>
  <c r="C11" i="6" s="1"/>
  <c r="C12" i="6" s="1"/>
  <c r="C13" i="6" s="1"/>
  <c r="C14" i="6" s="1"/>
  <c r="C15" i="6" s="1"/>
  <c r="E81" i="6"/>
  <c r="C16" i="6" l="1"/>
  <c r="K81" i="6"/>
  <c r="I81" i="6"/>
  <c r="D81" i="6"/>
  <c r="C17" i="6" l="1"/>
  <c r="C18" i="6" s="1"/>
  <c r="C19" i="6" s="1"/>
  <c r="G81" i="6"/>
  <c r="C20" i="6" l="1"/>
  <c r="C21" i="6" s="1"/>
  <c r="C22" i="6" s="1"/>
  <c r="F81" i="6"/>
  <c r="H81" i="6"/>
  <c r="J81" i="6"/>
  <c r="L81" i="6"/>
  <c r="C23" i="6" l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P54" i="6"/>
  <c r="Q54" i="6" s="1"/>
  <c r="R54" i="6" s="1"/>
  <c r="C46" i="6" l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AG81" i="6"/>
  <c r="AH81" i="6"/>
  <c r="AF81" i="6"/>
  <c r="C65" i="6" l="1"/>
  <c r="C66" i="6" s="1"/>
  <c r="C67" i="6" s="1"/>
  <c r="C68" i="6" s="1"/>
  <c r="C69" i="6" s="1"/>
  <c r="U32" i="6"/>
  <c r="U53" i="6"/>
  <c r="C70" i="6" l="1"/>
  <c r="W53" i="6"/>
  <c r="V53" i="6"/>
  <c r="W32" i="6"/>
  <c r="V32" i="6"/>
  <c r="P32" i="6"/>
  <c r="Q32" i="6" s="1"/>
  <c r="R32" i="6" s="1"/>
  <c r="Y62" i="6" l="1"/>
  <c r="Y81" i="6" s="1"/>
  <c r="U62" i="6" l="1"/>
  <c r="P62" i="6"/>
  <c r="W62" i="6" l="1"/>
  <c r="V62" i="6"/>
  <c r="Q62" i="6"/>
  <c r="R62" i="6" s="1"/>
  <c r="Z11" i="6" l="1"/>
  <c r="AC63" i="6" l="1"/>
  <c r="AC81" i="6" s="1"/>
  <c r="AD7" i="6"/>
  <c r="AD81" i="6" s="1"/>
  <c r="AB53" i="6"/>
  <c r="AA49" i="6"/>
  <c r="AA81" i="6" s="1"/>
  <c r="AB36" i="6"/>
  <c r="AB25" i="6"/>
  <c r="AB19" i="6"/>
  <c r="AB18" i="6"/>
  <c r="AB81" i="6" l="1"/>
  <c r="Z69" i="6"/>
  <c r="Z68" i="6"/>
  <c r="Z67" i="6"/>
  <c r="Z37" i="6"/>
  <c r="Z33" i="6"/>
  <c r="Z32" i="6"/>
  <c r="Z14" i="6"/>
  <c r="Z81" i="6" l="1"/>
  <c r="U49" i="6"/>
  <c r="P49" i="6"/>
  <c r="W49" i="6" l="1"/>
  <c r="V49" i="6"/>
  <c r="Q49" i="6"/>
  <c r="R49" i="6" s="1"/>
  <c r="U14" i="6"/>
  <c r="W14" i="6" l="1"/>
  <c r="V14" i="6"/>
  <c r="U37" i="6"/>
  <c r="U33" i="6"/>
  <c r="W33" i="6" l="1"/>
  <c r="V33" i="6"/>
  <c r="W37" i="6"/>
  <c r="V37" i="6"/>
  <c r="P8" i="6"/>
  <c r="Q8" i="6" l="1"/>
  <c r="R8" i="6" s="1"/>
  <c r="P17" i="6"/>
  <c r="Q17" i="6" s="1"/>
  <c r="R17" i="6" s="1"/>
  <c r="P79" i="6" l="1"/>
  <c r="Q79" i="6" s="1"/>
  <c r="R79" i="6" s="1"/>
  <c r="P66" i="6"/>
  <c r="P65" i="6"/>
  <c r="P74" i="6"/>
  <c r="P73" i="6"/>
  <c r="P71" i="6"/>
  <c r="P70" i="6"/>
  <c r="P69" i="6"/>
  <c r="P68" i="6"/>
  <c r="P67" i="6"/>
  <c r="U63" i="6"/>
  <c r="P63" i="6"/>
  <c r="P58" i="6"/>
  <c r="P57" i="6"/>
  <c r="P56" i="6"/>
  <c r="P55" i="6"/>
  <c r="P53" i="6"/>
  <c r="P52" i="6"/>
  <c r="P51" i="6"/>
  <c r="P50" i="6"/>
  <c r="P47" i="6"/>
  <c r="U46" i="6"/>
  <c r="P46" i="6"/>
  <c r="P44" i="6"/>
  <c r="P45" i="6"/>
  <c r="P43" i="6"/>
  <c r="P38" i="6"/>
  <c r="P41" i="6"/>
  <c r="P40" i="6"/>
  <c r="P37" i="6"/>
  <c r="U36" i="6"/>
  <c r="P36" i="6"/>
  <c r="P35" i="6"/>
  <c r="P34" i="6"/>
  <c r="P33" i="6"/>
  <c r="P31" i="6"/>
  <c r="P26" i="6"/>
  <c r="P23" i="6"/>
  <c r="P24" i="6"/>
  <c r="Q24" i="6" s="1"/>
  <c r="R24" i="6" s="1"/>
  <c r="U25" i="6"/>
  <c r="P25" i="6"/>
  <c r="P22" i="6"/>
  <c r="P16" i="6"/>
  <c r="Q16" i="6" s="1"/>
  <c r="R16" i="6" s="1"/>
  <c r="P21" i="6"/>
  <c r="U19" i="6"/>
  <c r="P19" i="6"/>
  <c r="U18" i="6"/>
  <c r="P18" i="6"/>
  <c r="P15" i="6"/>
  <c r="P14" i="6"/>
  <c r="P13" i="6"/>
  <c r="P12" i="6"/>
  <c r="U11" i="6"/>
  <c r="P11" i="6"/>
  <c r="P9" i="6"/>
  <c r="U7" i="6"/>
  <c r="W25" i="6" l="1"/>
  <c r="V25" i="6"/>
  <c r="W18" i="6"/>
  <c r="V18" i="6"/>
  <c r="W36" i="6"/>
  <c r="V36" i="6"/>
  <c r="W46" i="6"/>
  <c r="V46" i="6"/>
  <c r="W7" i="6"/>
  <c r="V7" i="6"/>
  <c r="W11" i="6"/>
  <c r="V11" i="6"/>
  <c r="W19" i="6"/>
  <c r="V19" i="6"/>
  <c r="W63" i="6"/>
  <c r="V63" i="6"/>
  <c r="Q7" i="6"/>
  <c r="R7" i="6" s="1"/>
  <c r="Q11" i="6"/>
  <c r="R11" i="6" s="1"/>
  <c r="Q14" i="6"/>
  <c r="R14" i="6" s="1"/>
  <c r="Q19" i="6"/>
  <c r="R19" i="6" s="1"/>
  <c r="Q22" i="6"/>
  <c r="R22" i="6" s="1"/>
  <c r="Q23" i="6"/>
  <c r="R23" i="6" s="1"/>
  <c r="Q29" i="6"/>
  <c r="R29" i="6" s="1"/>
  <c r="Q34" i="6"/>
  <c r="R34" i="6" s="1"/>
  <c r="Q37" i="6"/>
  <c r="R37" i="6" s="1"/>
  <c r="Q42" i="6"/>
  <c r="R42" i="6" s="1"/>
  <c r="Q44" i="6"/>
  <c r="R44" i="6" s="1"/>
  <c r="Q48" i="6"/>
  <c r="R48" i="6" s="1"/>
  <c r="Q52" i="6"/>
  <c r="R52" i="6" s="1"/>
  <c r="Q56" i="6"/>
  <c r="R56" i="6" s="1"/>
  <c r="Q61" i="6"/>
  <c r="R61" i="6" s="1"/>
  <c r="Q70" i="6"/>
  <c r="R70" i="6" s="1"/>
  <c r="Q74" i="6"/>
  <c r="R74" i="6" s="1"/>
  <c r="Q76" i="6"/>
  <c r="R76" i="6" s="1"/>
  <c r="Q15" i="6"/>
  <c r="R15" i="6" s="1"/>
  <c r="Q25" i="6"/>
  <c r="R25" i="6" s="1"/>
  <c r="Q26" i="6"/>
  <c r="R26" i="6" s="1"/>
  <c r="Q30" i="6"/>
  <c r="R30" i="6" s="1"/>
  <c r="Q35" i="6"/>
  <c r="R35" i="6" s="1"/>
  <c r="Q39" i="6"/>
  <c r="R39" i="6" s="1"/>
  <c r="Q38" i="6"/>
  <c r="R38" i="6" s="1"/>
  <c r="Q47" i="6"/>
  <c r="R47" i="6" s="1"/>
  <c r="Q53" i="6"/>
  <c r="R53" i="6" s="1"/>
  <c r="Q57" i="6"/>
  <c r="R57" i="6" s="1"/>
  <c r="Q63" i="6"/>
  <c r="R63" i="6" s="1"/>
  <c r="Q67" i="6"/>
  <c r="R67" i="6" s="1"/>
  <c r="Q71" i="6"/>
  <c r="R71" i="6" s="1"/>
  <c r="Q77" i="6"/>
  <c r="R77" i="6" s="1"/>
  <c r="Q13" i="6"/>
  <c r="R13" i="6" s="1"/>
  <c r="Q9" i="6"/>
  <c r="R9" i="6" s="1"/>
  <c r="Q12" i="6"/>
  <c r="R12" i="6" s="1"/>
  <c r="Q18" i="6"/>
  <c r="R18" i="6" s="1"/>
  <c r="Q21" i="6"/>
  <c r="R21" i="6" s="1"/>
  <c r="Q27" i="6"/>
  <c r="R27" i="6" s="1"/>
  <c r="Q31" i="6"/>
  <c r="R31" i="6" s="1"/>
  <c r="Q36" i="6"/>
  <c r="R36" i="6" s="1"/>
  <c r="Q40" i="6"/>
  <c r="R40" i="6" s="1"/>
  <c r="Q43" i="6"/>
  <c r="R43" i="6" s="1"/>
  <c r="Q46" i="6"/>
  <c r="R46" i="6" s="1"/>
  <c r="Q50" i="6"/>
  <c r="R50" i="6" s="1"/>
  <c r="Q58" i="6"/>
  <c r="R58" i="6" s="1"/>
  <c r="Q68" i="6"/>
  <c r="R68" i="6" s="1"/>
  <c r="Q72" i="6"/>
  <c r="R72" i="6" s="1"/>
  <c r="Q65" i="6"/>
  <c r="R65" i="6" s="1"/>
  <c r="Q10" i="6"/>
  <c r="R10" i="6" s="1"/>
  <c r="Q28" i="6"/>
  <c r="R28" i="6" s="1"/>
  <c r="Q33" i="6"/>
  <c r="R33" i="6" s="1"/>
  <c r="Q41" i="6"/>
  <c r="R41" i="6" s="1"/>
  <c r="Q45" i="6"/>
  <c r="R45" i="6" s="1"/>
  <c r="Q51" i="6"/>
  <c r="R51" i="6" s="1"/>
  <c r="Q55" i="6"/>
  <c r="R55" i="6" s="1"/>
  <c r="Q59" i="6"/>
  <c r="R59" i="6" s="1"/>
  <c r="Q64" i="6"/>
  <c r="R64" i="6" s="1"/>
  <c r="Q69" i="6"/>
  <c r="R69" i="6" s="1"/>
  <c r="Q73" i="6"/>
  <c r="R73" i="6" s="1"/>
  <c r="Q66" i="6"/>
  <c r="R66" i="6" l="1"/>
  <c r="R75" i="6"/>
</calcChain>
</file>

<file path=xl/comments1.xml><?xml version="1.0" encoding="utf-8"?>
<comments xmlns="http://schemas.openxmlformats.org/spreadsheetml/2006/main">
  <authors>
    <author>Erika Prías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OAA: Sin Oferta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OAA: Sin Oferta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N21" authorId="0" shapeId="0">
      <text>
        <r>
          <rPr>
            <sz val="9"/>
            <color indexed="81"/>
            <rFont val="Tahoma"/>
            <family val="2"/>
          </rPr>
          <t xml:space="preserve">Denominación anterior:
Maestría en Ciencias Agroalimentarias
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OAA: Sin Oferta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OAA: Sin Oferta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
En proceso de renovación 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
En proceso de renovación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M44" authorId="0" shapeId="0">
      <text>
        <r>
          <rPr>
            <sz val="9"/>
            <color indexed="81"/>
            <rFont val="Tahoma"/>
            <family val="2"/>
          </rPr>
          <t>Denominación anterior:
Tecnología en Topografía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OAA:
Programa acreditado 
En proceso de renovación de acreditación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72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Indique el cargo del funcionario que lidera el proceso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Denominación dada al indicador la cual debe de ser simple y estar relacionado con su forma de cálculo.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Es lo que persigue el Indicador.
Indica el mejoramiento que se busca y el sentido de esa mejora ( maximizar, minimizar, eliminar). 
El Objetivo en consecuencia, permite seleccionar y combinar acciones preventivas y correctivas en una sola dirección.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Fórmula que debe asegurar que su cálculo obtenga información de las
variables que se están tratando de medir, es decir el resultado del indicador.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Descripción cualitativa de la formula del indicador.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Son los valores mínimos y máximos que puede
tomar el indicador.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El valor del indicador que se quiere llegar.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Defina el periodo de tiempo de la medición.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Defina las acciones a tomar frente a los resultados del indicador.
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Procesos que suministran información o datos al indicador, en este punto sin embargo se hace necesario precisar si provienen de un sistema de información, encuestas, registros históricos físicos de la entidad u otros que existan y den soporte a la información que alimenta el indicador.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Aspectos que se deben de tener en cuenta según la particularidad del indicador.
</t>
        </r>
      </text>
    </comment>
  </commentList>
</comments>
</file>

<file path=xl/sharedStrings.xml><?xml version="1.0" encoding="utf-8"?>
<sst xmlns="http://schemas.openxmlformats.org/spreadsheetml/2006/main" count="332" uniqueCount="253">
  <si>
    <t>Medicina Veterinaria y Zootecnia</t>
  </si>
  <si>
    <t>Ingeniería Forestal</t>
  </si>
  <si>
    <t>Ingeniería Agronómica</t>
  </si>
  <si>
    <t>Ciencias Económicas y Administrativas</t>
  </si>
  <si>
    <t>Ciencias de la Salud</t>
  </si>
  <si>
    <t>Especialización en Epidemiología</t>
  </si>
  <si>
    <t>Doctorado Ciencias Biomédicas</t>
  </si>
  <si>
    <t>Ciencias de la Educación</t>
  </si>
  <si>
    <t>Maestría en Educación</t>
  </si>
  <si>
    <t>Especialización en Pedagogía</t>
  </si>
  <si>
    <t>Ciencias Humanas y Artes</t>
  </si>
  <si>
    <t>Especialización en Derechos Humanos y Competencias Ciudadanas</t>
  </si>
  <si>
    <t>Maestría en Territorio Conflicto y Cultura</t>
  </si>
  <si>
    <t>PROGRAMA ACADÉMICO</t>
  </si>
  <si>
    <t>UNIDAD ACADÉMICA</t>
  </si>
  <si>
    <t>RESOLUCIÓN</t>
  </si>
  <si>
    <t xml:space="preserve">Ciencias </t>
  </si>
  <si>
    <t>FECHA REGISTRO</t>
  </si>
  <si>
    <t>VENCIMIENTO REGISTRO</t>
  </si>
  <si>
    <t>ENTREGA DOCUMENTO
OFICINA DE AUTOEVALUACIÓN</t>
  </si>
  <si>
    <t xml:space="preserve">Maestría en Ciencias Pecuarias </t>
  </si>
  <si>
    <t>VENCIMIENTO ACREDITACIÓN</t>
  </si>
  <si>
    <t>FECHA  ACREDITACIÓN</t>
  </si>
  <si>
    <t>7426 del 14 de junio de 2013</t>
  </si>
  <si>
    <t>Doctorado en Ciencias de la Educación</t>
  </si>
  <si>
    <t>Maestría en Ciencias Biológicas</t>
  </si>
  <si>
    <t xml:space="preserve"> 11261 del 28 agosto de 2013</t>
  </si>
  <si>
    <t>11306 del 16 agosto de 2013</t>
  </si>
  <si>
    <t>Maestría en Didáctica del Inglés</t>
  </si>
  <si>
    <t>12950 de 23 de septiembre de 2013</t>
  </si>
  <si>
    <t>15185 del 29 de octubre de 2013</t>
  </si>
  <si>
    <t>1581 de Febrero 7 de 2014</t>
  </si>
  <si>
    <t>Maestría en Desarrollo Rural</t>
  </si>
  <si>
    <t>3898 del 20 de marzo de 2014</t>
  </si>
  <si>
    <t>8665 de 4 de junio de 2014</t>
  </si>
  <si>
    <t>Doctorado en Ciencias Agrarias</t>
  </si>
  <si>
    <t xml:space="preserve">Maestría en Administración </t>
  </si>
  <si>
    <t>11656 del 22 de julio de 2014</t>
  </si>
  <si>
    <t>Maestría en Matemáticas</t>
  </si>
  <si>
    <t>14457 de 04 de septiembre de  2014</t>
  </si>
  <si>
    <t>5529 de 14 abril  de 2014</t>
  </si>
  <si>
    <t>Maestría en Gestión Ambiental y Evaluación del Impacto Ambiental</t>
  </si>
  <si>
    <t>19491 de 14 nov de 2014</t>
  </si>
  <si>
    <t xml:space="preserve"> 05876 de 4 mayo de 2015 </t>
  </si>
  <si>
    <t xml:space="preserve">Maestría en Educación Ambiental </t>
  </si>
  <si>
    <t>Doctorado Ciencias Biológicas</t>
  </si>
  <si>
    <t>14406 de 7 sep de 2015</t>
  </si>
  <si>
    <t>10659 del 1 de junio de 2016</t>
  </si>
  <si>
    <t>Maestría en Ciencias de la Cultura Física y del Deporte</t>
  </si>
  <si>
    <t>14438 de 07 de septiembre de 2015</t>
  </si>
  <si>
    <t>Maestría en Pedagogía y Mediaciones Tecnológicas</t>
  </si>
  <si>
    <t>10937 de 01 de junio de 2016</t>
  </si>
  <si>
    <t>Medicina Veterinaria y Zootecnia (Ibagué)</t>
  </si>
  <si>
    <t>8390 Julio 4 de 2013</t>
  </si>
  <si>
    <t>05043 abril 20 de 2015</t>
  </si>
  <si>
    <t>13755  2 de sep de 2015</t>
  </si>
  <si>
    <t>13058 de 25 de agosto de 2015</t>
  </si>
  <si>
    <t>13754 de 2 sep 2015</t>
  </si>
  <si>
    <t>05877 de mayo 4 de 2015</t>
  </si>
  <si>
    <t>Técnico Profesional en Logística de Agronegocios</t>
  </si>
  <si>
    <t>05878 de mayo 4 de 2015</t>
  </si>
  <si>
    <t>06622  de mayo 12 de 2015</t>
  </si>
  <si>
    <t>11262 del 28 agosto de 2013</t>
  </si>
  <si>
    <t>13756 de 2 sep 2015</t>
  </si>
  <si>
    <t>Tecnologías</t>
  </si>
  <si>
    <t>10438 27 de mayo de 2016</t>
  </si>
  <si>
    <t>Biología</t>
  </si>
  <si>
    <t>14343 de 06 de octubre de 2015</t>
  </si>
  <si>
    <t>14054 del 7 de sept de 2015</t>
  </si>
  <si>
    <t>18442 de 20 de septiembre de 2016</t>
  </si>
  <si>
    <t>21482 de Noviembre 16 de 2016</t>
  </si>
  <si>
    <t>10935  de Junio 01 de 2016</t>
  </si>
  <si>
    <t>Enfermería</t>
  </si>
  <si>
    <t>15080 de 12 de septiembre de 2014</t>
  </si>
  <si>
    <t>Medicina</t>
  </si>
  <si>
    <t xml:space="preserve"> 02793 de Marzo 4 de 2015</t>
  </si>
  <si>
    <t xml:space="preserve">Licenciatura en Educación Artística </t>
  </si>
  <si>
    <t>Seguridad y Salud en el Trabajo</t>
  </si>
  <si>
    <t>13319  30 de junio de 2016</t>
  </si>
  <si>
    <t>Administración Financiera</t>
  </si>
  <si>
    <t>17792 del 6 de diciembre de 2013</t>
  </si>
  <si>
    <t xml:space="preserve">Administración Turística y Hotelera </t>
  </si>
  <si>
    <t>803 de Febrero 1 de 2013</t>
  </si>
  <si>
    <t xml:space="preserve">Tecnología en Regencia de Farmacia </t>
  </si>
  <si>
    <t xml:space="preserve">Tecnología en Protección y Recuperación de Ecosistemas Forestales </t>
  </si>
  <si>
    <t xml:space="preserve"> 12574 de 05 de agosto de 2014</t>
  </si>
  <si>
    <t>Tecnología en Control y Gestión de Procesos Agroindustriales</t>
  </si>
  <si>
    <t>14300 de 07 de septiembre de 2015</t>
  </si>
  <si>
    <t>Maestría en Clínica Médica y Quirúrgica en Pequeños Animales</t>
  </si>
  <si>
    <t>03111 de  Marzo 3 de  2017</t>
  </si>
  <si>
    <t>#</t>
  </si>
  <si>
    <t>INSTRUCTIVO INDICADORES DEL SISTEMA DE GESTIÓN DE CALIDAD</t>
  </si>
  <si>
    <t>Página 1 de 1</t>
  </si>
  <si>
    <t>Código: MC-I04-F01</t>
  </si>
  <si>
    <t xml:space="preserve">FICHA TÉCNICA DEL INDICADOR </t>
  </si>
  <si>
    <t>Versión: 06</t>
  </si>
  <si>
    <t>Fecha Actualización:
 28-02-2017</t>
  </si>
  <si>
    <t>PROCESO</t>
  </si>
  <si>
    <t>Formación</t>
  </si>
  <si>
    <t xml:space="preserve">CLASE  DE  PROCESO </t>
  </si>
  <si>
    <t>Misional</t>
  </si>
  <si>
    <t>LÍDER DEL PROCESO</t>
  </si>
  <si>
    <t>Secretario Académico - Vicerrectoría Académica</t>
  </si>
  <si>
    <t xml:space="preserve">NOMBRE DEL INDICADOR </t>
  </si>
  <si>
    <t>PORCENTAJE ACREDITACIÓN DE PROGRAMAS</t>
  </si>
  <si>
    <t>TIPO</t>
  </si>
  <si>
    <t>Efectividad</t>
  </si>
  <si>
    <t>OBJETIVO DEL INDICADOR</t>
  </si>
  <si>
    <t>Medir el porcentaje de programas con resoluciones de acreditación de alta calidad.</t>
  </si>
  <si>
    <t>FORMA DE CÁLCULO DEL INDICADOR</t>
  </si>
  <si>
    <t>(Número de programas acreditados/Número de programas acreditables de la institución) * 100%</t>
  </si>
  <si>
    <t>INTERPRETACIÓN DEL INDICADOR</t>
  </si>
  <si>
    <t>Proporción de programas que poseen resoluciones de alta calidad.</t>
  </si>
  <si>
    <t>RANGO DE GESTIÓN</t>
  </si>
  <si>
    <t>25% - 50%</t>
  </si>
  <si>
    <t>META</t>
  </si>
  <si>
    <t>FRECUENCIA DE MEDICIÓN</t>
  </si>
  <si>
    <t>Anual</t>
  </si>
  <si>
    <t>DECISIONES SOBRE SU RESULTADO</t>
  </si>
  <si>
    <t>1. Resultado  mayor al 25%: Implementación de estrategías.
2. Resultado entre  25% hasta 50%: Se cumple</t>
  </si>
  <si>
    <t xml:space="preserve">FUENTE DE LA INFORMACIÓN </t>
  </si>
  <si>
    <t>Vicerrectoría Académica - Autoevaluación y Acreditación</t>
  </si>
  <si>
    <t>CONSIDERACIONES ADICIONALES</t>
  </si>
  <si>
    <t>El punto de partida del indicador obedece a criterios del MEN, por tal motivo el umbral será ajustado a los lineamientos del MEN.</t>
  </si>
  <si>
    <t>ELABORÓ</t>
  </si>
  <si>
    <t>APROBÓ</t>
  </si>
  <si>
    <t>Comité Operativo de Calidad</t>
  </si>
  <si>
    <t>Líder del Proceso</t>
  </si>
  <si>
    <t>FORMA DE CÁLCULO DEL INDICADOR:</t>
  </si>
  <si>
    <t>PROCEDIMIENTO PARA RENOVAR Y MODIFICAR EL REGISTRO CALIFICADO DE PROGRAMAS ACADÉMICOS</t>
  </si>
  <si>
    <t>Código: FO-P07-F02</t>
  </si>
  <si>
    <t>Derecho</t>
  </si>
  <si>
    <t>09538 del 11 de mayo de 2017</t>
  </si>
  <si>
    <t>Especialización en Gestión Ambiental y Evaluación de Impacto Ambiental</t>
  </si>
  <si>
    <t>Maestría en Planificación y Manejo Ambiental de Cuencas Hidrográficas</t>
  </si>
  <si>
    <t>Doctorado en Planificación y Manejo Ambiental de Cuencas Hidrográficas</t>
  </si>
  <si>
    <t xml:space="preserve">Ingeniería Agronómica </t>
  </si>
  <si>
    <t xml:space="preserve">Ingeniería Agroindustrial </t>
  </si>
  <si>
    <t>Técnico Profesional en Manejo y Conservación de Productos Agroindustriales</t>
  </si>
  <si>
    <t>Administración de Empresas</t>
  </si>
  <si>
    <t>Especialización en Gerencia del Talento Humano y Desarrollo Organizacional</t>
  </si>
  <si>
    <t>Especialización en Dirección de Organizaciones</t>
  </si>
  <si>
    <t>Matemáticas con Énfasis en Estadística</t>
  </si>
  <si>
    <t>Licenciatura en Ciencias Naturales y Educación Ambiental</t>
  </si>
  <si>
    <t>Especialización en Gerencia de Proyectos</t>
  </si>
  <si>
    <t>Especialización en Gerencia de Instituciones Educativas</t>
  </si>
  <si>
    <t>10716 de 25 mayo 2017</t>
  </si>
  <si>
    <t>Licenciatura en Matemáticas</t>
  </si>
  <si>
    <t>11719 del 9 de Junio de 2017</t>
  </si>
  <si>
    <t>11423 de 8 junio 2017</t>
  </si>
  <si>
    <t>11730 de 9 junio 2017</t>
  </si>
  <si>
    <t xml:space="preserve">Licenciatura en Literatura y Lengua Castellana </t>
  </si>
  <si>
    <t>11733 del 9 de Junio de 2017</t>
  </si>
  <si>
    <t>ACREDITACIÓN 2017</t>
  </si>
  <si>
    <t>21971 del 22 Nov 2016</t>
  </si>
  <si>
    <t>FECHA RADICACIÓN
PLATAFORMA SACES</t>
  </si>
  <si>
    <t>RESOLUCIÓN                                       ACREDITACIÓN</t>
  </si>
  <si>
    <t>FECHA RADICACIÓN
CNA</t>
  </si>
  <si>
    <t>16780 agosto 25 de 2017</t>
  </si>
  <si>
    <t>20503 de Octubre 04 de 2017</t>
  </si>
  <si>
    <t xml:space="preserve">20513 de 04 octubre de 2017 </t>
  </si>
  <si>
    <t>15484 del 04 de agosto de 2017</t>
  </si>
  <si>
    <t>16122 del 4 de agosto de 2016</t>
  </si>
  <si>
    <t>24303 de 09 de noviembre de 2017</t>
  </si>
  <si>
    <t>ACREDITACIÓN 2016</t>
  </si>
  <si>
    <t>ACREDITACIÓN 2015</t>
  </si>
  <si>
    <t>ACREDITACIÓN 2014</t>
  </si>
  <si>
    <t>ACREDITACIÓN 2013</t>
  </si>
  <si>
    <t>096 de enero 03 de 2014</t>
  </si>
  <si>
    <t>05865 de mayo 4 de 2015</t>
  </si>
  <si>
    <t>29157  Diciembre 26 de 2017</t>
  </si>
  <si>
    <t>Número de programas acreditables de la institución</t>
  </si>
  <si>
    <t xml:space="preserve">Programas Acreditados </t>
  </si>
  <si>
    <t>577 de Enero 22 de 2018</t>
  </si>
  <si>
    <t>ACREDITACIÓN 2018</t>
  </si>
  <si>
    <t>Ingeniería de Sistemas</t>
  </si>
  <si>
    <t>01991 de febrero 13 de 2018</t>
  </si>
  <si>
    <t xml:space="preserve">Licenciatura en Educación Infantil </t>
  </si>
  <si>
    <t>3480 de marzo 01 de 2018</t>
  </si>
  <si>
    <t>3268 de febrero 26 de 2018</t>
  </si>
  <si>
    <t>04521 de marzo 21 de 2018</t>
  </si>
  <si>
    <t>4023 de marzo 12 de 2018</t>
  </si>
  <si>
    <t>5131 de marzo 23  de 2018</t>
  </si>
  <si>
    <t>REGISTROS 2018</t>
  </si>
  <si>
    <t>REGISTROS 2017</t>
  </si>
  <si>
    <t>REGISTROS 2016</t>
  </si>
  <si>
    <t>Fecha de actualización:</t>
  </si>
  <si>
    <t>7765 de mayo 10 de 2018</t>
  </si>
  <si>
    <t>PP</t>
  </si>
  <si>
    <t>PD</t>
  </si>
  <si>
    <t>DO</t>
  </si>
  <si>
    <t>X</t>
  </si>
  <si>
    <t>8970 de junio 05 de 2018</t>
  </si>
  <si>
    <t>8882 de mayo 31 de 2018</t>
  </si>
  <si>
    <t>8884 de mayo 31 de 2018</t>
  </si>
  <si>
    <t>8883 de mayo 31 de 2018</t>
  </si>
  <si>
    <t>Maestría en Ciencia y Tecnología Agroindustrial</t>
  </si>
  <si>
    <t>8971 de junio 5 de 2018</t>
  </si>
  <si>
    <t>9266 de junio 07 de 2018</t>
  </si>
  <si>
    <t>Cumplimiento del 39%</t>
  </si>
  <si>
    <t>Licenciatura en lenguas extranjeras con énfasis en inglés</t>
  </si>
  <si>
    <t>6634 de mayo 12 de 2015</t>
  </si>
  <si>
    <t>7111 de mayo 20 de 2015</t>
  </si>
  <si>
    <t>Ingeniería en agroecología</t>
  </si>
  <si>
    <t>17426 de 30 de octubre de 2018</t>
  </si>
  <si>
    <t>TTD</t>
  </si>
  <si>
    <t>TTP</t>
  </si>
  <si>
    <t>ESP</t>
  </si>
  <si>
    <t>ESD</t>
  </si>
  <si>
    <t>MAP</t>
  </si>
  <si>
    <t>MAD</t>
  </si>
  <si>
    <t>Especialización en Gerencia de Mercadeo</t>
  </si>
  <si>
    <t>29135 de diciembre 26 de 2017</t>
  </si>
  <si>
    <t>7351 de mayo 4 de 2018</t>
  </si>
  <si>
    <t>17977 de 8 de septiembre de 2017</t>
  </si>
  <si>
    <t xml:space="preserve">Tecnología en Gestión de Sistemas Logísticos </t>
  </si>
  <si>
    <t>6107 de abril 9 de 2018</t>
  </si>
  <si>
    <t>Versión: 05</t>
  </si>
  <si>
    <t>12961 de 23 de septiembre de 2013</t>
  </si>
  <si>
    <t>Especialización en educación para la diversidad en la niñez</t>
  </si>
  <si>
    <t>8938 de 27 de agosto de 2019</t>
  </si>
  <si>
    <t>Especialización en Extensión Rural</t>
  </si>
  <si>
    <t>Especialización en Derecho administrativo</t>
  </si>
  <si>
    <t>9348 de 4 de septiembre de 2019</t>
  </si>
  <si>
    <t>Maestría en Ciencias - Física</t>
  </si>
  <si>
    <t>CONSOLIDADO DE PROGRAMAS ACADÉMICOS Y SUS REGISTROS CALIFICADOS</t>
  </si>
  <si>
    <t>Fecha Aprobación: 05-09-2019</t>
  </si>
  <si>
    <t>12092 de noviembre 18 de 2019</t>
  </si>
  <si>
    <t>14477 de 13 de diciembre de 2019</t>
  </si>
  <si>
    <t>14211 de 10 de diciembre de 2019</t>
  </si>
  <si>
    <t>15199 de 18 de diciembre de 2019</t>
  </si>
  <si>
    <t>Tecnología en levantamientos topográficos</t>
  </si>
  <si>
    <t>15694 de 18 de diciembre de 2019</t>
  </si>
  <si>
    <t>14209 de 10 de diciembre de 2019</t>
  </si>
  <si>
    <t>9072 del 27 de agosto de 2019</t>
  </si>
  <si>
    <r>
      <t>Economía</t>
    </r>
    <r>
      <rPr>
        <b/>
        <sz val="11"/>
        <rFont val="Calibri"/>
        <family val="2"/>
        <scheme val="minor"/>
      </rPr>
      <t xml:space="preserve"> </t>
    </r>
  </si>
  <si>
    <r>
      <t>Negocios Internacionales</t>
    </r>
    <r>
      <rPr>
        <b/>
        <sz val="11"/>
        <rFont val="Calibri"/>
        <family val="2"/>
        <scheme val="minor"/>
      </rPr>
      <t xml:space="preserve"> </t>
    </r>
  </si>
  <si>
    <r>
      <t>Licenciatura en Ciencias Sociales</t>
    </r>
    <r>
      <rPr>
        <b/>
        <sz val="11"/>
        <rFont val="Calibri"/>
        <family val="2"/>
        <scheme val="minor"/>
      </rPr>
      <t xml:space="preserve"> </t>
    </r>
  </si>
  <si>
    <r>
      <t>Licenciatura en Literatura y lengua Castellana</t>
    </r>
    <r>
      <rPr>
        <b/>
        <sz val="11"/>
        <rFont val="Calibri"/>
        <family val="2"/>
        <scheme val="minor"/>
      </rPr>
      <t xml:space="preserve"> </t>
    </r>
  </si>
  <si>
    <r>
      <t xml:space="preserve">Licenciatura en Educación Física, Recreación y Deportes </t>
    </r>
    <r>
      <rPr>
        <b/>
        <sz val="11"/>
        <rFont val="Calibri"/>
        <family val="2"/>
        <scheme val="minor"/>
      </rPr>
      <t xml:space="preserve"> </t>
    </r>
  </si>
  <si>
    <r>
      <t>Arquitectura</t>
    </r>
    <r>
      <rPr>
        <b/>
        <sz val="11"/>
        <rFont val="Calibri"/>
        <family val="2"/>
        <scheme val="minor"/>
      </rPr>
      <t xml:space="preserve"> </t>
    </r>
  </si>
  <si>
    <r>
      <t>Comunicación Social – Periodismo</t>
    </r>
    <r>
      <rPr>
        <b/>
        <sz val="11"/>
        <rFont val="Calibri"/>
        <family val="2"/>
        <scheme val="minor"/>
      </rPr>
      <t xml:space="preserve"> </t>
    </r>
  </si>
  <si>
    <r>
      <t>Sociología</t>
    </r>
    <r>
      <rPr>
        <b/>
        <sz val="11"/>
        <rFont val="Calibri"/>
        <family val="2"/>
        <scheme val="minor"/>
      </rPr>
      <t xml:space="preserve"> </t>
    </r>
  </si>
  <si>
    <r>
      <t>Ciencia Política</t>
    </r>
    <r>
      <rPr>
        <b/>
        <sz val="11"/>
        <rFont val="Calibri"/>
        <family val="2"/>
        <scheme val="minor"/>
      </rPr>
      <t xml:space="preserve"> </t>
    </r>
  </si>
  <si>
    <r>
      <t>Historia</t>
    </r>
    <r>
      <rPr>
        <b/>
        <sz val="11"/>
        <rFont val="Calibri"/>
        <family val="2"/>
        <scheme val="minor"/>
      </rPr>
      <t xml:space="preserve"> </t>
    </r>
  </si>
  <si>
    <r>
      <t>Artes Plásticas y Visuales</t>
    </r>
    <r>
      <rPr>
        <b/>
        <sz val="11"/>
        <rFont val="Calibri"/>
        <family val="2"/>
        <scheme val="minor"/>
      </rPr>
      <t xml:space="preserve"> </t>
    </r>
  </si>
  <si>
    <t>16106 de 18 de diciembre de 2019</t>
  </si>
  <si>
    <t>8389 del 27 de agosto de 2019</t>
  </si>
  <si>
    <t>IDEAD</t>
  </si>
  <si>
    <t>En Oferta</t>
  </si>
  <si>
    <t>Maestría en pedagogía de la literatura</t>
  </si>
  <si>
    <t>2611 de 21 de febrero de 2020</t>
  </si>
  <si>
    <t>8374 de mayo 27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</si>
</sst>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8"/>
      <color rgb="FF456A1C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279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wrapText="1"/>
    </xf>
    <xf numFmtId="0" fontId="23" fillId="2" borderId="12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4" fontId="19" fillId="3" borderId="2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" fontId="0" fillId="3" borderId="12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14" fontId="0" fillId="3" borderId="17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14" fontId="27" fillId="0" borderId="1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4" fontId="27" fillId="0" borderId="20" xfId="0" applyNumberFormat="1" applyFont="1" applyFill="1" applyBorder="1" applyAlignment="1">
      <alignment horizontal="center" vertical="center"/>
    </xf>
    <xf numFmtId="14" fontId="27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wrapText="1"/>
    </xf>
    <xf numFmtId="14" fontId="0" fillId="3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14" fontId="2" fillId="0" borderId="16" xfId="1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14" fontId="27" fillId="3" borderId="11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48" xfId="0" applyFont="1" applyBorder="1" applyAlignment="1">
      <alignment wrapText="1"/>
    </xf>
    <xf numFmtId="0" fontId="19" fillId="0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164" fontId="27" fillId="3" borderId="2" xfId="0" applyNumberFormat="1" applyFont="1" applyFill="1" applyBorder="1" applyAlignment="1">
      <alignment horizontal="center" vertical="center"/>
    </xf>
    <xf numFmtId="14" fontId="27" fillId="3" borderId="21" xfId="0" applyNumberFormat="1" applyFont="1" applyFill="1" applyBorder="1" applyAlignment="1">
      <alignment horizontal="center" vertical="center"/>
    </xf>
    <xf numFmtId="14" fontId="27" fillId="3" borderId="19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164" fontId="27" fillId="0" borderId="15" xfId="0" applyNumberFormat="1" applyFont="1" applyFill="1" applyBorder="1" applyAlignment="1">
      <alignment horizontal="center" vertical="center"/>
    </xf>
    <xf numFmtId="14" fontId="27" fillId="0" borderId="37" xfId="0" applyNumberFormat="1" applyFont="1" applyFill="1" applyBorder="1" applyAlignment="1">
      <alignment horizontal="center" vertical="center"/>
    </xf>
    <xf numFmtId="14" fontId="27" fillId="0" borderId="22" xfId="0" applyNumberFormat="1" applyFont="1" applyFill="1" applyBorder="1" applyAlignment="1">
      <alignment horizontal="center" vertical="center"/>
    </xf>
    <xf numFmtId="14" fontId="27" fillId="0" borderId="23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164" fontId="27" fillId="0" borderId="18" xfId="0" applyNumberFormat="1" applyFont="1" applyFill="1" applyBorder="1" applyAlignment="1">
      <alignment horizontal="center" vertical="center"/>
    </xf>
    <xf numFmtId="14" fontId="27" fillId="0" borderId="38" xfId="0" applyNumberFormat="1" applyFont="1" applyFill="1" applyBorder="1" applyAlignment="1">
      <alignment horizontal="center" vertical="center"/>
    </xf>
    <xf numFmtId="14" fontId="27" fillId="0" borderId="2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164" fontId="27" fillId="0" borderId="14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14" fontId="27" fillId="0" borderId="25" xfId="0" applyNumberFormat="1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>
      <alignment horizontal="center" vertical="center"/>
    </xf>
    <xf numFmtId="14" fontId="27" fillId="0" borderId="3" xfId="0" applyNumberFormat="1" applyFont="1" applyFill="1" applyBorder="1" applyAlignment="1">
      <alignment horizontal="center" vertical="center"/>
    </xf>
    <xf numFmtId="14" fontId="27" fillId="0" borderId="8" xfId="0" applyNumberFormat="1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14" fontId="27" fillId="0" borderId="5" xfId="0" applyNumberFormat="1" applyFont="1" applyFill="1" applyBorder="1" applyAlignment="1">
      <alignment horizontal="center" vertical="center"/>
    </xf>
    <xf numFmtId="14" fontId="27" fillId="0" borderId="1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14" fontId="27" fillId="0" borderId="49" xfId="0" applyNumberFormat="1" applyFont="1" applyBorder="1" applyAlignment="1">
      <alignment horizontal="center" wrapText="1"/>
    </xf>
    <xf numFmtId="14" fontId="27" fillId="0" borderId="46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14" fontId="27" fillId="0" borderId="39" xfId="0" applyNumberFormat="1" applyFont="1" applyFill="1" applyBorder="1" applyAlignment="1">
      <alignment horizontal="center" vertical="center"/>
    </xf>
    <xf numFmtId="14" fontId="27" fillId="3" borderId="7" xfId="0" applyNumberFormat="1" applyFont="1" applyFill="1" applyBorder="1" applyAlignment="1">
      <alignment horizontal="center" vertical="center"/>
    </xf>
    <xf numFmtId="14" fontId="27" fillId="3" borderId="5" xfId="0" applyNumberFormat="1" applyFont="1" applyFill="1" applyBorder="1" applyAlignment="1">
      <alignment horizontal="center" vertical="center"/>
    </xf>
    <xf numFmtId="14" fontId="27" fillId="0" borderId="40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50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164" fontId="31" fillId="3" borderId="2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27" fillId="0" borderId="55" xfId="0" applyNumberFormat="1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vertical="center" wrapText="1"/>
    </xf>
    <xf numFmtId="0" fontId="27" fillId="0" borderId="50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14" fontId="17" fillId="0" borderId="0" xfId="2" applyNumberFormat="1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9" fontId="11" fillId="0" borderId="19" xfId="0" applyNumberFormat="1" applyFont="1" applyFill="1" applyBorder="1" applyAlignment="1">
      <alignment horizontal="justify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_LIQ.CAT B-2000CP" xfId="2"/>
  </cellStyles>
  <dxfs count="0"/>
  <tableStyles count="0" defaultTableStyle="TableStyleMedium2" defaultPivotStyle="PivotStyleLight16"/>
  <colors>
    <mruColors>
      <color rgb="FFCCECFF"/>
      <color rgb="FFD0F6FE"/>
      <color rgb="FFCC00CC"/>
      <color rgb="FFCC00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0</xdr:row>
      <xdr:rowOff>85724</xdr:rowOff>
    </xdr:from>
    <xdr:to>
      <xdr:col>1</xdr:col>
      <xdr:colOff>1200149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85724"/>
          <a:ext cx="771525" cy="752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378476</xdr:colOff>
      <xdr:row>0</xdr:row>
      <xdr:rowOff>152399</xdr:rowOff>
    </xdr:from>
    <xdr:to>
      <xdr:col>1</xdr:col>
      <xdr:colOff>1673658</xdr:colOff>
      <xdr:row>3</xdr:row>
      <xdr:rowOff>142874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76" y="152399"/>
          <a:ext cx="1295182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NCIO~1\AppData\Local\Temp\I4.%20Acreditaci&#243;n%20de%20Pro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30"/>
  <sheetViews>
    <sheetView tabSelected="1" zoomScaleNormal="100" zoomScaleSheetLayoutView="90" workbookViewId="0">
      <pane xSplit="13" ySplit="6" topLeftCell="O35" activePane="bottomRight" state="frozen"/>
      <selection pane="topRight" activeCell="E1" sqref="E1"/>
      <selection pane="bottomLeft" activeCell="A7" sqref="A7"/>
      <selection pane="bottomRight" activeCell="M6" sqref="M6"/>
    </sheetView>
  </sheetViews>
  <sheetFormatPr baseColWidth="10" defaultRowHeight="15" x14ac:dyDescent="0.25"/>
  <cols>
    <col min="1" max="1" width="1.42578125" style="2" customWidth="1"/>
    <col min="2" max="2" width="25.140625" style="2" customWidth="1"/>
    <col min="3" max="3" width="3.5703125" style="1" customWidth="1"/>
    <col min="4" max="4" width="4.7109375" style="17" hidden="1" customWidth="1"/>
    <col min="5" max="5" width="4.5703125" style="17" hidden="1" customWidth="1"/>
    <col min="6" max="7" width="3.5703125" style="17" hidden="1" customWidth="1"/>
    <col min="8" max="8" width="4.5703125" style="17" hidden="1" customWidth="1"/>
    <col min="9" max="9" width="4.7109375" style="17" hidden="1" customWidth="1"/>
    <col min="10" max="10" width="5.7109375" style="1" hidden="1" customWidth="1"/>
    <col min="11" max="11" width="5.85546875" style="1" hidden="1" customWidth="1"/>
    <col min="12" max="12" width="3.5703125" style="17" hidden="1" customWidth="1"/>
    <col min="13" max="13" width="34.7109375" style="69" customWidth="1"/>
    <col min="14" max="14" width="35.42578125" style="1" customWidth="1"/>
    <col min="15" max="15" width="24.42578125" style="1" customWidth="1"/>
    <col min="16" max="16" width="16.140625" style="1" customWidth="1"/>
    <col min="17" max="17" width="15.42578125" style="1" customWidth="1"/>
    <col min="18" max="18" width="22" style="2" customWidth="1"/>
    <col min="19" max="19" width="27.7109375" style="1" customWidth="1"/>
    <col min="20" max="20" width="15.5703125" style="2" customWidth="1"/>
    <col min="21" max="21" width="18.28515625" style="3" customWidth="1"/>
    <col min="22" max="22" width="18.28515625" style="17" customWidth="1"/>
    <col min="23" max="23" width="16.42578125" style="2" customWidth="1"/>
    <col min="24" max="24" width="11.42578125" style="2"/>
    <col min="25" max="25" width="14.140625" style="17" hidden="1" customWidth="1"/>
    <col min="26" max="26" width="14.42578125" style="2" hidden="1" customWidth="1"/>
    <col min="27" max="27" width="14.5703125" style="2" hidden="1" customWidth="1"/>
    <col min="28" max="30" width="14.7109375" style="2" hidden="1" customWidth="1"/>
    <col min="31" max="31" width="11.42578125" style="2" customWidth="1"/>
    <col min="32" max="34" width="11.42578125" style="2" hidden="1" customWidth="1"/>
    <col min="35" max="16384" width="11.42578125" style="2"/>
  </cols>
  <sheetData>
    <row r="1" spans="1:34" ht="24" customHeight="1" thickBot="1" x14ac:dyDescent="0.3">
      <c r="A1" s="16"/>
      <c r="B1" s="213"/>
      <c r="C1" s="245" t="s">
        <v>129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  <c r="V1" s="239" t="s">
        <v>92</v>
      </c>
      <c r="W1" s="240"/>
    </row>
    <row r="2" spans="1:34" ht="15.75" customHeight="1" thickBot="1" x14ac:dyDescent="0.3">
      <c r="A2" s="16"/>
      <c r="B2" s="214"/>
      <c r="C2" s="248" t="s">
        <v>225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50"/>
      <c r="V2" s="241" t="s">
        <v>130</v>
      </c>
      <c r="W2" s="242"/>
    </row>
    <row r="3" spans="1:34" ht="15.75" customHeight="1" thickBot="1" x14ac:dyDescent="0.3">
      <c r="A3" s="16"/>
      <c r="B3" s="214"/>
      <c r="C3" s="25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3"/>
      <c r="V3" s="241" t="s">
        <v>217</v>
      </c>
      <c r="W3" s="242"/>
    </row>
    <row r="4" spans="1:34" s="17" customFormat="1" ht="16.5" thickBot="1" x14ac:dyDescent="0.3">
      <c r="B4" s="215"/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43" t="s">
        <v>226</v>
      </c>
      <c r="W4" s="244"/>
    </row>
    <row r="5" spans="1:34" ht="16.5" thickBot="1" x14ac:dyDescent="0.3">
      <c r="A5" s="16"/>
      <c r="B5" s="236" t="s">
        <v>186</v>
      </c>
      <c r="C5" s="237"/>
      <c r="D5" s="84"/>
      <c r="E5" s="84"/>
      <c r="F5" s="84"/>
      <c r="G5" s="84"/>
      <c r="H5" s="84"/>
      <c r="I5" s="84"/>
      <c r="J5" s="85"/>
      <c r="K5" s="85"/>
      <c r="L5" s="84"/>
      <c r="M5" s="218">
        <v>44005</v>
      </c>
      <c r="N5" s="219"/>
      <c r="O5" s="219"/>
      <c r="P5" s="219"/>
      <c r="Q5" s="219"/>
      <c r="R5" s="220"/>
      <c r="T5" s="17"/>
      <c r="U5" s="2"/>
    </row>
    <row r="6" spans="1:34" ht="39.75" thickBot="1" x14ac:dyDescent="0.3">
      <c r="B6" s="76" t="s">
        <v>14</v>
      </c>
      <c r="C6" s="77" t="s">
        <v>90</v>
      </c>
      <c r="D6" s="78" t="s">
        <v>205</v>
      </c>
      <c r="E6" s="78" t="s">
        <v>206</v>
      </c>
      <c r="F6" s="78" t="s">
        <v>188</v>
      </c>
      <c r="G6" s="78" t="s">
        <v>189</v>
      </c>
      <c r="H6" s="78" t="s">
        <v>207</v>
      </c>
      <c r="I6" s="78" t="s">
        <v>208</v>
      </c>
      <c r="J6" s="78" t="s">
        <v>209</v>
      </c>
      <c r="K6" s="78" t="s">
        <v>210</v>
      </c>
      <c r="L6" s="105" t="s">
        <v>190</v>
      </c>
      <c r="M6" s="119" t="s">
        <v>13</v>
      </c>
      <c r="N6" s="76" t="s">
        <v>15</v>
      </c>
      <c r="O6" s="76" t="s">
        <v>17</v>
      </c>
      <c r="P6" s="120" t="s">
        <v>18</v>
      </c>
      <c r="Q6" s="79" t="s">
        <v>155</v>
      </c>
      <c r="R6" s="88" t="s">
        <v>19</v>
      </c>
      <c r="S6" s="27" t="s">
        <v>156</v>
      </c>
      <c r="T6" s="27" t="s">
        <v>22</v>
      </c>
      <c r="U6" s="27" t="s">
        <v>21</v>
      </c>
      <c r="V6" s="44" t="s">
        <v>19</v>
      </c>
      <c r="W6" s="98" t="s">
        <v>157</v>
      </c>
      <c r="Y6" s="21" t="s">
        <v>174</v>
      </c>
      <c r="Z6" s="21" t="s">
        <v>153</v>
      </c>
      <c r="AA6" s="21" t="s">
        <v>164</v>
      </c>
      <c r="AB6" s="21" t="s">
        <v>165</v>
      </c>
      <c r="AC6" s="21" t="s">
        <v>166</v>
      </c>
      <c r="AD6" s="21" t="s">
        <v>167</v>
      </c>
      <c r="AF6" s="21" t="s">
        <v>183</v>
      </c>
      <c r="AG6" s="21" t="s">
        <v>184</v>
      </c>
      <c r="AH6" s="21" t="s">
        <v>185</v>
      </c>
    </row>
    <row r="7" spans="1:34" s="18" customFormat="1" ht="30.75" thickBot="1" x14ac:dyDescent="0.3">
      <c r="B7" s="226" t="s">
        <v>0</v>
      </c>
      <c r="C7" s="57">
        <v>1</v>
      </c>
      <c r="D7" s="70"/>
      <c r="E7" s="70"/>
      <c r="F7" s="70" t="s">
        <v>191</v>
      </c>
      <c r="G7" s="70"/>
      <c r="H7" s="70"/>
      <c r="I7" s="70"/>
      <c r="J7" s="70"/>
      <c r="K7" s="70"/>
      <c r="L7" s="106"/>
      <c r="M7" s="136" t="s">
        <v>52</v>
      </c>
      <c r="N7" s="178" t="s">
        <v>247</v>
      </c>
      <c r="O7" s="137">
        <v>41459</v>
      </c>
      <c r="P7" s="137">
        <f>DATE(YEAR(O7)+7,MONTH(O7)+18,DAY(O7))</f>
        <v>44565</v>
      </c>
      <c r="Q7" s="138">
        <f>DATE(YEAR(P7),MONTH(P7)-12,DAY(P7))</f>
        <v>44200</v>
      </c>
      <c r="R7" s="139">
        <f>DATE(YEAR(Q7),MONTH(Q7)-2,DAY(Q7))</f>
        <v>44139</v>
      </c>
      <c r="S7" s="30" t="s">
        <v>53</v>
      </c>
      <c r="T7" s="31">
        <v>41459</v>
      </c>
      <c r="U7" s="31">
        <f>DATE(YEAR(T7)+6,MONTH(T7),DAY(T7))</f>
        <v>43650</v>
      </c>
      <c r="V7" s="39">
        <f>DATE(YEAR(U7),MONTH(U7)-12,DAY(U7))</f>
        <v>43285</v>
      </c>
      <c r="W7" s="92">
        <f>DATE(YEAR(U7),MONTH(U7)-10,DAY(U7))</f>
        <v>43347</v>
      </c>
      <c r="AD7" s="39">
        <f>T7</f>
        <v>41459</v>
      </c>
    </row>
    <row r="8" spans="1:34" s="18" customFormat="1" ht="30" x14ac:dyDescent="0.25">
      <c r="B8" s="230"/>
      <c r="C8" s="58">
        <f>C7+1</f>
        <v>2</v>
      </c>
      <c r="D8" s="62"/>
      <c r="E8" s="62"/>
      <c r="F8" s="62"/>
      <c r="G8" s="62"/>
      <c r="H8" s="62"/>
      <c r="I8" s="62"/>
      <c r="J8" s="62" t="s">
        <v>191</v>
      </c>
      <c r="K8" s="62"/>
      <c r="L8" s="107"/>
      <c r="M8" s="140" t="s">
        <v>88</v>
      </c>
      <c r="N8" s="141" t="s">
        <v>89</v>
      </c>
      <c r="O8" s="141">
        <v>42797</v>
      </c>
      <c r="P8" s="142">
        <f t="shared" ref="P8" si="0">DATE(YEAR(O8)+7,MONTH(O8),DAY(O8))</f>
        <v>45354</v>
      </c>
      <c r="Q8" s="143">
        <f>DATE(YEAR(P8),MONTH(P8)-12,DAY(P8))</f>
        <v>44988</v>
      </c>
      <c r="R8" s="144">
        <f t="shared" ref="R8" si="1">DATE(YEAR(Q8),MONTH(Q8)-2,DAY(Q8))</f>
        <v>44929</v>
      </c>
      <c r="S8" s="22"/>
      <c r="T8" s="23"/>
      <c r="U8" s="23"/>
      <c r="V8" s="23"/>
      <c r="W8" s="89"/>
      <c r="AG8" s="48">
        <v>42797</v>
      </c>
    </row>
    <row r="9" spans="1:34" s="18" customFormat="1" x14ac:dyDescent="0.25">
      <c r="B9" s="230"/>
      <c r="C9" s="59">
        <f>C8+1</f>
        <v>3</v>
      </c>
      <c r="D9" s="62"/>
      <c r="E9" s="62"/>
      <c r="F9" s="62"/>
      <c r="G9" s="62"/>
      <c r="H9" s="62"/>
      <c r="I9" s="62"/>
      <c r="J9" s="62" t="s">
        <v>191</v>
      </c>
      <c r="K9" s="62"/>
      <c r="L9" s="107"/>
      <c r="M9" s="145" t="s">
        <v>20</v>
      </c>
      <c r="N9" s="146" t="s">
        <v>154</v>
      </c>
      <c r="O9" s="146">
        <v>42696</v>
      </c>
      <c r="P9" s="147">
        <f t="shared" ref="P9:P14" si="2">DATE(YEAR(O9)+7,MONTH(O9),DAY(O9))</f>
        <v>45252</v>
      </c>
      <c r="Q9" s="143">
        <f t="shared" ref="Q9:Q10" si="3">DATE(YEAR(P9),MONTH(P9)-12,DAY(P9))</f>
        <v>44887</v>
      </c>
      <c r="R9" s="148">
        <f t="shared" ref="R9:R14" si="4">DATE(YEAR(Q9),MONTH(Q9)-2,DAY(Q9))</f>
        <v>44826</v>
      </c>
      <c r="S9" s="22"/>
      <c r="T9" s="22"/>
      <c r="U9" s="22"/>
      <c r="V9" s="22"/>
      <c r="W9" s="19"/>
      <c r="AH9" s="48">
        <v>42696</v>
      </c>
    </row>
    <row r="10" spans="1:34" s="18" customFormat="1" ht="15.75" thickBot="1" x14ac:dyDescent="0.3">
      <c r="B10" s="231"/>
      <c r="C10" s="60">
        <f>C9+1</f>
        <v>4</v>
      </c>
      <c r="D10" s="71"/>
      <c r="E10" s="71"/>
      <c r="F10" s="71"/>
      <c r="G10" s="71"/>
      <c r="H10" s="71"/>
      <c r="I10" s="71"/>
      <c r="J10" s="71" t="s">
        <v>191</v>
      </c>
      <c r="K10" s="71"/>
      <c r="L10" s="108"/>
      <c r="M10" s="149" t="s">
        <v>32</v>
      </c>
      <c r="N10" s="150" t="s">
        <v>33</v>
      </c>
      <c r="O10" s="150">
        <v>41718</v>
      </c>
      <c r="P10" s="169">
        <f>DATE(YEAR(O10)+7,MONTH(O10)+12,DAY(O10))</f>
        <v>44640</v>
      </c>
      <c r="Q10" s="151">
        <f t="shared" si="3"/>
        <v>44275</v>
      </c>
      <c r="R10" s="152">
        <f t="shared" si="4"/>
        <v>44216</v>
      </c>
      <c r="S10" s="22"/>
      <c r="T10" s="22"/>
      <c r="U10" s="22"/>
      <c r="V10" s="22"/>
      <c r="W10" s="19"/>
    </row>
    <row r="11" spans="1:34" s="18" customFormat="1" ht="15.75" thickBot="1" x14ac:dyDescent="0.3">
      <c r="B11" s="221" t="s">
        <v>1</v>
      </c>
      <c r="C11" s="57">
        <f>C10+1</f>
        <v>5</v>
      </c>
      <c r="D11" s="70"/>
      <c r="E11" s="70"/>
      <c r="F11" s="70" t="s">
        <v>191</v>
      </c>
      <c r="G11" s="70"/>
      <c r="H11" s="70"/>
      <c r="I11" s="70"/>
      <c r="J11" s="70"/>
      <c r="K11" s="70"/>
      <c r="L11" s="106"/>
      <c r="M11" s="136" t="s">
        <v>1</v>
      </c>
      <c r="N11" s="178" t="s">
        <v>246</v>
      </c>
      <c r="O11" s="137">
        <v>43095</v>
      </c>
      <c r="P11" s="125">
        <f t="shared" si="2"/>
        <v>45652</v>
      </c>
      <c r="Q11" s="138">
        <f>DATE(YEAR(P11),MONTH(P11)-12,DAY(P11))</f>
        <v>45286</v>
      </c>
      <c r="R11" s="139">
        <f t="shared" si="4"/>
        <v>45225</v>
      </c>
      <c r="S11" s="30" t="s">
        <v>170</v>
      </c>
      <c r="T11" s="31">
        <v>43095</v>
      </c>
      <c r="U11" s="31">
        <f>DATE(YEAR(T11)+6,MONTH(T11),DAY(T11))</f>
        <v>45286</v>
      </c>
      <c r="V11" s="39">
        <f>DATE(YEAR(U11),MONTH(U11)-12,DAY(U11))</f>
        <v>44921</v>
      </c>
      <c r="W11" s="92">
        <f>DATE(YEAR(U11),MONTH(U11)-10,DAY(U11))</f>
        <v>44983</v>
      </c>
      <c r="Z11" s="39">
        <f>T11</f>
        <v>43095</v>
      </c>
      <c r="AG11" s="49">
        <v>42991</v>
      </c>
    </row>
    <row r="12" spans="1:34" s="18" customFormat="1" ht="30.75" thickBot="1" x14ac:dyDescent="0.3">
      <c r="B12" s="222"/>
      <c r="C12" s="122">
        <f t="shared" ref="C12:C75" si="5">C11+1</f>
        <v>6</v>
      </c>
      <c r="D12" s="63"/>
      <c r="E12" s="63"/>
      <c r="F12" s="63"/>
      <c r="G12" s="63"/>
      <c r="H12" s="63" t="s">
        <v>191</v>
      </c>
      <c r="I12" s="63"/>
      <c r="J12" s="63"/>
      <c r="K12" s="63"/>
      <c r="L12" s="109"/>
      <c r="M12" s="140" t="s">
        <v>133</v>
      </c>
      <c r="N12" s="83" t="s">
        <v>232</v>
      </c>
      <c r="O12" s="83">
        <v>43817</v>
      </c>
      <c r="P12" s="153">
        <f t="shared" si="2"/>
        <v>46374</v>
      </c>
      <c r="Q12" s="143">
        <f t="shared" ref="Q12:Q13" si="6">DATE(YEAR(P12),MONTH(P12)-12,DAY(P12))</f>
        <v>46009</v>
      </c>
      <c r="R12" s="154">
        <f t="shared" si="4"/>
        <v>45948</v>
      </c>
      <c r="S12" s="22"/>
      <c r="T12" s="23"/>
      <c r="U12" s="23"/>
      <c r="V12" s="23"/>
      <c r="W12" s="89"/>
    </row>
    <row r="13" spans="1:34" s="18" customFormat="1" ht="30.75" thickBot="1" x14ac:dyDescent="0.3">
      <c r="B13" s="222"/>
      <c r="C13" s="104">
        <f t="shared" si="5"/>
        <v>7</v>
      </c>
      <c r="D13" s="63"/>
      <c r="E13" s="63"/>
      <c r="F13" s="63"/>
      <c r="G13" s="63"/>
      <c r="H13" s="63"/>
      <c r="I13" s="63"/>
      <c r="J13" s="63" t="s">
        <v>191</v>
      </c>
      <c r="K13" s="63"/>
      <c r="L13" s="109"/>
      <c r="M13" s="134" t="s">
        <v>41</v>
      </c>
      <c r="N13" s="82" t="s">
        <v>42</v>
      </c>
      <c r="O13" s="82">
        <v>41957</v>
      </c>
      <c r="P13" s="155">
        <f t="shared" si="2"/>
        <v>44514</v>
      </c>
      <c r="Q13" s="143">
        <f t="shared" si="6"/>
        <v>44149</v>
      </c>
      <c r="R13" s="156">
        <f t="shared" si="4"/>
        <v>44088</v>
      </c>
      <c r="S13" s="93"/>
      <c r="T13" s="25"/>
      <c r="U13" s="25"/>
      <c r="V13" s="25"/>
      <c r="W13" s="90"/>
    </row>
    <row r="14" spans="1:34" s="18" customFormat="1" ht="30.75" thickBot="1" x14ac:dyDescent="0.3">
      <c r="B14" s="222"/>
      <c r="C14" s="57">
        <f t="shared" si="5"/>
        <v>8</v>
      </c>
      <c r="D14" s="64"/>
      <c r="E14" s="64"/>
      <c r="F14" s="64"/>
      <c r="G14" s="64"/>
      <c r="H14" s="64"/>
      <c r="I14" s="64"/>
      <c r="J14" s="81" t="s">
        <v>191</v>
      </c>
      <c r="K14" s="81"/>
      <c r="L14" s="110"/>
      <c r="M14" s="136" t="s">
        <v>134</v>
      </c>
      <c r="N14" s="40" t="s">
        <v>197</v>
      </c>
      <c r="O14" s="157">
        <v>42972</v>
      </c>
      <c r="P14" s="125">
        <f t="shared" si="2"/>
        <v>45529</v>
      </c>
      <c r="Q14" s="138">
        <f t="shared" ref="Q14:Q20" si="7">DATE(YEAR(P14),MONTH(P14)-12,DAY(P14))</f>
        <v>45163</v>
      </c>
      <c r="R14" s="139">
        <f t="shared" si="4"/>
        <v>45102</v>
      </c>
      <c r="S14" s="30" t="s">
        <v>158</v>
      </c>
      <c r="T14" s="46">
        <v>42972</v>
      </c>
      <c r="U14" s="31">
        <f>DATE(YEAR(T14)+4,MONTH(T14),DAY(T14))</f>
        <v>44433</v>
      </c>
      <c r="V14" s="39">
        <f>DATE(YEAR(U14),MONTH(U14)-12,DAY(U14))</f>
        <v>44068</v>
      </c>
      <c r="W14" s="92">
        <f>DATE(YEAR(U14),MONTH(U14)-10,DAY(U14))</f>
        <v>44129</v>
      </c>
      <c r="Z14" s="39">
        <f>T14</f>
        <v>42972</v>
      </c>
    </row>
    <row r="15" spans="1:34" s="18" customFormat="1" ht="30.75" thickBot="1" x14ac:dyDescent="0.3">
      <c r="B15" s="223"/>
      <c r="C15" s="80">
        <f t="shared" si="5"/>
        <v>9</v>
      </c>
      <c r="D15" s="72"/>
      <c r="E15" s="72"/>
      <c r="F15" s="72"/>
      <c r="G15" s="72"/>
      <c r="H15" s="72"/>
      <c r="I15" s="72"/>
      <c r="J15" s="72"/>
      <c r="K15" s="72"/>
      <c r="L15" s="111" t="s">
        <v>191</v>
      </c>
      <c r="M15" s="158" t="s">
        <v>135</v>
      </c>
      <c r="N15" s="159" t="s">
        <v>181</v>
      </c>
      <c r="O15" s="159">
        <v>43171</v>
      </c>
      <c r="P15" s="160">
        <f t="shared" ref="P15:P21" si="8">DATE(YEAR(O15)+7,MONTH(O15),DAY(O15))</f>
        <v>45728</v>
      </c>
      <c r="Q15" s="151">
        <f t="shared" si="7"/>
        <v>45363</v>
      </c>
      <c r="R15" s="161">
        <f t="shared" ref="R15:R21" si="9">DATE(YEAR(Q15),MONTH(Q15)-2,DAY(Q15))</f>
        <v>45303</v>
      </c>
      <c r="S15" s="22"/>
      <c r="T15" s="23"/>
      <c r="U15" s="23"/>
      <c r="V15" s="23"/>
      <c r="W15" s="89"/>
      <c r="AF15" s="50">
        <v>43171</v>
      </c>
    </row>
    <row r="16" spans="1:34" s="182" customFormat="1" ht="45.75" thickBot="1" x14ac:dyDescent="0.3">
      <c r="B16" s="234" t="s">
        <v>2</v>
      </c>
      <c r="C16" s="187">
        <f t="shared" si="5"/>
        <v>10</v>
      </c>
      <c r="D16" s="184"/>
      <c r="E16" s="184" t="s">
        <v>191</v>
      </c>
      <c r="F16" s="184"/>
      <c r="G16" s="184"/>
      <c r="H16" s="184"/>
      <c r="I16" s="184"/>
      <c r="J16" s="184"/>
      <c r="K16" s="184"/>
      <c r="L16" s="185"/>
      <c r="M16" s="128" t="s">
        <v>138</v>
      </c>
      <c r="N16" s="162" t="s">
        <v>56</v>
      </c>
      <c r="O16" s="147">
        <v>42241</v>
      </c>
      <c r="P16" s="147">
        <f>DATE(YEAR(O16)+7,MONTH(O16),DAY(O16))</f>
        <v>44798</v>
      </c>
      <c r="Q16" s="143">
        <f t="shared" si="7"/>
        <v>44433</v>
      </c>
      <c r="R16" s="163">
        <f>DATE(YEAR(Q16),MONTH(Q16)-2,DAY(Q16))</f>
        <v>44372</v>
      </c>
      <c r="S16" s="179"/>
      <c r="T16" s="180"/>
      <c r="U16" s="180"/>
      <c r="V16" s="180"/>
      <c r="W16" s="181"/>
      <c r="AF16" s="188"/>
    </row>
    <row r="17" spans="2:33" s="182" customFormat="1" ht="30.75" thickBot="1" x14ac:dyDescent="0.3">
      <c r="B17" s="235"/>
      <c r="C17" s="187">
        <f t="shared" si="5"/>
        <v>11</v>
      </c>
      <c r="D17" s="184"/>
      <c r="E17" s="184" t="s">
        <v>191</v>
      </c>
      <c r="F17" s="184"/>
      <c r="G17" s="184"/>
      <c r="H17" s="184"/>
      <c r="I17" s="184"/>
      <c r="J17" s="184"/>
      <c r="K17" s="184"/>
      <c r="L17" s="185"/>
      <c r="M17" s="128" t="s">
        <v>86</v>
      </c>
      <c r="N17" s="162" t="s">
        <v>87</v>
      </c>
      <c r="O17" s="147">
        <v>42254</v>
      </c>
      <c r="P17" s="147">
        <f t="shared" ref="P17" si="10">DATE(YEAR(O17)+7,MONTH(O17),DAY(O17))</f>
        <v>44811</v>
      </c>
      <c r="Q17" s="143">
        <f t="shared" si="7"/>
        <v>44446</v>
      </c>
      <c r="R17" s="163">
        <f>DATE(YEAR(Q17),MONTH(Q17)-2,DAY(Q17))</f>
        <v>44384</v>
      </c>
      <c r="S17" s="179"/>
      <c r="T17" s="180"/>
      <c r="U17" s="180"/>
      <c r="V17" s="180"/>
      <c r="W17" s="181"/>
      <c r="AF17" s="188"/>
    </row>
    <row r="18" spans="2:33" s="18" customFormat="1" ht="15.75" thickBot="1" x14ac:dyDescent="0.3">
      <c r="B18" s="235"/>
      <c r="C18" s="57">
        <f t="shared" si="5"/>
        <v>12</v>
      </c>
      <c r="D18" s="75"/>
      <c r="E18" s="75"/>
      <c r="F18" s="75" t="s">
        <v>191</v>
      </c>
      <c r="G18" s="75"/>
      <c r="H18" s="75"/>
      <c r="I18" s="75"/>
      <c r="J18" s="75"/>
      <c r="K18" s="75"/>
      <c r="L18" s="112"/>
      <c r="M18" s="136" t="s">
        <v>136</v>
      </c>
      <c r="N18" s="40" t="s">
        <v>160</v>
      </c>
      <c r="O18" s="125">
        <v>43012</v>
      </c>
      <c r="P18" s="125">
        <f t="shared" si="8"/>
        <v>45569</v>
      </c>
      <c r="Q18" s="138">
        <f t="shared" si="7"/>
        <v>45203</v>
      </c>
      <c r="R18" s="139">
        <f t="shared" si="9"/>
        <v>45142</v>
      </c>
      <c r="S18" s="30" t="s">
        <v>54</v>
      </c>
      <c r="T18" s="31">
        <v>42144</v>
      </c>
      <c r="U18" s="31">
        <f>DATE(YEAR(T18)+6,MONTH(T18),DAY(T18))</f>
        <v>44336</v>
      </c>
      <c r="V18" s="39">
        <f t="shared" ref="V18:V19" si="11">DATE(YEAR(U18),MONTH(U18)-12,DAY(U18))</f>
        <v>43971</v>
      </c>
      <c r="W18" s="92">
        <f t="shared" ref="W18:W19" si="12">DATE(YEAR(U18),MONTH(U18)-10,DAY(U18))</f>
        <v>44032</v>
      </c>
      <c r="AB18" s="39">
        <f>T18</f>
        <v>42144</v>
      </c>
      <c r="AG18" s="51">
        <v>43012</v>
      </c>
    </row>
    <row r="19" spans="2:33" s="18" customFormat="1" ht="15.75" thickBot="1" x14ac:dyDescent="0.3">
      <c r="B19" s="235"/>
      <c r="C19" s="57">
        <f t="shared" si="5"/>
        <v>13</v>
      </c>
      <c r="D19" s="65"/>
      <c r="E19" s="65"/>
      <c r="F19" s="65" t="s">
        <v>191</v>
      </c>
      <c r="G19" s="65"/>
      <c r="H19" s="65"/>
      <c r="I19" s="65"/>
      <c r="J19" s="65"/>
      <c r="K19" s="65"/>
      <c r="L19" s="113"/>
      <c r="M19" s="136" t="s">
        <v>137</v>
      </c>
      <c r="N19" s="40" t="s">
        <v>161</v>
      </c>
      <c r="O19" s="125">
        <v>42249</v>
      </c>
      <c r="P19" s="125">
        <f t="shared" si="8"/>
        <v>44806</v>
      </c>
      <c r="Q19" s="138">
        <f t="shared" si="7"/>
        <v>44441</v>
      </c>
      <c r="R19" s="139">
        <f t="shared" si="9"/>
        <v>44379</v>
      </c>
      <c r="S19" s="30" t="s">
        <v>55</v>
      </c>
      <c r="T19" s="31">
        <v>42249</v>
      </c>
      <c r="U19" s="31">
        <f>DATE(YEAR(T19)+6,MONTH(T19),DAY(T19))</f>
        <v>44441</v>
      </c>
      <c r="V19" s="39">
        <f t="shared" si="11"/>
        <v>44076</v>
      </c>
      <c r="W19" s="92">
        <f t="shared" si="12"/>
        <v>44137</v>
      </c>
      <c r="AB19" s="39">
        <f>T19</f>
        <v>42249</v>
      </c>
    </row>
    <row r="20" spans="2:33" s="18" customFormat="1" ht="15.75" thickBot="1" x14ac:dyDescent="0.3">
      <c r="B20" s="235"/>
      <c r="C20" s="133">
        <f t="shared" si="5"/>
        <v>14</v>
      </c>
      <c r="D20" s="191"/>
      <c r="E20" s="191"/>
      <c r="F20" s="191"/>
      <c r="G20" s="191"/>
      <c r="H20" s="191" t="s">
        <v>191</v>
      </c>
      <c r="I20" s="191"/>
      <c r="J20" s="191"/>
      <c r="K20" s="191"/>
      <c r="L20" s="192"/>
      <c r="M20" s="129" t="s">
        <v>221</v>
      </c>
      <c r="N20" s="164" t="s">
        <v>234</v>
      </c>
      <c r="O20" s="165">
        <v>43704</v>
      </c>
      <c r="P20" s="160">
        <f t="shared" ref="P20" si="13">DATE(YEAR(O20)+7,MONTH(O20),DAY(O20))</f>
        <v>46261</v>
      </c>
      <c r="Q20" s="151">
        <f t="shared" si="7"/>
        <v>45896</v>
      </c>
      <c r="R20" s="161">
        <f>DATE(YEAR(Q20),MONTH(Q20)-2,DAY(Q20))</f>
        <v>45835</v>
      </c>
      <c r="S20" s="22"/>
      <c r="T20" s="23"/>
      <c r="U20" s="23"/>
      <c r="V20" s="23"/>
      <c r="W20" s="89"/>
      <c r="AB20" s="126"/>
    </row>
    <row r="21" spans="2:33" s="18" customFormat="1" ht="30.75" thickBot="1" x14ac:dyDescent="0.3">
      <c r="B21" s="235"/>
      <c r="C21" s="80">
        <f t="shared" si="5"/>
        <v>15</v>
      </c>
      <c r="D21" s="66"/>
      <c r="E21" s="66"/>
      <c r="F21" s="66"/>
      <c r="G21" s="66"/>
      <c r="H21" s="66"/>
      <c r="I21" s="66"/>
      <c r="J21" s="66" t="s">
        <v>191</v>
      </c>
      <c r="K21" s="66"/>
      <c r="L21" s="114"/>
      <c r="M21" s="140" t="s">
        <v>196</v>
      </c>
      <c r="N21" s="83" t="s">
        <v>195</v>
      </c>
      <c r="O21" s="142">
        <v>43251</v>
      </c>
      <c r="P21" s="142">
        <f t="shared" si="8"/>
        <v>45808</v>
      </c>
      <c r="Q21" s="143">
        <f t="shared" ref="Q21" si="14">DATE(YEAR(P21),MONTH(P21)-12,DAY(P21))</f>
        <v>45443</v>
      </c>
      <c r="R21" s="144">
        <f t="shared" si="9"/>
        <v>45382</v>
      </c>
      <c r="S21" s="22"/>
      <c r="T21" s="23"/>
      <c r="U21" s="23"/>
      <c r="V21" s="23"/>
      <c r="W21" s="89"/>
    </row>
    <row r="22" spans="2:33" s="18" customFormat="1" ht="15.75" thickBot="1" x14ac:dyDescent="0.3">
      <c r="B22" s="235"/>
      <c r="C22" s="122">
        <f t="shared" si="5"/>
        <v>16</v>
      </c>
      <c r="D22" s="66"/>
      <c r="E22" s="66"/>
      <c r="F22" s="66"/>
      <c r="G22" s="66"/>
      <c r="H22" s="66"/>
      <c r="I22" s="66"/>
      <c r="J22" s="66"/>
      <c r="K22" s="66"/>
      <c r="L22" s="114" t="s">
        <v>191</v>
      </c>
      <c r="M22" s="128" t="s">
        <v>35</v>
      </c>
      <c r="N22" s="162" t="s">
        <v>34</v>
      </c>
      <c r="O22" s="147">
        <v>41794</v>
      </c>
      <c r="P22" s="147">
        <f t="shared" ref="P22:P37" si="15">DATE(YEAR(O22)+7,MONTH(O22),DAY(O22))</f>
        <v>44351</v>
      </c>
      <c r="Q22" s="143">
        <f>DATE(YEAR(P22),MONTH(P22)-12,DAY(P22))</f>
        <v>43986</v>
      </c>
      <c r="R22" s="162">
        <f t="shared" ref="R22:R26" si="16">DATE(YEAR(Q22),MONTH(Q22)-2,DAY(Q22))</f>
        <v>43925</v>
      </c>
      <c r="S22" s="22"/>
      <c r="T22" s="23"/>
      <c r="U22" s="23"/>
      <c r="V22" s="23"/>
      <c r="W22" s="89"/>
    </row>
    <row r="23" spans="2:33" s="182" customFormat="1" ht="30" x14ac:dyDescent="0.25">
      <c r="B23" s="232" t="s">
        <v>3</v>
      </c>
      <c r="C23" s="183">
        <f t="shared" si="5"/>
        <v>17</v>
      </c>
      <c r="D23" s="184"/>
      <c r="E23" s="184" t="s">
        <v>191</v>
      </c>
      <c r="F23" s="184"/>
      <c r="G23" s="184"/>
      <c r="H23" s="184"/>
      <c r="I23" s="184"/>
      <c r="J23" s="184"/>
      <c r="K23" s="184"/>
      <c r="L23" s="185"/>
      <c r="M23" s="128" t="s">
        <v>59</v>
      </c>
      <c r="N23" s="162" t="s">
        <v>60</v>
      </c>
      <c r="O23" s="162">
        <v>42128</v>
      </c>
      <c r="P23" s="147">
        <f>DATE(YEAR(O23)+7,MONTH(O23),DAY(O23))</f>
        <v>44685</v>
      </c>
      <c r="Q23" s="143">
        <f>DATE(YEAR(P23),MONTH(P23)-12,DAY(P23))</f>
        <v>44320</v>
      </c>
      <c r="R23" s="148">
        <f>DATE(YEAR(Q23),MONTH(Q23)-2,DAY(Q23))</f>
        <v>44259</v>
      </c>
      <c r="S23" s="179"/>
      <c r="T23" s="180"/>
      <c r="U23" s="180"/>
      <c r="V23" s="180"/>
      <c r="W23" s="181"/>
    </row>
    <row r="24" spans="2:33" s="182" customFormat="1" ht="30.75" thickBot="1" x14ac:dyDescent="0.3">
      <c r="B24" s="232"/>
      <c r="C24" s="186">
        <f t="shared" si="5"/>
        <v>18</v>
      </c>
      <c r="D24" s="184"/>
      <c r="E24" s="184" t="s">
        <v>191</v>
      </c>
      <c r="F24" s="184"/>
      <c r="G24" s="184"/>
      <c r="H24" s="184"/>
      <c r="I24" s="184"/>
      <c r="J24" s="184"/>
      <c r="K24" s="184"/>
      <c r="L24" s="185"/>
      <c r="M24" s="166" t="s">
        <v>215</v>
      </c>
      <c r="N24" s="83" t="s">
        <v>58</v>
      </c>
      <c r="O24" s="83">
        <v>42128</v>
      </c>
      <c r="P24" s="142">
        <f>DATE(YEAR(O24)+7,MONTH(O24),DAY(O24))</f>
        <v>44685</v>
      </c>
      <c r="Q24" s="143">
        <f>DATE(YEAR(P24),MONTH(P24)-12,DAY(P24))</f>
        <v>44320</v>
      </c>
      <c r="R24" s="148">
        <f>DATE(YEAR(Q24),MONTH(Q24)-2,DAY(Q24))</f>
        <v>44259</v>
      </c>
      <c r="S24" s="179"/>
      <c r="T24" s="180"/>
      <c r="U24" s="180"/>
      <c r="V24" s="180"/>
      <c r="W24" s="181"/>
    </row>
    <row r="25" spans="2:33" s="18" customFormat="1" ht="15.75" customHeight="1" thickBot="1" x14ac:dyDescent="0.3">
      <c r="B25" s="232"/>
      <c r="C25" s="127">
        <f t="shared" si="5"/>
        <v>19</v>
      </c>
      <c r="D25" s="75"/>
      <c r="E25" s="75"/>
      <c r="F25" s="75" t="s">
        <v>191</v>
      </c>
      <c r="G25" s="75"/>
      <c r="H25" s="75"/>
      <c r="I25" s="75"/>
      <c r="J25" s="75"/>
      <c r="K25" s="75"/>
      <c r="L25" s="112"/>
      <c r="M25" s="167" t="s">
        <v>235</v>
      </c>
      <c r="N25" s="40" t="s">
        <v>214</v>
      </c>
      <c r="O25" s="40">
        <v>42986</v>
      </c>
      <c r="P25" s="125">
        <f t="shared" si="15"/>
        <v>45543</v>
      </c>
      <c r="Q25" s="138">
        <f>DATE(YEAR(P25),MONTH(P25)-12,DAY(P25))</f>
        <v>45177</v>
      </c>
      <c r="R25" s="139">
        <f t="shared" si="16"/>
        <v>45115</v>
      </c>
      <c r="S25" s="30" t="s">
        <v>57</v>
      </c>
      <c r="T25" s="31">
        <v>42249</v>
      </c>
      <c r="U25" s="31">
        <f>DATE(YEAR(T25)+4,MONTH(T25),DAY(T25))</f>
        <v>43710</v>
      </c>
      <c r="V25" s="39">
        <f>DATE(YEAR(U25),MONTH(U25)-12,DAY(U25))</f>
        <v>43345</v>
      </c>
      <c r="W25" s="92">
        <f>DATE(YEAR(U25),MONTH(U25)-10,DAY(U25))</f>
        <v>43406</v>
      </c>
      <c r="AB25" s="39">
        <f>T25</f>
        <v>42249</v>
      </c>
      <c r="AG25" s="52">
        <v>42986</v>
      </c>
    </row>
    <row r="26" spans="2:33" s="20" customFormat="1" x14ac:dyDescent="0.25">
      <c r="B26" s="232"/>
      <c r="C26" s="103">
        <f t="shared" si="5"/>
        <v>20</v>
      </c>
      <c r="D26" s="66"/>
      <c r="E26" s="66"/>
      <c r="F26" s="66" t="s">
        <v>191</v>
      </c>
      <c r="G26" s="66"/>
      <c r="H26" s="66"/>
      <c r="I26" s="66"/>
      <c r="J26" s="66"/>
      <c r="K26" s="66"/>
      <c r="L26" s="114"/>
      <c r="M26" s="145" t="s">
        <v>139</v>
      </c>
      <c r="N26" s="162" t="s">
        <v>61</v>
      </c>
      <c r="O26" s="162">
        <v>42136</v>
      </c>
      <c r="P26" s="147">
        <f t="shared" si="15"/>
        <v>44693</v>
      </c>
      <c r="Q26" s="143">
        <f t="shared" ref="Q26:Q31" si="17">DATE(YEAR(P26),MONTH(P26)-12,DAY(P26))</f>
        <v>44328</v>
      </c>
      <c r="R26" s="148">
        <f t="shared" si="16"/>
        <v>44267</v>
      </c>
      <c r="S26" s="22"/>
      <c r="T26" s="22"/>
      <c r="U26" s="22"/>
      <c r="V26" s="22"/>
      <c r="W26" s="19"/>
    </row>
    <row r="27" spans="2:33" s="18" customFormat="1" x14ac:dyDescent="0.25">
      <c r="B27" s="232"/>
      <c r="C27" s="103">
        <f t="shared" si="5"/>
        <v>21</v>
      </c>
      <c r="D27" s="66"/>
      <c r="E27" s="66"/>
      <c r="F27" s="66" t="s">
        <v>191</v>
      </c>
      <c r="G27" s="66"/>
      <c r="H27" s="66"/>
      <c r="I27" s="66"/>
      <c r="J27" s="66"/>
      <c r="K27" s="66"/>
      <c r="L27" s="114"/>
      <c r="M27" s="128" t="s">
        <v>236</v>
      </c>
      <c r="N27" s="162" t="s">
        <v>62</v>
      </c>
      <c r="O27" s="162">
        <v>41514</v>
      </c>
      <c r="P27" s="147">
        <f>DATE(YEAR(O27)+7,MONTH(O27)+18,DAY(O27))</f>
        <v>44620</v>
      </c>
      <c r="Q27" s="143">
        <f t="shared" si="17"/>
        <v>44255</v>
      </c>
      <c r="R27" s="148">
        <f t="shared" ref="R27:R39" si="18">DATE(YEAR(Q27),MONTH(Q27)-2,DAY(Q27))</f>
        <v>44193</v>
      </c>
      <c r="S27" s="22"/>
      <c r="T27" s="23"/>
      <c r="U27" s="23"/>
      <c r="V27" s="23"/>
      <c r="W27" s="89"/>
    </row>
    <row r="28" spans="2:33" s="18" customFormat="1" ht="45" x14ac:dyDescent="0.25">
      <c r="B28" s="232"/>
      <c r="C28" s="103">
        <f t="shared" si="5"/>
        <v>22</v>
      </c>
      <c r="D28" s="66"/>
      <c r="E28" s="66"/>
      <c r="F28" s="66"/>
      <c r="G28" s="66"/>
      <c r="H28" s="66" t="s">
        <v>191</v>
      </c>
      <c r="I28" s="66"/>
      <c r="J28" s="66"/>
      <c r="K28" s="66"/>
      <c r="L28" s="114"/>
      <c r="M28" s="128" t="s">
        <v>140</v>
      </c>
      <c r="N28" s="162" t="s">
        <v>26</v>
      </c>
      <c r="O28" s="162">
        <v>41514</v>
      </c>
      <c r="P28" s="147">
        <f>DATE(YEAR(O28)+7,MONTH(O28)+18,DAY(O28))</f>
        <v>44620</v>
      </c>
      <c r="Q28" s="143">
        <f t="shared" si="17"/>
        <v>44255</v>
      </c>
      <c r="R28" s="148">
        <f t="shared" si="18"/>
        <v>44193</v>
      </c>
      <c r="S28" s="22"/>
      <c r="T28" s="23"/>
      <c r="U28" s="23"/>
      <c r="V28" s="23"/>
      <c r="W28" s="89"/>
    </row>
    <row r="29" spans="2:33" s="18" customFormat="1" ht="30" x14ac:dyDescent="0.25">
      <c r="B29" s="232"/>
      <c r="C29" s="103">
        <f t="shared" si="5"/>
        <v>23</v>
      </c>
      <c r="D29" s="66"/>
      <c r="E29" s="66"/>
      <c r="F29" s="66"/>
      <c r="G29" s="66"/>
      <c r="H29" s="66" t="s">
        <v>191</v>
      </c>
      <c r="I29" s="66"/>
      <c r="J29" s="66"/>
      <c r="K29" s="66"/>
      <c r="L29" s="114"/>
      <c r="M29" s="128" t="s">
        <v>211</v>
      </c>
      <c r="N29" s="162" t="s">
        <v>218</v>
      </c>
      <c r="O29" s="162">
        <v>41540</v>
      </c>
      <c r="P29" s="147">
        <f>DATE(YEAR(O29)+7,MONTH(O29)+18,DAY(O29))</f>
        <v>44643</v>
      </c>
      <c r="Q29" s="143">
        <f t="shared" si="17"/>
        <v>44278</v>
      </c>
      <c r="R29" s="148">
        <f t="shared" si="18"/>
        <v>44219</v>
      </c>
      <c r="S29" s="22"/>
      <c r="T29" s="23"/>
      <c r="U29" s="23"/>
      <c r="V29" s="23"/>
      <c r="W29" s="89"/>
    </row>
    <row r="30" spans="2:33" s="18" customFormat="1" ht="30" x14ac:dyDescent="0.25">
      <c r="B30" s="232"/>
      <c r="C30" s="103">
        <f t="shared" si="5"/>
        <v>24</v>
      </c>
      <c r="D30" s="66"/>
      <c r="E30" s="66"/>
      <c r="F30" s="66"/>
      <c r="G30" s="66"/>
      <c r="H30" s="66" t="s">
        <v>191</v>
      </c>
      <c r="I30" s="66"/>
      <c r="J30" s="66"/>
      <c r="K30" s="66"/>
      <c r="L30" s="114"/>
      <c r="M30" s="128" t="s">
        <v>141</v>
      </c>
      <c r="N30" s="162" t="s">
        <v>27</v>
      </c>
      <c r="O30" s="162">
        <v>41502</v>
      </c>
      <c r="P30" s="147">
        <f>DATE(YEAR(O30)+7,MONTH(O30)+18,DAY(O30))</f>
        <v>44608</v>
      </c>
      <c r="Q30" s="143">
        <f t="shared" si="17"/>
        <v>44243</v>
      </c>
      <c r="R30" s="148">
        <f t="shared" si="18"/>
        <v>44181</v>
      </c>
      <c r="S30" s="22"/>
      <c r="T30" s="23"/>
      <c r="U30" s="23"/>
      <c r="V30" s="23"/>
      <c r="W30" s="89"/>
    </row>
    <row r="31" spans="2:33" s="18" customFormat="1" ht="15.75" thickBot="1" x14ac:dyDescent="0.3">
      <c r="B31" s="233"/>
      <c r="C31" s="104">
        <f t="shared" si="5"/>
        <v>25</v>
      </c>
      <c r="D31" s="74"/>
      <c r="E31" s="74"/>
      <c r="F31" s="74"/>
      <c r="G31" s="74"/>
      <c r="H31" s="74"/>
      <c r="I31" s="74"/>
      <c r="J31" s="74" t="s">
        <v>191</v>
      </c>
      <c r="K31" s="74"/>
      <c r="L31" s="115"/>
      <c r="M31" s="168" t="s">
        <v>36</v>
      </c>
      <c r="N31" s="47" t="s">
        <v>37</v>
      </c>
      <c r="O31" s="47">
        <v>41842</v>
      </c>
      <c r="P31" s="169">
        <f t="shared" si="15"/>
        <v>44399</v>
      </c>
      <c r="Q31" s="151">
        <f t="shared" si="17"/>
        <v>44034</v>
      </c>
      <c r="R31" s="152">
        <f t="shared" si="18"/>
        <v>43973</v>
      </c>
      <c r="S31" s="22"/>
      <c r="T31" s="23"/>
      <c r="U31" s="23"/>
      <c r="V31" s="23"/>
      <c r="W31" s="89"/>
    </row>
    <row r="32" spans="2:33" s="18" customFormat="1" ht="15.75" thickBot="1" x14ac:dyDescent="0.3">
      <c r="B32" s="226" t="s">
        <v>7</v>
      </c>
      <c r="C32" s="57">
        <f t="shared" si="5"/>
        <v>26</v>
      </c>
      <c r="D32" s="75"/>
      <c r="E32" s="75"/>
      <c r="F32" s="75" t="s">
        <v>191</v>
      </c>
      <c r="G32" s="75"/>
      <c r="H32" s="75"/>
      <c r="I32" s="75"/>
      <c r="J32" s="75"/>
      <c r="K32" s="75"/>
      <c r="L32" s="112"/>
      <c r="M32" s="136" t="s">
        <v>147</v>
      </c>
      <c r="N32" s="40" t="s">
        <v>176</v>
      </c>
      <c r="O32" s="40">
        <v>43144</v>
      </c>
      <c r="P32" s="125">
        <f t="shared" si="15"/>
        <v>45701</v>
      </c>
      <c r="Q32" s="138">
        <f t="shared" ref="Q32:Q35" si="19">DATE(YEAR(P32),MONTH(P32)-12,DAY(P32))</f>
        <v>45335</v>
      </c>
      <c r="R32" s="139">
        <f t="shared" si="18"/>
        <v>45273</v>
      </c>
      <c r="S32" s="30" t="s">
        <v>146</v>
      </c>
      <c r="T32" s="32">
        <v>42880</v>
      </c>
      <c r="U32" s="31">
        <f>DATE(YEAR(T32)+4,MONTH(T32),DAY(T32))</f>
        <v>44341</v>
      </c>
      <c r="V32" s="39">
        <f t="shared" ref="V32:V33" si="20">DATE(YEAR(U32),MONTH(U32)-12,DAY(U32))</f>
        <v>43976</v>
      </c>
      <c r="W32" s="92">
        <f t="shared" ref="W32:W33" si="21">DATE(YEAR(U32),MONTH(U32)-10,DAY(U32))</f>
        <v>44037</v>
      </c>
      <c r="Z32" s="39">
        <f t="shared" ref="Z32:Z33" si="22">T32</f>
        <v>42880</v>
      </c>
      <c r="AF32" s="53">
        <v>43144</v>
      </c>
    </row>
    <row r="33" spans="2:34" s="18" customFormat="1" ht="30.75" thickBot="1" x14ac:dyDescent="0.3">
      <c r="B33" s="227"/>
      <c r="C33" s="57">
        <f t="shared" si="5"/>
        <v>27</v>
      </c>
      <c r="D33" s="65"/>
      <c r="E33" s="65"/>
      <c r="F33" s="65" t="s">
        <v>191</v>
      </c>
      <c r="G33" s="65"/>
      <c r="H33" s="65"/>
      <c r="I33" s="65"/>
      <c r="J33" s="65"/>
      <c r="K33" s="65"/>
      <c r="L33" s="113"/>
      <c r="M33" s="136" t="s">
        <v>200</v>
      </c>
      <c r="N33" s="40" t="s">
        <v>194</v>
      </c>
      <c r="O33" s="40">
        <v>43251</v>
      </c>
      <c r="P33" s="170">
        <f t="shared" si="15"/>
        <v>45808</v>
      </c>
      <c r="Q33" s="138">
        <f t="shared" si="19"/>
        <v>45443</v>
      </c>
      <c r="R33" s="171">
        <f t="shared" si="18"/>
        <v>45382</v>
      </c>
      <c r="S33" s="94" t="s">
        <v>149</v>
      </c>
      <c r="T33" s="33">
        <v>42894</v>
      </c>
      <c r="U33" s="33">
        <f>DATE(YEAR(T33)+4,MONTH(T33),DAY(T33))</f>
        <v>44355</v>
      </c>
      <c r="V33" s="39">
        <f t="shared" si="20"/>
        <v>43990</v>
      </c>
      <c r="W33" s="92">
        <f t="shared" si="21"/>
        <v>44051</v>
      </c>
      <c r="Z33" s="39">
        <f t="shared" si="22"/>
        <v>42894</v>
      </c>
    </row>
    <row r="34" spans="2:34" s="18" customFormat="1" x14ac:dyDescent="0.25">
      <c r="B34" s="227"/>
      <c r="C34" s="122">
        <f t="shared" si="5"/>
        <v>28</v>
      </c>
      <c r="D34" s="66"/>
      <c r="E34" s="66"/>
      <c r="F34" s="66" t="s">
        <v>191</v>
      </c>
      <c r="G34" s="66"/>
      <c r="H34" s="66"/>
      <c r="I34" s="66"/>
      <c r="J34" s="66"/>
      <c r="K34" s="66"/>
      <c r="L34" s="114"/>
      <c r="M34" s="140" t="s">
        <v>237</v>
      </c>
      <c r="N34" s="83" t="s">
        <v>212</v>
      </c>
      <c r="O34" s="83">
        <v>43095</v>
      </c>
      <c r="P34" s="142">
        <f t="shared" si="15"/>
        <v>45652</v>
      </c>
      <c r="Q34" s="143">
        <f t="shared" si="19"/>
        <v>45286</v>
      </c>
      <c r="R34" s="144">
        <f t="shared" si="18"/>
        <v>45225</v>
      </c>
      <c r="S34" s="22"/>
      <c r="T34" s="23"/>
      <c r="U34" s="23"/>
      <c r="V34" s="23"/>
      <c r="W34" s="89"/>
    </row>
    <row r="35" spans="2:34" s="18" customFormat="1" ht="30.75" thickBot="1" x14ac:dyDescent="0.3">
      <c r="B35" s="227"/>
      <c r="C35" s="104">
        <f t="shared" si="5"/>
        <v>29</v>
      </c>
      <c r="D35" s="66"/>
      <c r="E35" s="66"/>
      <c r="F35" s="66" t="s">
        <v>191</v>
      </c>
      <c r="G35" s="66"/>
      <c r="H35" s="66"/>
      <c r="I35" s="66"/>
      <c r="J35" s="66"/>
      <c r="K35" s="66"/>
      <c r="L35" s="114"/>
      <c r="M35" s="134" t="s">
        <v>238</v>
      </c>
      <c r="N35" s="82" t="s">
        <v>213</v>
      </c>
      <c r="O35" s="82">
        <v>43224</v>
      </c>
      <c r="P35" s="172">
        <f t="shared" si="15"/>
        <v>45781</v>
      </c>
      <c r="Q35" s="143">
        <f t="shared" si="19"/>
        <v>45416</v>
      </c>
      <c r="R35" s="163">
        <f t="shared" si="18"/>
        <v>45355</v>
      </c>
      <c r="S35" s="22"/>
      <c r="T35" s="23"/>
      <c r="U35" s="23"/>
      <c r="V35" s="23"/>
      <c r="W35" s="89"/>
    </row>
    <row r="36" spans="2:34" s="18" customFormat="1" ht="30.75" customHeight="1" thickBot="1" x14ac:dyDescent="0.3">
      <c r="B36" s="227"/>
      <c r="C36" s="57">
        <f t="shared" si="5"/>
        <v>30</v>
      </c>
      <c r="D36" s="65"/>
      <c r="E36" s="65"/>
      <c r="F36" s="65" t="s">
        <v>191</v>
      </c>
      <c r="G36" s="65"/>
      <c r="H36" s="65"/>
      <c r="I36" s="65"/>
      <c r="J36" s="65"/>
      <c r="K36" s="65"/>
      <c r="L36" s="113"/>
      <c r="M36" s="167" t="s">
        <v>239</v>
      </c>
      <c r="N36" s="40" t="s">
        <v>193</v>
      </c>
      <c r="O36" s="40">
        <v>43157</v>
      </c>
      <c r="P36" s="125">
        <f t="shared" si="15"/>
        <v>45714</v>
      </c>
      <c r="Q36" s="138">
        <f t="shared" ref="Q36:Q43" si="23">DATE(YEAR(P36),MONTH(P36)-12,DAY(P36))</f>
        <v>45348</v>
      </c>
      <c r="R36" s="139">
        <f t="shared" si="18"/>
        <v>45286</v>
      </c>
      <c r="S36" s="30" t="s">
        <v>63</v>
      </c>
      <c r="T36" s="31">
        <v>42249</v>
      </c>
      <c r="U36" s="31">
        <f>DATE(YEAR(T36)+4,MONTH(T36),DAY(T36))</f>
        <v>43710</v>
      </c>
      <c r="V36" s="39">
        <f t="shared" ref="V36:V37" si="24">DATE(YEAR(U36),MONTH(U36)-12,DAY(U36))</f>
        <v>43345</v>
      </c>
      <c r="W36" s="92">
        <f t="shared" ref="W36:W37" si="25">DATE(YEAR(U36),MONTH(U36)-10,DAY(U36))</f>
        <v>43406</v>
      </c>
      <c r="AB36" s="39">
        <f>T36</f>
        <v>42249</v>
      </c>
      <c r="AF36" s="52">
        <v>43157</v>
      </c>
    </row>
    <row r="37" spans="2:34" s="18" customFormat="1" ht="30.75" thickBot="1" x14ac:dyDescent="0.3">
      <c r="B37" s="227"/>
      <c r="C37" s="57">
        <f t="shared" si="5"/>
        <v>31</v>
      </c>
      <c r="D37" s="65"/>
      <c r="E37" s="65"/>
      <c r="F37" s="65" t="s">
        <v>191</v>
      </c>
      <c r="G37" s="65"/>
      <c r="H37" s="65"/>
      <c r="I37" s="65"/>
      <c r="J37" s="65"/>
      <c r="K37" s="65"/>
      <c r="L37" s="113"/>
      <c r="M37" s="136" t="s">
        <v>143</v>
      </c>
      <c r="N37" s="40" t="s">
        <v>180</v>
      </c>
      <c r="O37" s="40">
        <v>43180</v>
      </c>
      <c r="P37" s="125">
        <f t="shared" si="15"/>
        <v>45737</v>
      </c>
      <c r="Q37" s="138">
        <f t="shared" si="23"/>
        <v>45372</v>
      </c>
      <c r="R37" s="139">
        <f t="shared" si="18"/>
        <v>45312</v>
      </c>
      <c r="S37" s="30" t="s">
        <v>150</v>
      </c>
      <c r="T37" s="31">
        <v>42895</v>
      </c>
      <c r="U37" s="31">
        <f>DATE(YEAR(T37)+4,MONTH(T37),DAY(T37))</f>
        <v>44356</v>
      </c>
      <c r="V37" s="39">
        <f t="shared" si="24"/>
        <v>43991</v>
      </c>
      <c r="W37" s="92">
        <f t="shared" si="25"/>
        <v>44052</v>
      </c>
      <c r="Z37" s="39">
        <f>T37</f>
        <v>42895</v>
      </c>
      <c r="AF37" s="52">
        <v>43180</v>
      </c>
    </row>
    <row r="38" spans="2:34" s="18" customFormat="1" x14ac:dyDescent="0.25">
      <c r="B38" s="227"/>
      <c r="C38" s="122">
        <f t="shared" si="5"/>
        <v>32</v>
      </c>
      <c r="D38" s="66"/>
      <c r="E38" s="66"/>
      <c r="F38" s="66"/>
      <c r="G38" s="66"/>
      <c r="H38" s="66" t="s">
        <v>191</v>
      </c>
      <c r="I38" s="66"/>
      <c r="J38" s="66"/>
      <c r="K38" s="66"/>
      <c r="L38" s="114"/>
      <c r="M38" s="128" t="s">
        <v>9</v>
      </c>
      <c r="N38" s="162" t="s">
        <v>229</v>
      </c>
      <c r="O38" s="162">
        <v>43809</v>
      </c>
      <c r="P38" s="147">
        <f>DATE(YEAR(O38)+7,MONTH(O38),DAY(O38))</f>
        <v>46366</v>
      </c>
      <c r="Q38" s="143">
        <f>DATE(YEAR(P38),MONTH(P38)-12,DAY(P38))</f>
        <v>46001</v>
      </c>
      <c r="R38" s="148">
        <f>DATE(YEAR(Q38),MONTH(Q38)-2,DAY(Q38))</f>
        <v>45940</v>
      </c>
      <c r="S38" s="121"/>
      <c r="T38" s="28"/>
      <c r="U38" s="28"/>
      <c r="V38" s="42"/>
      <c r="W38" s="99"/>
      <c r="Z38" s="126"/>
      <c r="AF38" s="126"/>
    </row>
    <row r="39" spans="2:34" s="18" customFormat="1" x14ac:dyDescent="0.25">
      <c r="B39" s="227"/>
      <c r="C39" s="103">
        <f t="shared" si="5"/>
        <v>33</v>
      </c>
      <c r="D39" s="66"/>
      <c r="E39" s="66"/>
      <c r="F39" s="66"/>
      <c r="G39" s="66"/>
      <c r="H39" s="66"/>
      <c r="I39" s="66"/>
      <c r="J39" s="66" t="s">
        <v>191</v>
      </c>
      <c r="K39" s="66"/>
      <c r="L39" s="114"/>
      <c r="M39" s="166" t="s">
        <v>8</v>
      </c>
      <c r="N39" s="83" t="s">
        <v>23</v>
      </c>
      <c r="O39" s="83">
        <v>41439</v>
      </c>
      <c r="P39" s="142">
        <f>DATE(YEAR(O39)+7,MONTH(O39)+18,DAY(O39))</f>
        <v>44544</v>
      </c>
      <c r="Q39" s="143">
        <f t="shared" si="23"/>
        <v>44179</v>
      </c>
      <c r="R39" s="144">
        <f t="shared" si="18"/>
        <v>44118</v>
      </c>
      <c r="S39" s="22"/>
      <c r="T39" s="23"/>
      <c r="U39" s="23"/>
      <c r="V39" s="23"/>
      <c r="W39" s="89"/>
    </row>
    <row r="40" spans="2:34" s="18" customFormat="1" ht="30" x14ac:dyDescent="0.25">
      <c r="B40" s="227"/>
      <c r="C40" s="103">
        <f t="shared" si="5"/>
        <v>34</v>
      </c>
      <c r="D40" s="66"/>
      <c r="E40" s="66"/>
      <c r="F40" s="66"/>
      <c r="G40" s="66"/>
      <c r="H40" s="66"/>
      <c r="I40" s="66"/>
      <c r="J40" s="66" t="s">
        <v>191</v>
      </c>
      <c r="K40" s="66"/>
      <c r="L40" s="114"/>
      <c r="M40" s="145" t="s">
        <v>48</v>
      </c>
      <c r="N40" s="162" t="s">
        <v>47</v>
      </c>
      <c r="O40" s="162">
        <v>42522</v>
      </c>
      <c r="P40" s="147">
        <f t="shared" ref="P40:P43" si="26">DATE(YEAR(O40)+7,MONTH(O40),DAY(O40))</f>
        <v>45078</v>
      </c>
      <c r="Q40" s="143">
        <f t="shared" si="23"/>
        <v>44713</v>
      </c>
      <c r="R40" s="148">
        <f t="shared" ref="R40:R43" si="27">DATE(YEAR(Q40),MONTH(Q40)-2,DAY(Q40))</f>
        <v>44652</v>
      </c>
      <c r="S40" s="22"/>
      <c r="T40" s="23"/>
      <c r="U40" s="23"/>
      <c r="V40" s="23"/>
      <c r="W40" s="89"/>
      <c r="AH40" s="50">
        <v>42522</v>
      </c>
    </row>
    <row r="41" spans="2:34" s="18" customFormat="1" x14ac:dyDescent="0.25">
      <c r="B41" s="227"/>
      <c r="C41" s="103">
        <f t="shared" si="5"/>
        <v>35</v>
      </c>
      <c r="D41" s="66"/>
      <c r="E41" s="66"/>
      <c r="F41" s="66"/>
      <c r="G41" s="66"/>
      <c r="H41" s="66"/>
      <c r="I41" s="66"/>
      <c r="J41" s="66" t="s">
        <v>191</v>
      </c>
      <c r="K41" s="66"/>
      <c r="L41" s="114"/>
      <c r="M41" s="145" t="s">
        <v>44</v>
      </c>
      <c r="N41" s="162" t="s">
        <v>43</v>
      </c>
      <c r="O41" s="162">
        <v>42128</v>
      </c>
      <c r="P41" s="147">
        <f t="shared" si="26"/>
        <v>44685</v>
      </c>
      <c r="Q41" s="143">
        <f t="shared" si="23"/>
        <v>44320</v>
      </c>
      <c r="R41" s="148">
        <f t="shared" si="27"/>
        <v>44259</v>
      </c>
      <c r="S41" s="22"/>
      <c r="T41" s="23"/>
      <c r="U41" s="23"/>
      <c r="V41" s="23"/>
      <c r="W41" s="89"/>
    </row>
    <row r="42" spans="2:34" s="18" customFormat="1" x14ac:dyDescent="0.25">
      <c r="B42" s="227"/>
      <c r="C42" s="103">
        <f t="shared" si="5"/>
        <v>36</v>
      </c>
      <c r="D42" s="66"/>
      <c r="E42" s="66"/>
      <c r="F42" s="66"/>
      <c r="G42" s="66"/>
      <c r="H42" s="66"/>
      <c r="I42" s="66"/>
      <c r="J42" s="66" t="s">
        <v>191</v>
      </c>
      <c r="K42" s="66"/>
      <c r="L42" s="114"/>
      <c r="M42" s="145" t="s">
        <v>28</v>
      </c>
      <c r="N42" s="162" t="s">
        <v>29</v>
      </c>
      <c r="O42" s="162">
        <v>41540</v>
      </c>
      <c r="P42" s="147">
        <f>DATE(YEAR(O42)+7,MONTH(O42)+18,DAY(O42))</f>
        <v>44643</v>
      </c>
      <c r="Q42" s="143">
        <f t="shared" si="23"/>
        <v>44278</v>
      </c>
      <c r="R42" s="148">
        <f t="shared" si="27"/>
        <v>44219</v>
      </c>
      <c r="S42" s="22"/>
      <c r="T42" s="23"/>
      <c r="U42" s="23"/>
      <c r="V42" s="23"/>
      <c r="W42" s="89"/>
    </row>
    <row r="43" spans="2:34" s="18" customFormat="1" ht="30.75" thickBot="1" x14ac:dyDescent="0.3">
      <c r="B43" s="229"/>
      <c r="C43" s="103">
        <f t="shared" si="5"/>
        <v>37</v>
      </c>
      <c r="D43" s="74"/>
      <c r="E43" s="74"/>
      <c r="F43" s="74"/>
      <c r="G43" s="74"/>
      <c r="H43" s="74"/>
      <c r="I43" s="74"/>
      <c r="J43" s="74"/>
      <c r="K43" s="74"/>
      <c r="L43" s="115" t="s">
        <v>191</v>
      </c>
      <c r="M43" s="168" t="s">
        <v>24</v>
      </c>
      <c r="N43" s="47" t="s">
        <v>216</v>
      </c>
      <c r="O43" s="47">
        <v>43199</v>
      </c>
      <c r="P43" s="169">
        <f t="shared" si="26"/>
        <v>45756</v>
      </c>
      <c r="Q43" s="151">
        <f t="shared" si="23"/>
        <v>45391</v>
      </c>
      <c r="R43" s="152">
        <f t="shared" si="27"/>
        <v>45331</v>
      </c>
      <c r="S43" s="22"/>
      <c r="T43" s="23"/>
      <c r="U43" s="23"/>
      <c r="V43" s="23"/>
      <c r="W43" s="89"/>
    </row>
    <row r="44" spans="2:34" s="18" customFormat="1" ht="30" x14ac:dyDescent="0.25">
      <c r="B44" s="224" t="s">
        <v>64</v>
      </c>
      <c r="C44" s="122">
        <f t="shared" si="5"/>
        <v>38</v>
      </c>
      <c r="D44" s="73"/>
      <c r="E44" s="73" t="s">
        <v>191</v>
      </c>
      <c r="F44" s="73"/>
      <c r="G44" s="73"/>
      <c r="H44" s="73"/>
      <c r="I44" s="73"/>
      <c r="J44" s="73"/>
      <c r="K44" s="73"/>
      <c r="L44" s="116"/>
      <c r="M44" s="145" t="s">
        <v>231</v>
      </c>
      <c r="N44" s="162" t="s">
        <v>230</v>
      </c>
      <c r="O44" s="162">
        <v>43817</v>
      </c>
      <c r="P44" s="147">
        <f>DATE(YEAR(O44)+7,MONTH(O44),DAY(O44))</f>
        <v>46374</v>
      </c>
      <c r="Q44" s="143">
        <f t="shared" ref="Q44:Q49" si="28">DATE(YEAR(P44),MONTH(P44)-12,DAY(P44))</f>
        <v>46009</v>
      </c>
      <c r="R44" s="148">
        <f>DATE(YEAR(Q44),MONTH(Q44)-2,DAY(Q44))</f>
        <v>45948</v>
      </c>
      <c r="S44" s="22"/>
      <c r="T44" s="23"/>
      <c r="U44" s="23"/>
      <c r="V44" s="23"/>
      <c r="W44" s="89"/>
      <c r="AH44" s="50">
        <v>42517</v>
      </c>
    </row>
    <row r="45" spans="2:34" s="18" customFormat="1" ht="15.75" thickBot="1" x14ac:dyDescent="0.3">
      <c r="B45" s="225"/>
      <c r="C45" s="104">
        <f>C44+1</f>
        <v>39</v>
      </c>
      <c r="D45" s="74"/>
      <c r="E45" s="74"/>
      <c r="F45" s="74" t="s">
        <v>191</v>
      </c>
      <c r="G45" s="74"/>
      <c r="H45" s="74"/>
      <c r="I45" s="74"/>
      <c r="J45" s="74"/>
      <c r="K45" s="74"/>
      <c r="L45" s="115"/>
      <c r="M45" s="173" t="s">
        <v>240</v>
      </c>
      <c r="N45" s="174" t="s">
        <v>65</v>
      </c>
      <c r="O45" s="174">
        <v>42517</v>
      </c>
      <c r="P45" s="174">
        <f>DATE(YEAR(O45)+7,MONTH(O45),DAY(O45))</f>
        <v>45073</v>
      </c>
      <c r="Q45" s="174">
        <f t="shared" si="28"/>
        <v>44708</v>
      </c>
      <c r="R45" s="175">
        <f>DATE(YEAR(Q45),MONTH(Q45)-2,DAY(Q45))</f>
        <v>44647</v>
      </c>
      <c r="S45" s="22"/>
      <c r="T45" s="24"/>
      <c r="U45" s="23"/>
      <c r="V45" s="23"/>
      <c r="W45" s="87"/>
    </row>
    <row r="46" spans="2:34" s="18" customFormat="1" ht="15.75" thickBot="1" x14ac:dyDescent="0.3">
      <c r="B46" s="221" t="s">
        <v>16</v>
      </c>
      <c r="C46" s="57">
        <f>C45+1</f>
        <v>40</v>
      </c>
      <c r="D46" s="70"/>
      <c r="E46" s="70"/>
      <c r="F46" s="70" t="s">
        <v>191</v>
      </c>
      <c r="G46" s="70"/>
      <c r="H46" s="70"/>
      <c r="I46" s="70"/>
      <c r="J46" s="70"/>
      <c r="K46" s="70"/>
      <c r="L46" s="106"/>
      <c r="M46" s="136" t="s">
        <v>66</v>
      </c>
      <c r="N46" s="40" t="s">
        <v>192</v>
      </c>
      <c r="O46" s="137">
        <v>43182</v>
      </c>
      <c r="P46" s="125">
        <f t="shared" ref="P46:P74" si="29">DATE(YEAR(O46)+7,MONTH(O46),DAY(O46))</f>
        <v>45739</v>
      </c>
      <c r="Q46" s="138">
        <f t="shared" si="28"/>
        <v>45374</v>
      </c>
      <c r="R46" s="139">
        <f t="shared" ref="R46:R80" si="30">DATE(YEAR(Q46),MONTH(Q46)-2,DAY(Q46))</f>
        <v>45314</v>
      </c>
      <c r="S46" s="30" t="s">
        <v>182</v>
      </c>
      <c r="T46" s="31">
        <v>43182</v>
      </c>
      <c r="U46" s="31">
        <f>DATE(YEAR(T46)+6,MONTH(T46),DAY(T46))</f>
        <v>45374</v>
      </c>
      <c r="V46" s="39">
        <f>DATE(YEAR(U46),MONTH(U46)-12,DAY(U46))</f>
        <v>45008</v>
      </c>
      <c r="W46" s="92">
        <f>DATE(YEAR(U46),MONTH(U46)-10,DAY(U46))</f>
        <v>45069</v>
      </c>
      <c r="Y46" s="31">
        <v>43182</v>
      </c>
      <c r="AG46" s="52">
        <v>43068</v>
      </c>
    </row>
    <row r="47" spans="2:34" s="18" customFormat="1" ht="15.75" customHeight="1" x14ac:dyDescent="0.25">
      <c r="B47" s="222"/>
      <c r="C47" s="122">
        <f t="shared" si="5"/>
        <v>41</v>
      </c>
      <c r="D47" s="63"/>
      <c r="E47" s="63"/>
      <c r="F47" s="63" t="s">
        <v>191</v>
      </c>
      <c r="G47" s="63"/>
      <c r="H47" s="63"/>
      <c r="I47" s="63"/>
      <c r="J47" s="63"/>
      <c r="K47" s="63"/>
      <c r="L47" s="109"/>
      <c r="M47" s="128" t="s">
        <v>142</v>
      </c>
      <c r="N47" s="162" t="s">
        <v>228</v>
      </c>
      <c r="O47" s="162">
        <v>43812</v>
      </c>
      <c r="P47" s="176">
        <f>DATE(YEAR(O47)+7,MONTH(O47),DAY(O47))</f>
        <v>46369</v>
      </c>
      <c r="Q47" s="143">
        <f t="shared" si="28"/>
        <v>46004</v>
      </c>
      <c r="R47" s="176">
        <f>DATE(YEAR(Q47),MONTH(Q47)-2,DAY(Q47))</f>
        <v>45943</v>
      </c>
      <c r="S47" s="95"/>
      <c r="T47" s="28"/>
      <c r="U47" s="97"/>
      <c r="V47" s="97"/>
      <c r="W47" s="99"/>
    </row>
    <row r="48" spans="2:34" s="18" customFormat="1" ht="15.75" thickBot="1" x14ac:dyDescent="0.3">
      <c r="B48" s="222"/>
      <c r="C48" s="104">
        <f>C47+1</f>
        <v>42</v>
      </c>
      <c r="D48" s="63"/>
      <c r="E48" s="63"/>
      <c r="F48" s="63"/>
      <c r="G48" s="63"/>
      <c r="H48" s="63"/>
      <c r="I48" s="63"/>
      <c r="J48" s="63" t="s">
        <v>191</v>
      </c>
      <c r="K48" s="63"/>
      <c r="L48" s="109"/>
      <c r="M48" s="140" t="s">
        <v>38</v>
      </c>
      <c r="N48" s="83" t="s">
        <v>39</v>
      </c>
      <c r="O48" s="83">
        <v>41886</v>
      </c>
      <c r="P48" s="47">
        <f>DATE(YEAR(O48)+7,MONTH(O48),DAY(O48))</f>
        <v>44443</v>
      </c>
      <c r="Q48" s="143">
        <f t="shared" si="28"/>
        <v>44078</v>
      </c>
      <c r="R48" s="47">
        <f>DATE(YEAR(Q48),MONTH(Q48)-2,DAY(Q48))</f>
        <v>44016</v>
      </c>
      <c r="S48" s="95"/>
      <c r="T48" s="28"/>
      <c r="U48" s="97"/>
      <c r="V48" s="97"/>
      <c r="W48" s="99"/>
    </row>
    <row r="49" spans="2:34" s="18" customFormat="1" ht="15.75" thickBot="1" x14ac:dyDescent="0.3">
      <c r="B49" s="222"/>
      <c r="C49" s="57">
        <f>C48+1</f>
        <v>43</v>
      </c>
      <c r="D49" s="61"/>
      <c r="E49" s="61"/>
      <c r="F49" s="61"/>
      <c r="G49" s="61"/>
      <c r="H49" s="61"/>
      <c r="I49" s="61"/>
      <c r="J49" s="61" t="s">
        <v>191</v>
      </c>
      <c r="K49" s="61"/>
      <c r="L49" s="117"/>
      <c r="M49" s="136" t="s">
        <v>25</v>
      </c>
      <c r="N49" s="40" t="s">
        <v>198</v>
      </c>
      <c r="O49" s="137">
        <v>42586</v>
      </c>
      <c r="P49" s="125">
        <f t="shared" si="29"/>
        <v>45142</v>
      </c>
      <c r="Q49" s="138">
        <f t="shared" si="28"/>
        <v>44777</v>
      </c>
      <c r="R49" s="139">
        <f t="shared" si="30"/>
        <v>44716</v>
      </c>
      <c r="S49" s="30" t="s">
        <v>162</v>
      </c>
      <c r="T49" s="31">
        <v>42586</v>
      </c>
      <c r="U49" s="31">
        <f>DATE(YEAR(T49)+6,MONTH(T49),DAY(T49))</f>
        <v>44777</v>
      </c>
      <c r="V49" s="39">
        <f>DATE(YEAR(U49),MONTH(U49)-12,DAY(U49))</f>
        <v>44412</v>
      </c>
      <c r="W49" s="92">
        <f>DATE(YEAR(U49),MONTH(U49)-10,DAY(U49))</f>
        <v>44473</v>
      </c>
      <c r="AA49" s="39">
        <f>T49</f>
        <v>42586</v>
      </c>
    </row>
    <row r="50" spans="2:34" s="18" customFormat="1" x14ac:dyDescent="0.25">
      <c r="B50" s="222"/>
      <c r="C50" s="122">
        <f t="shared" si="5"/>
        <v>44</v>
      </c>
      <c r="D50" s="63"/>
      <c r="E50" s="63"/>
      <c r="F50" s="63"/>
      <c r="G50" s="63"/>
      <c r="H50" s="63"/>
      <c r="I50" s="63"/>
      <c r="J50" s="63" t="s">
        <v>191</v>
      </c>
      <c r="K50" s="63"/>
      <c r="L50" s="109"/>
      <c r="M50" s="128" t="s">
        <v>224</v>
      </c>
      <c r="N50" s="162" t="s">
        <v>49</v>
      </c>
      <c r="O50" s="162">
        <v>42254</v>
      </c>
      <c r="P50" s="142">
        <f t="shared" si="29"/>
        <v>44811</v>
      </c>
      <c r="Q50" s="143">
        <f t="shared" ref="Q50:Q52" si="31">DATE(YEAR(P50),MONTH(P50)-12,DAY(P50))</f>
        <v>44446</v>
      </c>
      <c r="R50" s="144">
        <f t="shared" si="30"/>
        <v>44384</v>
      </c>
      <c r="S50" s="22"/>
      <c r="T50" s="23"/>
      <c r="U50" s="23"/>
      <c r="V50" s="23"/>
      <c r="W50" s="89"/>
    </row>
    <row r="51" spans="2:34" s="18" customFormat="1" x14ac:dyDescent="0.25">
      <c r="B51" s="222"/>
      <c r="C51" s="103">
        <f t="shared" si="5"/>
        <v>45</v>
      </c>
      <c r="D51" s="63"/>
      <c r="E51" s="63"/>
      <c r="F51" s="63"/>
      <c r="G51" s="63"/>
      <c r="H51" s="63"/>
      <c r="I51" s="63"/>
      <c r="J51" s="63"/>
      <c r="K51" s="63"/>
      <c r="L51" s="109" t="s">
        <v>191</v>
      </c>
      <c r="M51" s="128" t="s">
        <v>45</v>
      </c>
      <c r="N51" s="162" t="s">
        <v>46</v>
      </c>
      <c r="O51" s="162">
        <v>42254</v>
      </c>
      <c r="P51" s="147">
        <f t="shared" si="29"/>
        <v>44811</v>
      </c>
      <c r="Q51" s="143">
        <f t="shared" si="31"/>
        <v>44446</v>
      </c>
      <c r="R51" s="148">
        <f t="shared" si="30"/>
        <v>44384</v>
      </c>
      <c r="S51" s="22"/>
      <c r="T51" s="23"/>
      <c r="U51" s="23"/>
      <c r="V51" s="23"/>
      <c r="W51" s="89"/>
    </row>
    <row r="52" spans="2:34" s="18" customFormat="1" ht="15.75" thickBot="1" x14ac:dyDescent="0.3">
      <c r="B52" s="223"/>
      <c r="C52" s="104">
        <f t="shared" si="5"/>
        <v>46</v>
      </c>
      <c r="D52" s="72"/>
      <c r="E52" s="72"/>
      <c r="F52" s="72"/>
      <c r="G52" s="72"/>
      <c r="H52" s="72"/>
      <c r="I52" s="72"/>
      <c r="J52" s="72"/>
      <c r="K52" s="72"/>
      <c r="L52" s="111" t="s">
        <v>191</v>
      </c>
      <c r="M52" s="168" t="s">
        <v>6</v>
      </c>
      <c r="N52" s="47" t="s">
        <v>67</v>
      </c>
      <c r="O52" s="47">
        <v>42283</v>
      </c>
      <c r="P52" s="169">
        <f t="shared" si="29"/>
        <v>44840</v>
      </c>
      <c r="Q52" s="151">
        <f t="shared" si="31"/>
        <v>44475</v>
      </c>
      <c r="R52" s="152">
        <f t="shared" si="30"/>
        <v>44414</v>
      </c>
      <c r="S52" s="22"/>
      <c r="T52" s="23"/>
      <c r="U52" s="23"/>
      <c r="V52" s="23"/>
      <c r="W52" s="89"/>
    </row>
    <row r="53" spans="2:34" s="18" customFormat="1" ht="15.75" thickBot="1" x14ac:dyDescent="0.3">
      <c r="B53" s="226" t="s">
        <v>10</v>
      </c>
      <c r="C53" s="57">
        <f t="shared" si="5"/>
        <v>47</v>
      </c>
      <c r="D53" s="70"/>
      <c r="E53" s="70"/>
      <c r="F53" s="70" t="s">
        <v>191</v>
      </c>
      <c r="G53" s="70"/>
      <c r="H53" s="70"/>
      <c r="I53" s="70"/>
      <c r="J53" s="70"/>
      <c r="K53" s="70"/>
      <c r="L53" s="106"/>
      <c r="M53" s="167" t="s">
        <v>241</v>
      </c>
      <c r="N53" s="40" t="s">
        <v>187</v>
      </c>
      <c r="O53" s="137">
        <v>42254</v>
      </c>
      <c r="P53" s="125">
        <f t="shared" si="29"/>
        <v>44811</v>
      </c>
      <c r="Q53" s="138">
        <f>DATE(YEAR(P53),MONTH(P53)-12,DAY(P53))</f>
        <v>44446</v>
      </c>
      <c r="R53" s="139">
        <f t="shared" si="30"/>
        <v>44384</v>
      </c>
      <c r="S53" s="30" t="s">
        <v>68</v>
      </c>
      <c r="T53" s="31">
        <v>42254</v>
      </c>
      <c r="U53" s="31">
        <f>DATE(YEAR(T53)+4,MONTH(T53),DAY(T53))</f>
        <v>43715</v>
      </c>
      <c r="V53" s="39">
        <f>DATE(YEAR(U53),MONTH(U53)-12,DAY(U53))</f>
        <v>43350</v>
      </c>
      <c r="W53" s="92">
        <f>DATE(YEAR(U53),MONTH(U53)-10,DAY(U53))</f>
        <v>43411</v>
      </c>
      <c r="AB53" s="39">
        <f>T53</f>
        <v>42254</v>
      </c>
    </row>
    <row r="54" spans="2:34" s="18" customFormat="1" x14ac:dyDescent="0.25">
      <c r="B54" s="227"/>
      <c r="C54" s="122">
        <f t="shared" si="5"/>
        <v>48</v>
      </c>
      <c r="D54" s="62"/>
      <c r="E54" s="62"/>
      <c r="F54" s="62" t="s">
        <v>191</v>
      </c>
      <c r="G54" s="62"/>
      <c r="H54" s="62"/>
      <c r="I54" s="62"/>
      <c r="J54" s="62"/>
      <c r="K54" s="62"/>
      <c r="L54" s="107"/>
      <c r="M54" s="140" t="s">
        <v>131</v>
      </c>
      <c r="N54" s="83" t="s">
        <v>132</v>
      </c>
      <c r="O54" s="83">
        <v>42866</v>
      </c>
      <c r="P54" s="147">
        <f t="shared" si="29"/>
        <v>45423</v>
      </c>
      <c r="Q54" s="143">
        <f t="shared" ref="Q54:Q60" si="32">DATE(YEAR(P54),MONTH(P54)-12,DAY(P54))</f>
        <v>45057</v>
      </c>
      <c r="R54" s="148">
        <f t="shared" si="30"/>
        <v>44996</v>
      </c>
      <c r="S54" s="96"/>
      <c r="T54" s="26"/>
      <c r="U54" s="26"/>
      <c r="V54" s="26"/>
      <c r="W54" s="91"/>
      <c r="AG54" s="54">
        <v>42866</v>
      </c>
    </row>
    <row r="55" spans="2:34" s="18" customFormat="1" x14ac:dyDescent="0.25">
      <c r="B55" s="227"/>
      <c r="C55" s="103">
        <f t="shared" si="5"/>
        <v>49</v>
      </c>
      <c r="D55" s="62"/>
      <c r="E55" s="62"/>
      <c r="F55" s="62" t="s">
        <v>191</v>
      </c>
      <c r="G55" s="62"/>
      <c r="H55" s="62"/>
      <c r="I55" s="62"/>
      <c r="J55" s="62"/>
      <c r="K55" s="62"/>
      <c r="L55" s="107"/>
      <c r="M55" s="128" t="s">
        <v>242</v>
      </c>
      <c r="N55" s="162" t="s">
        <v>69</v>
      </c>
      <c r="O55" s="162">
        <v>42633</v>
      </c>
      <c r="P55" s="147">
        <f t="shared" si="29"/>
        <v>45189</v>
      </c>
      <c r="Q55" s="143">
        <f t="shared" si="32"/>
        <v>44824</v>
      </c>
      <c r="R55" s="148">
        <f t="shared" si="30"/>
        <v>44762</v>
      </c>
      <c r="S55" s="22"/>
      <c r="T55" s="23"/>
      <c r="U55" s="23"/>
      <c r="V55" s="23"/>
      <c r="W55" s="89"/>
      <c r="AH55" s="50">
        <v>42633</v>
      </c>
    </row>
    <row r="56" spans="2:34" s="18" customFormat="1" x14ac:dyDescent="0.25">
      <c r="B56" s="227"/>
      <c r="C56" s="103">
        <f t="shared" si="5"/>
        <v>50</v>
      </c>
      <c r="D56" s="62"/>
      <c r="E56" s="62"/>
      <c r="F56" s="62" t="s">
        <v>191</v>
      </c>
      <c r="G56" s="62"/>
      <c r="H56" s="62"/>
      <c r="I56" s="62"/>
      <c r="J56" s="62"/>
      <c r="K56" s="62"/>
      <c r="L56" s="107"/>
      <c r="M56" s="128" t="s">
        <v>243</v>
      </c>
      <c r="N56" s="162" t="s">
        <v>159</v>
      </c>
      <c r="O56" s="162">
        <v>43012</v>
      </c>
      <c r="P56" s="147">
        <f t="shared" si="29"/>
        <v>45569</v>
      </c>
      <c r="Q56" s="143">
        <f t="shared" si="32"/>
        <v>45203</v>
      </c>
      <c r="R56" s="148">
        <f t="shared" si="30"/>
        <v>45142</v>
      </c>
      <c r="S56" s="22"/>
      <c r="T56" s="23"/>
      <c r="U56" s="23"/>
      <c r="V56" s="23"/>
      <c r="W56" s="89"/>
      <c r="AG56" s="50">
        <v>43012</v>
      </c>
    </row>
    <row r="57" spans="2:34" s="18" customFormat="1" x14ac:dyDescent="0.25">
      <c r="B57" s="227"/>
      <c r="C57" s="103">
        <f t="shared" si="5"/>
        <v>51</v>
      </c>
      <c r="D57" s="62"/>
      <c r="E57" s="62"/>
      <c r="F57" s="62" t="s">
        <v>191</v>
      </c>
      <c r="G57" s="62"/>
      <c r="H57" s="62"/>
      <c r="I57" s="62"/>
      <c r="J57" s="62"/>
      <c r="K57" s="62"/>
      <c r="L57" s="107"/>
      <c r="M57" s="128" t="s">
        <v>244</v>
      </c>
      <c r="N57" s="162" t="s">
        <v>70</v>
      </c>
      <c r="O57" s="162">
        <v>42690</v>
      </c>
      <c r="P57" s="147">
        <f t="shared" si="29"/>
        <v>45246</v>
      </c>
      <c r="Q57" s="143">
        <f t="shared" si="32"/>
        <v>44881</v>
      </c>
      <c r="R57" s="148">
        <f t="shared" si="30"/>
        <v>44820</v>
      </c>
      <c r="S57" s="22"/>
      <c r="T57" s="23"/>
      <c r="U57" s="23"/>
      <c r="V57" s="23"/>
      <c r="W57" s="89"/>
      <c r="AH57" s="50">
        <v>42690</v>
      </c>
    </row>
    <row r="58" spans="2:34" s="18" customFormat="1" x14ac:dyDescent="0.25">
      <c r="B58" s="227"/>
      <c r="C58" s="103">
        <f t="shared" si="5"/>
        <v>52</v>
      </c>
      <c r="D58" s="62"/>
      <c r="E58" s="62"/>
      <c r="F58" s="62" t="s">
        <v>191</v>
      </c>
      <c r="G58" s="62"/>
      <c r="H58" s="62"/>
      <c r="I58" s="62"/>
      <c r="J58" s="62"/>
      <c r="K58" s="62"/>
      <c r="L58" s="107"/>
      <c r="M58" s="128" t="s">
        <v>245</v>
      </c>
      <c r="N58" s="162" t="s">
        <v>71</v>
      </c>
      <c r="O58" s="162">
        <v>42522</v>
      </c>
      <c r="P58" s="147">
        <f t="shared" si="29"/>
        <v>45078</v>
      </c>
      <c r="Q58" s="143">
        <f t="shared" si="32"/>
        <v>44713</v>
      </c>
      <c r="R58" s="148">
        <f t="shared" si="30"/>
        <v>44652</v>
      </c>
      <c r="S58" s="22"/>
      <c r="T58" s="23"/>
      <c r="U58" s="23"/>
      <c r="V58" s="23"/>
      <c r="W58" s="89"/>
      <c r="AH58" s="50">
        <v>42522</v>
      </c>
    </row>
    <row r="59" spans="2:34" s="18" customFormat="1" ht="45" x14ac:dyDescent="0.25">
      <c r="B59" s="227"/>
      <c r="C59" s="103">
        <f t="shared" si="5"/>
        <v>53</v>
      </c>
      <c r="D59" s="62"/>
      <c r="E59" s="62"/>
      <c r="F59" s="62"/>
      <c r="G59" s="62"/>
      <c r="H59" s="62" t="s">
        <v>191</v>
      </c>
      <c r="I59" s="62"/>
      <c r="J59" s="62"/>
      <c r="K59" s="62"/>
      <c r="L59" s="107"/>
      <c r="M59" s="128" t="s">
        <v>11</v>
      </c>
      <c r="N59" s="162" t="s">
        <v>40</v>
      </c>
      <c r="O59" s="162">
        <v>41743</v>
      </c>
      <c r="P59" s="147">
        <f>DATE(YEAR(O59)+7,MONTH(O59)+12,DAY(O59))</f>
        <v>44665</v>
      </c>
      <c r="Q59" s="143">
        <f t="shared" si="32"/>
        <v>44300</v>
      </c>
      <c r="R59" s="148">
        <f t="shared" si="30"/>
        <v>44241</v>
      </c>
      <c r="S59" s="22"/>
      <c r="T59" s="23"/>
      <c r="U59" s="23"/>
      <c r="V59" s="23"/>
      <c r="W59" s="89"/>
    </row>
    <row r="60" spans="2:34" s="18" customFormat="1" ht="30" x14ac:dyDescent="0.25">
      <c r="B60" s="228"/>
      <c r="C60" s="103">
        <f>C59+1</f>
        <v>54</v>
      </c>
      <c r="D60" s="86"/>
      <c r="E60" s="86"/>
      <c r="F60" s="86"/>
      <c r="G60" s="86"/>
      <c r="H60" s="86" t="s">
        <v>191</v>
      </c>
      <c r="I60" s="86"/>
      <c r="J60" s="86"/>
      <c r="K60" s="86"/>
      <c r="L60" s="118"/>
      <c r="M60" s="134" t="s">
        <v>222</v>
      </c>
      <c r="N60" s="82" t="s">
        <v>223</v>
      </c>
      <c r="O60" s="82">
        <v>43712</v>
      </c>
      <c r="P60" s="172">
        <f t="shared" si="29"/>
        <v>46269</v>
      </c>
      <c r="Q60" s="177">
        <f t="shared" si="32"/>
        <v>45904</v>
      </c>
      <c r="R60" s="163">
        <f t="shared" si="30"/>
        <v>45842</v>
      </c>
      <c r="S60" s="121"/>
      <c r="T60" s="23"/>
      <c r="U60" s="23"/>
      <c r="V60" s="23"/>
      <c r="W60" s="89"/>
    </row>
    <row r="61" spans="2:34" s="18" customFormat="1" ht="30.75" thickBot="1" x14ac:dyDescent="0.3">
      <c r="B61" s="229"/>
      <c r="C61" s="104">
        <f>C60+1</f>
        <v>55</v>
      </c>
      <c r="D61" s="71"/>
      <c r="E61" s="71"/>
      <c r="F61" s="71"/>
      <c r="G61" s="71"/>
      <c r="H61" s="71"/>
      <c r="I61" s="71"/>
      <c r="J61" s="71" t="s">
        <v>191</v>
      </c>
      <c r="K61" s="71"/>
      <c r="L61" s="108"/>
      <c r="M61" s="168" t="s">
        <v>12</v>
      </c>
      <c r="N61" s="47" t="s">
        <v>31</v>
      </c>
      <c r="O61" s="47">
        <v>41560</v>
      </c>
      <c r="P61" s="169">
        <f>DATE(YEAR(O61)+7,MONTH(O61)+18,DAY(O61))</f>
        <v>44664</v>
      </c>
      <c r="Q61" s="47">
        <f>DATE(YEAR(P61),MONTH(P61)-12,DAY(P61))</f>
        <v>44299</v>
      </c>
      <c r="R61" s="152">
        <f t="shared" si="30"/>
        <v>44240</v>
      </c>
      <c r="S61" s="22"/>
      <c r="T61" s="23"/>
      <c r="U61" s="23"/>
      <c r="V61" s="23"/>
      <c r="W61" s="89"/>
    </row>
    <row r="62" spans="2:34" s="18" customFormat="1" ht="15.75" thickBot="1" x14ac:dyDescent="0.3">
      <c r="B62" s="221" t="s">
        <v>4</v>
      </c>
      <c r="C62" s="57">
        <f t="shared" si="5"/>
        <v>56</v>
      </c>
      <c r="D62" s="70"/>
      <c r="E62" s="70"/>
      <c r="F62" s="70" t="s">
        <v>191</v>
      </c>
      <c r="G62" s="70"/>
      <c r="H62" s="70"/>
      <c r="I62" s="70"/>
      <c r="J62" s="70"/>
      <c r="K62" s="70"/>
      <c r="L62" s="106"/>
      <c r="M62" s="136" t="s">
        <v>72</v>
      </c>
      <c r="N62" s="40" t="s">
        <v>73</v>
      </c>
      <c r="O62" s="40">
        <v>41894</v>
      </c>
      <c r="P62" s="125">
        <f t="shared" si="29"/>
        <v>44451</v>
      </c>
      <c r="Q62" s="138">
        <f t="shared" ref="Q62:Q64" si="33">DATE(YEAR(P62),MONTH(P62)-12,DAY(P62))</f>
        <v>44086</v>
      </c>
      <c r="R62" s="40">
        <f t="shared" si="30"/>
        <v>44024</v>
      </c>
      <c r="S62" s="30" t="s">
        <v>173</v>
      </c>
      <c r="T62" s="31">
        <v>43122</v>
      </c>
      <c r="U62" s="31">
        <f>DATE(YEAR(T62)+6,MONTH(T62),DAY(T62))</f>
        <v>45313</v>
      </c>
      <c r="V62" s="39">
        <f>DATE(YEAR(U62),MONTH(U62)-12,DAY(U62))</f>
        <v>44948</v>
      </c>
      <c r="W62" s="92">
        <f>DATE(YEAR(U62),MONTH(U62)-10,DAY(U62))</f>
        <v>45007</v>
      </c>
      <c r="Y62" s="39">
        <f>T62</f>
        <v>43122</v>
      </c>
    </row>
    <row r="63" spans="2:34" s="18" customFormat="1" ht="30.75" thickBot="1" x14ac:dyDescent="0.3">
      <c r="B63" s="222"/>
      <c r="C63" s="57">
        <f t="shared" si="5"/>
        <v>57</v>
      </c>
      <c r="D63" s="61"/>
      <c r="E63" s="61"/>
      <c r="F63" s="61" t="s">
        <v>191</v>
      </c>
      <c r="G63" s="61"/>
      <c r="H63" s="61"/>
      <c r="I63" s="61"/>
      <c r="J63" s="61"/>
      <c r="K63" s="61"/>
      <c r="L63" s="117"/>
      <c r="M63" s="136" t="s">
        <v>74</v>
      </c>
      <c r="N63" s="40" t="s">
        <v>75</v>
      </c>
      <c r="O63" s="40">
        <v>42067</v>
      </c>
      <c r="P63" s="125">
        <f t="shared" si="29"/>
        <v>44624</v>
      </c>
      <c r="Q63" s="138">
        <f t="shared" si="33"/>
        <v>44259</v>
      </c>
      <c r="R63" s="40">
        <f t="shared" si="30"/>
        <v>44200</v>
      </c>
      <c r="S63" s="30" t="s">
        <v>227</v>
      </c>
      <c r="T63" s="31">
        <v>43787</v>
      </c>
      <c r="U63" s="31">
        <f>DATE(YEAR(T63)+4,MONTH(T63),DAY(T63))</f>
        <v>45248</v>
      </c>
      <c r="V63" s="39">
        <f>DATE(YEAR(U63),MONTH(U63)-12,DAY(U63))</f>
        <v>44883</v>
      </c>
      <c r="W63" s="92">
        <f>DATE(YEAR(U63),MONTH(U63)-10,DAY(U63))</f>
        <v>44944</v>
      </c>
      <c r="AC63" s="39">
        <f>T63</f>
        <v>43787</v>
      </c>
    </row>
    <row r="64" spans="2:34" s="18" customFormat="1" ht="15.75" thickBot="1" x14ac:dyDescent="0.3">
      <c r="B64" s="223"/>
      <c r="C64" s="80">
        <f t="shared" si="5"/>
        <v>58</v>
      </c>
      <c r="D64" s="71"/>
      <c r="E64" s="71"/>
      <c r="F64" s="71"/>
      <c r="G64" s="71"/>
      <c r="H64" s="71" t="s">
        <v>191</v>
      </c>
      <c r="I64" s="71"/>
      <c r="J64" s="71"/>
      <c r="K64" s="71"/>
      <c r="L64" s="108"/>
      <c r="M64" s="158" t="s">
        <v>5</v>
      </c>
      <c r="N64" s="159" t="s">
        <v>30</v>
      </c>
      <c r="O64" s="159">
        <v>41576</v>
      </c>
      <c r="P64" s="160">
        <f>DATE(YEAR(O64)+7,MONTH(O64)+18,DAY(O64))</f>
        <v>44680</v>
      </c>
      <c r="Q64" s="151">
        <f t="shared" si="33"/>
        <v>44315</v>
      </c>
      <c r="R64" s="159">
        <f t="shared" si="30"/>
        <v>44256</v>
      </c>
      <c r="S64" s="22"/>
      <c r="T64" s="23"/>
      <c r="U64" s="23"/>
      <c r="V64" s="23"/>
      <c r="W64" s="89"/>
    </row>
    <row r="65" spans="2:34" s="18" customFormat="1" x14ac:dyDescent="0.25">
      <c r="B65" s="238" t="s">
        <v>248</v>
      </c>
      <c r="C65" s="203">
        <f>C64+1</f>
        <v>59</v>
      </c>
      <c r="D65" s="193" t="s">
        <v>191</v>
      </c>
      <c r="E65" s="194"/>
      <c r="F65" s="194"/>
      <c r="G65" s="194"/>
      <c r="H65" s="194"/>
      <c r="I65" s="194"/>
      <c r="J65" s="194"/>
      <c r="K65" s="194"/>
      <c r="L65" s="195"/>
      <c r="M65" s="196" t="s">
        <v>83</v>
      </c>
      <c r="N65" s="200" t="s">
        <v>202</v>
      </c>
      <c r="O65" s="200">
        <v>42144</v>
      </c>
      <c r="P65" s="200">
        <f>DATE(YEAR(O65)+7,MONTH(O65),DAY(O65))</f>
        <v>44701</v>
      </c>
      <c r="Q65" s="200">
        <f>DATE(YEAR(P65),MONTH(P65)-12,DAY(P65))</f>
        <v>44336</v>
      </c>
      <c r="R65" s="200">
        <f>DATE(YEAR(Q65),MONTH(Q65)-2,DAY(Q65))</f>
        <v>44275</v>
      </c>
      <c r="S65" s="19"/>
      <c r="T65" s="23"/>
      <c r="U65" s="23"/>
      <c r="V65" s="23"/>
      <c r="W65" s="89"/>
    </row>
    <row r="66" spans="2:34" s="18" customFormat="1" ht="45.75" thickBot="1" x14ac:dyDescent="0.3">
      <c r="B66" s="232"/>
      <c r="C66" s="204">
        <f t="shared" si="5"/>
        <v>60</v>
      </c>
      <c r="D66" s="130" t="s">
        <v>191</v>
      </c>
      <c r="E66" s="123"/>
      <c r="F66" s="123"/>
      <c r="G66" s="123"/>
      <c r="H66" s="123"/>
      <c r="I66" s="123"/>
      <c r="J66" s="123"/>
      <c r="K66" s="123"/>
      <c r="L66" s="124"/>
      <c r="M66" s="128" t="s">
        <v>84</v>
      </c>
      <c r="N66" s="147" t="s">
        <v>85</v>
      </c>
      <c r="O66" s="147">
        <v>41856</v>
      </c>
      <c r="P66" s="147">
        <f>DATE(YEAR(O66)+7,MONTH(O66),DAY(O66))</f>
        <v>44413</v>
      </c>
      <c r="Q66" s="142">
        <f>DATE(YEAR(P66),MONTH(P66)-12,DAY(P66))</f>
        <v>44048</v>
      </c>
      <c r="R66" s="147">
        <f>DATE(YEAR(Q66),MONTH(Q66)-2,DAY(Q66))</f>
        <v>43987</v>
      </c>
      <c r="S66" s="19"/>
      <c r="T66" s="23"/>
      <c r="U66" s="23"/>
      <c r="V66" s="23"/>
      <c r="W66" s="89"/>
    </row>
    <row r="67" spans="2:34" s="18" customFormat="1" ht="30.75" thickBot="1" x14ac:dyDescent="0.3">
      <c r="B67" s="232"/>
      <c r="C67" s="205">
        <f t="shared" si="5"/>
        <v>61</v>
      </c>
      <c r="D67" s="131"/>
      <c r="E67" s="70"/>
      <c r="F67" s="70"/>
      <c r="G67" s="70" t="s">
        <v>191</v>
      </c>
      <c r="H67" s="70"/>
      <c r="I67" s="70"/>
      <c r="J67" s="70"/>
      <c r="K67" s="70"/>
      <c r="L67" s="106"/>
      <c r="M67" s="136" t="s">
        <v>177</v>
      </c>
      <c r="N67" s="125" t="s">
        <v>179</v>
      </c>
      <c r="O67" s="125">
        <v>43157</v>
      </c>
      <c r="P67" s="125">
        <f t="shared" si="29"/>
        <v>45714</v>
      </c>
      <c r="Q67" s="125">
        <f t="shared" ref="Q67:Q80" si="34">DATE(YEAR(P67),MONTH(P67)-12,DAY(P67))</f>
        <v>45348</v>
      </c>
      <c r="R67" s="125">
        <f t="shared" si="30"/>
        <v>45286</v>
      </c>
      <c r="S67" s="101" t="s">
        <v>163</v>
      </c>
      <c r="T67" s="39">
        <v>43048</v>
      </c>
      <c r="U67" s="31">
        <f>DATE(YEAR(T67)+4,MONTH(T67),DAY(T67))</f>
        <v>44509</v>
      </c>
      <c r="V67" s="39">
        <f t="shared" ref="V67:V69" si="35">DATE(YEAR(U67),MONTH(U67)-12,DAY(U67))</f>
        <v>44144</v>
      </c>
      <c r="W67" s="92">
        <f t="shared" ref="W67:W69" si="36">DATE(YEAR(U67),MONTH(U67)-10,DAY(U67))</f>
        <v>44205</v>
      </c>
      <c r="Z67" s="39">
        <f t="shared" ref="Z67:Z69" si="37">T67</f>
        <v>43048</v>
      </c>
      <c r="AF67" s="52">
        <v>43157</v>
      </c>
    </row>
    <row r="68" spans="2:34" s="18" customFormat="1" ht="30.75" thickBot="1" x14ac:dyDescent="0.3">
      <c r="B68" s="232"/>
      <c r="C68" s="205">
        <f t="shared" si="5"/>
        <v>62</v>
      </c>
      <c r="D68" s="132"/>
      <c r="E68" s="61"/>
      <c r="F68" s="61"/>
      <c r="G68" s="61" t="s">
        <v>191</v>
      </c>
      <c r="H68" s="61"/>
      <c r="I68" s="61"/>
      <c r="J68" s="61"/>
      <c r="K68" s="61"/>
      <c r="L68" s="117"/>
      <c r="M68" s="136" t="s">
        <v>143</v>
      </c>
      <c r="N68" s="125" t="s">
        <v>233</v>
      </c>
      <c r="O68" s="125">
        <v>43809</v>
      </c>
      <c r="P68" s="125">
        <f t="shared" si="29"/>
        <v>46366</v>
      </c>
      <c r="Q68" s="125">
        <f t="shared" si="34"/>
        <v>46001</v>
      </c>
      <c r="R68" s="125">
        <f t="shared" si="30"/>
        <v>45940</v>
      </c>
      <c r="S68" s="101" t="s">
        <v>148</v>
      </c>
      <c r="T68" s="39">
        <v>42895</v>
      </c>
      <c r="U68" s="31">
        <f t="shared" ref="U68:U69" si="38">DATE(YEAR(T68)+4,MONTH(T68),DAY(T68))</f>
        <v>44356</v>
      </c>
      <c r="V68" s="39">
        <f t="shared" si="35"/>
        <v>43991</v>
      </c>
      <c r="W68" s="92">
        <f t="shared" si="36"/>
        <v>44052</v>
      </c>
      <c r="Z68" s="39">
        <f t="shared" si="37"/>
        <v>42895</v>
      </c>
    </row>
    <row r="69" spans="2:34" s="18" customFormat="1" ht="30.75" thickBot="1" x14ac:dyDescent="0.3">
      <c r="B69" s="232"/>
      <c r="C69" s="206">
        <f t="shared" si="5"/>
        <v>63</v>
      </c>
      <c r="D69" s="132"/>
      <c r="E69" s="61"/>
      <c r="F69" s="61"/>
      <c r="G69" s="61" t="s">
        <v>191</v>
      </c>
      <c r="H69" s="61"/>
      <c r="I69" s="61"/>
      <c r="J69" s="61"/>
      <c r="K69" s="61"/>
      <c r="L69" s="117"/>
      <c r="M69" s="136" t="s">
        <v>151</v>
      </c>
      <c r="N69" s="125" t="s">
        <v>178</v>
      </c>
      <c r="O69" s="125">
        <v>43160</v>
      </c>
      <c r="P69" s="170">
        <f t="shared" si="29"/>
        <v>45717</v>
      </c>
      <c r="Q69" s="125">
        <f t="shared" si="34"/>
        <v>45352</v>
      </c>
      <c r="R69" s="170">
        <f t="shared" si="30"/>
        <v>45292</v>
      </c>
      <c r="S69" s="102" t="s">
        <v>152</v>
      </c>
      <c r="T69" s="43">
        <v>42895</v>
      </c>
      <c r="U69" s="33">
        <f t="shared" si="38"/>
        <v>44356</v>
      </c>
      <c r="V69" s="39">
        <f t="shared" si="35"/>
        <v>43991</v>
      </c>
      <c r="W69" s="92">
        <f t="shared" si="36"/>
        <v>44052</v>
      </c>
      <c r="Z69" s="39">
        <f t="shared" si="37"/>
        <v>42895</v>
      </c>
      <c r="AF69" s="52">
        <v>43160</v>
      </c>
    </row>
    <row r="70" spans="2:34" s="18" customFormat="1" ht="15" customHeight="1" x14ac:dyDescent="0.25">
      <c r="B70" s="232"/>
      <c r="C70" s="207">
        <f t="shared" si="5"/>
        <v>64</v>
      </c>
      <c r="D70" s="208"/>
      <c r="E70" s="209"/>
      <c r="F70" s="209"/>
      <c r="G70" s="209"/>
      <c r="H70" s="209"/>
      <c r="I70" s="209"/>
      <c r="J70" s="209"/>
      <c r="K70" s="209"/>
      <c r="L70" s="210"/>
      <c r="M70" s="140" t="s">
        <v>76</v>
      </c>
      <c r="N70" s="142" t="s">
        <v>252</v>
      </c>
      <c r="O70" s="142">
        <v>43978</v>
      </c>
      <c r="P70" s="142">
        <f t="shared" si="29"/>
        <v>46534</v>
      </c>
      <c r="Q70" s="142">
        <f t="shared" si="34"/>
        <v>46169</v>
      </c>
      <c r="R70" s="142">
        <f t="shared" si="30"/>
        <v>46108</v>
      </c>
      <c r="S70" s="19"/>
      <c r="T70" s="23"/>
      <c r="U70" s="23"/>
      <c r="V70" s="23"/>
      <c r="W70" s="89"/>
    </row>
    <row r="71" spans="2:34" s="18" customFormat="1" x14ac:dyDescent="0.25">
      <c r="B71" s="232"/>
      <c r="C71" s="207">
        <f t="shared" si="5"/>
        <v>65</v>
      </c>
      <c r="D71" s="100"/>
      <c r="E71" s="62"/>
      <c r="F71" s="62"/>
      <c r="G71" s="62" t="s">
        <v>191</v>
      </c>
      <c r="H71" s="62"/>
      <c r="I71" s="62"/>
      <c r="J71" s="62"/>
      <c r="K71" s="62"/>
      <c r="L71" s="107"/>
      <c r="M71" s="128" t="s">
        <v>77</v>
      </c>
      <c r="N71" s="147" t="s">
        <v>78</v>
      </c>
      <c r="O71" s="147">
        <v>42551</v>
      </c>
      <c r="P71" s="147">
        <f t="shared" si="29"/>
        <v>45107</v>
      </c>
      <c r="Q71" s="142">
        <f t="shared" si="34"/>
        <v>44742</v>
      </c>
      <c r="R71" s="147">
        <f t="shared" si="30"/>
        <v>44681</v>
      </c>
      <c r="S71" s="19"/>
      <c r="T71" s="23"/>
      <c r="U71" s="23"/>
      <c r="V71" s="23"/>
      <c r="W71" s="89"/>
      <c r="AH71" s="50">
        <v>42551</v>
      </c>
    </row>
    <row r="72" spans="2:34" s="18" customFormat="1" x14ac:dyDescent="0.25">
      <c r="B72" s="232"/>
      <c r="C72" s="207">
        <f t="shared" si="5"/>
        <v>66</v>
      </c>
      <c r="D72" s="100"/>
      <c r="E72" s="62"/>
      <c r="F72" s="62"/>
      <c r="G72" s="62" t="s">
        <v>191</v>
      </c>
      <c r="H72" s="62"/>
      <c r="I72" s="62"/>
      <c r="J72" s="62"/>
      <c r="K72" s="62"/>
      <c r="L72" s="107"/>
      <c r="M72" s="128" t="s">
        <v>79</v>
      </c>
      <c r="N72" s="147" t="s">
        <v>80</v>
      </c>
      <c r="O72" s="147">
        <v>41614</v>
      </c>
      <c r="P72" s="147">
        <f>DATE(YEAR(O72)+7,MONTH(O72)+18,DAY(O72))</f>
        <v>44718</v>
      </c>
      <c r="Q72" s="142">
        <f t="shared" si="34"/>
        <v>44353</v>
      </c>
      <c r="R72" s="147">
        <f t="shared" si="30"/>
        <v>44292</v>
      </c>
      <c r="S72" s="19"/>
      <c r="T72" s="23"/>
      <c r="U72" s="23"/>
      <c r="V72" s="23"/>
      <c r="W72" s="89"/>
    </row>
    <row r="73" spans="2:34" s="18" customFormat="1" x14ac:dyDescent="0.25">
      <c r="B73" s="232"/>
      <c r="C73" s="207">
        <f t="shared" si="5"/>
        <v>67</v>
      </c>
      <c r="D73" s="100"/>
      <c r="E73" s="62"/>
      <c r="F73" s="62"/>
      <c r="G73" s="62" t="s">
        <v>191</v>
      </c>
      <c r="H73" s="62"/>
      <c r="I73" s="62"/>
      <c r="J73" s="62"/>
      <c r="K73" s="62"/>
      <c r="L73" s="107"/>
      <c r="M73" s="128" t="s">
        <v>81</v>
      </c>
      <c r="N73" s="147" t="s">
        <v>201</v>
      </c>
      <c r="O73" s="147">
        <v>42136</v>
      </c>
      <c r="P73" s="147">
        <f t="shared" si="29"/>
        <v>44693</v>
      </c>
      <c r="Q73" s="142">
        <f t="shared" si="34"/>
        <v>44328</v>
      </c>
      <c r="R73" s="147">
        <f t="shared" si="30"/>
        <v>44267</v>
      </c>
      <c r="S73" s="19"/>
      <c r="T73" s="23"/>
      <c r="U73" s="23"/>
      <c r="V73" s="23"/>
      <c r="W73" s="89"/>
    </row>
    <row r="74" spans="2:34" s="18" customFormat="1" x14ac:dyDescent="0.25">
      <c r="B74" s="232"/>
      <c r="C74" s="207">
        <f t="shared" si="5"/>
        <v>68</v>
      </c>
      <c r="D74" s="100"/>
      <c r="E74" s="62"/>
      <c r="F74" s="62"/>
      <c r="G74" s="62" t="s">
        <v>191</v>
      </c>
      <c r="H74" s="62"/>
      <c r="I74" s="62"/>
      <c r="J74" s="62"/>
      <c r="K74" s="62"/>
      <c r="L74" s="107"/>
      <c r="M74" s="128" t="s">
        <v>175</v>
      </c>
      <c r="N74" s="147" t="s">
        <v>82</v>
      </c>
      <c r="O74" s="147">
        <v>41306</v>
      </c>
      <c r="P74" s="147">
        <f t="shared" si="29"/>
        <v>43862</v>
      </c>
      <c r="Q74" s="142">
        <f t="shared" si="34"/>
        <v>43497</v>
      </c>
      <c r="R74" s="147">
        <f t="shared" si="30"/>
        <v>43435</v>
      </c>
      <c r="S74" s="19"/>
      <c r="T74" s="23"/>
      <c r="U74" s="23"/>
      <c r="V74" s="23"/>
      <c r="W74" s="89"/>
    </row>
    <row r="75" spans="2:34" s="18" customFormat="1" x14ac:dyDescent="0.25">
      <c r="B75" s="232"/>
      <c r="C75" s="207">
        <f t="shared" si="5"/>
        <v>69</v>
      </c>
      <c r="D75" s="100"/>
      <c r="E75" s="62"/>
      <c r="F75" s="62"/>
      <c r="G75" s="62" t="s">
        <v>191</v>
      </c>
      <c r="H75" s="62"/>
      <c r="I75" s="62"/>
      <c r="J75" s="62"/>
      <c r="K75" s="62"/>
      <c r="L75" s="62"/>
      <c r="M75" s="135" t="s">
        <v>203</v>
      </c>
      <c r="N75" s="147" t="s">
        <v>204</v>
      </c>
      <c r="O75" s="147">
        <v>43403</v>
      </c>
      <c r="P75" s="147">
        <f>DATE(YEAR(O75)+7,MONTH(O75),DAY(O75))</f>
        <v>45960</v>
      </c>
      <c r="Q75" s="147">
        <f t="shared" si="34"/>
        <v>45595</v>
      </c>
      <c r="R75" s="147">
        <f>DATE(YEAR(Q66),MONTH(Q66)-2,DAY(Q66))</f>
        <v>43987</v>
      </c>
      <c r="S75" s="19"/>
      <c r="T75" s="23"/>
      <c r="U75" s="23"/>
      <c r="V75" s="23"/>
      <c r="W75" s="89"/>
    </row>
    <row r="76" spans="2:34" s="18" customFormat="1" ht="30" x14ac:dyDescent="0.25">
      <c r="B76" s="232"/>
      <c r="C76" s="207">
        <f t="shared" ref="C76:C80" si="39">C75+1</f>
        <v>70</v>
      </c>
      <c r="D76" s="100"/>
      <c r="E76" s="62"/>
      <c r="F76" s="62"/>
      <c r="G76" s="62"/>
      <c r="H76" s="62"/>
      <c r="I76" s="62" t="s">
        <v>191</v>
      </c>
      <c r="J76" s="62"/>
      <c r="K76" s="62"/>
      <c r="L76" s="62"/>
      <c r="M76" s="135" t="s">
        <v>144</v>
      </c>
      <c r="N76" s="147" t="s">
        <v>168</v>
      </c>
      <c r="O76" s="147">
        <v>41642</v>
      </c>
      <c r="P76" s="147">
        <f>DATE(YEAR(O76)+7,MONTH(O76)+12,DAY(O76))</f>
        <v>44564</v>
      </c>
      <c r="Q76" s="142">
        <f t="shared" si="34"/>
        <v>44199</v>
      </c>
      <c r="R76" s="147">
        <f t="shared" si="30"/>
        <v>44138</v>
      </c>
      <c r="S76" s="19"/>
      <c r="T76" s="23"/>
      <c r="U76" s="23"/>
      <c r="V76" s="23"/>
      <c r="W76" s="89"/>
    </row>
    <row r="77" spans="2:34" s="18" customFormat="1" ht="30" x14ac:dyDescent="0.25">
      <c r="B77" s="232"/>
      <c r="C77" s="207">
        <f t="shared" si="39"/>
        <v>71</v>
      </c>
      <c r="D77" s="100"/>
      <c r="E77" s="62"/>
      <c r="F77" s="62"/>
      <c r="G77" s="62"/>
      <c r="H77" s="62"/>
      <c r="I77" s="62" t="s">
        <v>191</v>
      </c>
      <c r="J77" s="62"/>
      <c r="K77" s="62"/>
      <c r="L77" s="62"/>
      <c r="M77" s="135" t="s">
        <v>145</v>
      </c>
      <c r="N77" s="147" t="s">
        <v>169</v>
      </c>
      <c r="O77" s="147">
        <v>42128</v>
      </c>
      <c r="P77" s="147">
        <f>DATE(YEAR(O77)+7,MONTH(O77),DAY(O77))</f>
        <v>44685</v>
      </c>
      <c r="Q77" s="142">
        <f t="shared" si="34"/>
        <v>44320</v>
      </c>
      <c r="R77" s="147">
        <f t="shared" si="30"/>
        <v>44259</v>
      </c>
      <c r="S77" s="19"/>
      <c r="T77" s="23"/>
      <c r="U77" s="23"/>
      <c r="V77" s="23"/>
      <c r="W77" s="89"/>
    </row>
    <row r="78" spans="2:34" s="18" customFormat="1" ht="30" x14ac:dyDescent="0.25">
      <c r="B78" s="232"/>
      <c r="C78" s="207">
        <f t="shared" si="39"/>
        <v>72</v>
      </c>
      <c r="D78" s="100"/>
      <c r="E78" s="62"/>
      <c r="F78" s="62"/>
      <c r="G78" s="62"/>
      <c r="H78" s="62"/>
      <c r="I78" s="62" t="s">
        <v>191</v>
      </c>
      <c r="J78" s="62"/>
      <c r="K78" s="62"/>
      <c r="L78" s="62"/>
      <c r="M78" s="135" t="s">
        <v>219</v>
      </c>
      <c r="N78" s="147" t="s">
        <v>220</v>
      </c>
      <c r="O78" s="147">
        <v>43704</v>
      </c>
      <c r="P78" s="147">
        <f>DATE(YEAR(O78)+7,MONTH(O78),DAY(O78))</f>
        <v>46261</v>
      </c>
      <c r="Q78" s="147">
        <f t="shared" ref="Q78" si="40">DATE(YEAR(P78),MONTH(P78)-12,DAY(P78))</f>
        <v>45896</v>
      </c>
      <c r="R78" s="147">
        <f t="shared" si="30"/>
        <v>45835</v>
      </c>
      <c r="S78" s="19"/>
      <c r="T78" s="23"/>
      <c r="U78" s="23"/>
      <c r="V78" s="23"/>
      <c r="W78" s="89"/>
    </row>
    <row r="79" spans="2:34" s="18" customFormat="1" ht="30" x14ac:dyDescent="0.25">
      <c r="B79" s="232"/>
      <c r="C79" s="207">
        <f t="shared" si="39"/>
        <v>73</v>
      </c>
      <c r="D79" s="100"/>
      <c r="E79" s="62"/>
      <c r="F79" s="62"/>
      <c r="G79" s="62"/>
      <c r="H79" s="62"/>
      <c r="I79" s="62"/>
      <c r="J79" s="62"/>
      <c r="K79" s="62" t="s">
        <v>191</v>
      </c>
      <c r="L79" s="62"/>
      <c r="M79" s="201" t="s">
        <v>50</v>
      </c>
      <c r="N79" s="147" t="s">
        <v>51</v>
      </c>
      <c r="O79" s="147">
        <v>42522</v>
      </c>
      <c r="P79" s="147">
        <f>DATE(YEAR(O79)+7,MONTH(O79),DAY(O79))</f>
        <v>45078</v>
      </c>
      <c r="Q79" s="147">
        <f t="shared" si="34"/>
        <v>44713</v>
      </c>
      <c r="R79" s="147">
        <f t="shared" si="30"/>
        <v>44652</v>
      </c>
      <c r="S79" s="19"/>
      <c r="T79" s="23"/>
      <c r="U79" s="23"/>
      <c r="V79" s="23"/>
      <c r="W79" s="89"/>
      <c r="AH79" s="50">
        <v>42522</v>
      </c>
    </row>
    <row r="80" spans="2:34" s="18" customFormat="1" ht="15.75" thickBot="1" x14ac:dyDescent="0.3">
      <c r="B80" s="233"/>
      <c r="C80" s="207">
        <f t="shared" si="39"/>
        <v>74</v>
      </c>
      <c r="D80" s="197"/>
      <c r="E80" s="71"/>
      <c r="F80" s="71"/>
      <c r="G80" s="71"/>
      <c r="H80" s="71"/>
      <c r="I80" s="71"/>
      <c r="J80" s="71"/>
      <c r="K80" s="71" t="s">
        <v>191</v>
      </c>
      <c r="L80" s="71"/>
      <c r="M80" s="202" t="s">
        <v>250</v>
      </c>
      <c r="N80" s="169" t="s">
        <v>251</v>
      </c>
      <c r="O80" s="169">
        <v>43882</v>
      </c>
      <c r="P80" s="169">
        <f>DATE(YEAR(O80)+7,MONTH(O80),DAY(O80))</f>
        <v>46439</v>
      </c>
      <c r="Q80" s="169">
        <f t="shared" si="34"/>
        <v>46074</v>
      </c>
      <c r="R80" s="169">
        <f t="shared" si="30"/>
        <v>46012</v>
      </c>
      <c r="S80" s="198"/>
      <c r="AH80" s="199"/>
    </row>
    <row r="81" spans="2:34" ht="30.75" thickBot="1" x14ac:dyDescent="0.3">
      <c r="B81" s="45" t="s">
        <v>103</v>
      </c>
      <c r="C81" s="67"/>
      <c r="D81" s="1">
        <f t="shared" ref="D81:L81" si="41">COUNTA(D7:D79)</f>
        <v>2</v>
      </c>
      <c r="E81" s="1">
        <f t="shared" si="41"/>
        <v>5</v>
      </c>
      <c r="F81" s="1">
        <f t="shared" si="41"/>
        <v>24</v>
      </c>
      <c r="G81" s="1">
        <f t="shared" si="41"/>
        <v>8</v>
      </c>
      <c r="H81" s="1">
        <f t="shared" si="41"/>
        <v>9</v>
      </c>
      <c r="I81" s="1">
        <f t="shared" si="41"/>
        <v>3</v>
      </c>
      <c r="J81" s="1">
        <f t="shared" si="41"/>
        <v>15</v>
      </c>
      <c r="K81" s="1">
        <f t="shared" si="41"/>
        <v>1</v>
      </c>
      <c r="L81" s="1">
        <f t="shared" si="41"/>
        <v>5</v>
      </c>
      <c r="M81" s="38" t="s">
        <v>104</v>
      </c>
      <c r="N81" s="41"/>
      <c r="O81" s="12"/>
      <c r="P81" s="13"/>
      <c r="Q81" s="14"/>
      <c r="R81" s="15"/>
      <c r="S81" s="13"/>
      <c r="T81" s="13"/>
      <c r="U81" s="13"/>
      <c r="V81" s="13"/>
      <c r="W81" s="15"/>
      <c r="Y81" s="1">
        <f t="shared" ref="Y81:AD81" si="42">COUNT(Y7:Y79)</f>
        <v>2</v>
      </c>
      <c r="Z81" s="1">
        <f t="shared" si="42"/>
        <v>8</v>
      </c>
      <c r="AA81" s="1">
        <f t="shared" si="42"/>
        <v>1</v>
      </c>
      <c r="AB81" s="1">
        <f t="shared" si="42"/>
        <v>5</v>
      </c>
      <c r="AC81" s="1">
        <f t="shared" si="42"/>
        <v>1</v>
      </c>
      <c r="AD81" s="1">
        <f t="shared" si="42"/>
        <v>1</v>
      </c>
      <c r="AF81" s="1">
        <f>COUNT(AF7:AF79)</f>
        <v>6</v>
      </c>
      <c r="AG81" s="1">
        <f t="shared" ref="AG81:AH81" si="43">COUNT(AG7:AG79)</f>
        <v>7</v>
      </c>
      <c r="AH81" s="1">
        <f t="shared" si="43"/>
        <v>8</v>
      </c>
    </row>
    <row r="82" spans="2:34" s="17" customFormat="1" ht="16.5" hidden="1" thickBot="1" x14ac:dyDescent="0.3">
      <c r="B82" s="189" t="s">
        <v>249</v>
      </c>
      <c r="C82" s="67">
        <v>68</v>
      </c>
      <c r="D82" s="1">
        <v>2</v>
      </c>
      <c r="E82" s="1">
        <v>1</v>
      </c>
      <c r="F82" s="1">
        <v>24</v>
      </c>
      <c r="G82" s="1">
        <v>8</v>
      </c>
      <c r="H82" s="1">
        <v>9</v>
      </c>
      <c r="I82" s="1">
        <v>3</v>
      </c>
      <c r="J82" s="1">
        <v>15</v>
      </c>
      <c r="K82" s="1">
        <v>1</v>
      </c>
      <c r="L82" s="1">
        <v>5</v>
      </c>
      <c r="M82" s="38"/>
      <c r="N82" s="190"/>
      <c r="O82" s="12"/>
      <c r="P82" s="13"/>
      <c r="Q82" s="14"/>
      <c r="R82" s="15"/>
      <c r="S82" s="13"/>
      <c r="T82" s="13"/>
      <c r="U82" s="13"/>
      <c r="V82" s="13"/>
      <c r="W82" s="15"/>
      <c r="Y82" s="1"/>
      <c r="Z82" s="1"/>
      <c r="AA82" s="1"/>
      <c r="AB82" s="1"/>
      <c r="AC82" s="1"/>
      <c r="AD82" s="1"/>
      <c r="AF82" s="1"/>
      <c r="AG82" s="1"/>
      <c r="AH82" s="1"/>
    </row>
    <row r="83" spans="2:34" ht="15.75" thickBot="1" x14ac:dyDescent="0.3">
      <c r="B83" s="3"/>
      <c r="C83" s="29">
        <v>18</v>
      </c>
      <c r="D83" s="55"/>
      <c r="E83" s="55"/>
      <c r="F83" s="55"/>
      <c r="G83" s="55"/>
      <c r="H83" s="55"/>
      <c r="I83" s="55"/>
      <c r="J83" s="55"/>
      <c r="K83" s="55"/>
      <c r="L83" s="55"/>
      <c r="M83" s="68" t="s">
        <v>172</v>
      </c>
      <c r="N83" s="37"/>
      <c r="U83" s="2"/>
    </row>
    <row r="84" spans="2:34" ht="15.75" thickBot="1" x14ac:dyDescent="0.3">
      <c r="B84" s="3"/>
      <c r="C84" s="36">
        <v>44</v>
      </c>
      <c r="D84" s="56"/>
      <c r="E84" s="56"/>
      <c r="F84" s="56"/>
      <c r="G84" s="56"/>
      <c r="H84" s="56"/>
      <c r="I84" s="56"/>
      <c r="J84" s="56"/>
      <c r="K84" s="56"/>
      <c r="L84" s="56"/>
      <c r="M84" s="216" t="s">
        <v>171</v>
      </c>
      <c r="N84" s="217"/>
      <c r="U84" s="2"/>
    </row>
    <row r="85" spans="2:34" ht="15.75" thickBot="1" x14ac:dyDescent="0.3">
      <c r="B85" s="35" t="s">
        <v>128</v>
      </c>
      <c r="C85" s="29"/>
      <c r="D85" s="55"/>
      <c r="E85" s="55"/>
      <c r="F85" s="55"/>
      <c r="G85" s="55"/>
      <c r="H85" s="55"/>
      <c r="I85" s="55"/>
      <c r="J85" s="55"/>
      <c r="K85" s="55"/>
      <c r="L85" s="55"/>
      <c r="M85" s="211" t="s">
        <v>110</v>
      </c>
      <c r="N85" s="212"/>
      <c r="O85" s="34" t="s">
        <v>199</v>
      </c>
      <c r="U85" s="2"/>
    </row>
    <row r="86" spans="2:34" x14ac:dyDescent="0.25">
      <c r="U86" s="2"/>
    </row>
    <row r="87" spans="2:34" x14ac:dyDescent="0.25">
      <c r="U87" s="2"/>
    </row>
    <row r="88" spans="2:34" x14ac:dyDescent="0.25">
      <c r="H88" s="17">
        <f>72-4</f>
        <v>68</v>
      </c>
      <c r="U88" s="2"/>
    </row>
    <row r="89" spans="2:34" x14ac:dyDescent="0.25">
      <c r="H89" s="17">
        <f>H88-5-16-11-3</f>
        <v>33</v>
      </c>
      <c r="U89" s="2"/>
    </row>
    <row r="90" spans="2:34" x14ac:dyDescent="0.25">
      <c r="U90" s="2"/>
    </row>
    <row r="91" spans="2:34" x14ac:dyDescent="0.25">
      <c r="U91" s="2"/>
    </row>
    <row r="92" spans="2:34" x14ac:dyDescent="0.25">
      <c r="U92" s="2"/>
    </row>
    <row r="93" spans="2:34" x14ac:dyDescent="0.25">
      <c r="U93" s="2"/>
    </row>
    <row r="94" spans="2:34" x14ac:dyDescent="0.25">
      <c r="U94" s="2"/>
    </row>
    <row r="95" spans="2:34" x14ac:dyDescent="0.25">
      <c r="U95" s="2"/>
    </row>
    <row r="96" spans="2:34" x14ac:dyDescent="0.25">
      <c r="U96" s="2"/>
    </row>
    <row r="97" spans="21:21" x14ac:dyDescent="0.25">
      <c r="U97" s="2"/>
    </row>
    <row r="98" spans="21:21" x14ac:dyDescent="0.25">
      <c r="U98" s="2"/>
    </row>
    <row r="99" spans="21:21" x14ac:dyDescent="0.25">
      <c r="U99" s="2"/>
    </row>
    <row r="100" spans="21:21" x14ac:dyDescent="0.25">
      <c r="U100" s="2"/>
    </row>
    <row r="101" spans="21:21" x14ac:dyDescent="0.25">
      <c r="U101" s="2"/>
    </row>
    <row r="102" spans="21:21" x14ac:dyDescent="0.25">
      <c r="U102" s="2"/>
    </row>
    <row r="103" spans="21:21" x14ac:dyDescent="0.25">
      <c r="U103" s="2"/>
    </row>
    <row r="104" spans="21:21" x14ac:dyDescent="0.25">
      <c r="U104" s="2"/>
    </row>
    <row r="105" spans="21:21" x14ac:dyDescent="0.25">
      <c r="U105" s="2"/>
    </row>
    <row r="106" spans="21:21" x14ac:dyDescent="0.25">
      <c r="U106" s="2"/>
    </row>
    <row r="107" spans="21:21" x14ac:dyDescent="0.25">
      <c r="U107" s="2"/>
    </row>
    <row r="108" spans="21:21" x14ac:dyDescent="0.25">
      <c r="U108" s="2"/>
    </row>
    <row r="109" spans="21:21" x14ac:dyDescent="0.25">
      <c r="U109" s="2"/>
    </row>
    <row r="110" spans="21:21" x14ac:dyDescent="0.25">
      <c r="U110" s="2"/>
    </row>
    <row r="111" spans="21:21" x14ac:dyDescent="0.25">
      <c r="U111" s="2"/>
    </row>
    <row r="112" spans="21:21" x14ac:dyDescent="0.25">
      <c r="U112" s="2"/>
    </row>
    <row r="113" spans="21:21" x14ac:dyDescent="0.25">
      <c r="U113" s="2"/>
    </row>
    <row r="114" spans="21:21" x14ac:dyDescent="0.25">
      <c r="U114" s="2"/>
    </row>
    <row r="115" spans="21:21" x14ac:dyDescent="0.25">
      <c r="U115" s="2"/>
    </row>
    <row r="116" spans="21:21" x14ac:dyDescent="0.25">
      <c r="U116" s="2"/>
    </row>
    <row r="117" spans="21:21" x14ac:dyDescent="0.25">
      <c r="U117" s="2"/>
    </row>
    <row r="118" spans="21:21" x14ac:dyDescent="0.25">
      <c r="U118" s="2"/>
    </row>
    <row r="119" spans="21:21" x14ac:dyDescent="0.25">
      <c r="U119" s="2"/>
    </row>
    <row r="120" spans="21:21" x14ac:dyDescent="0.25">
      <c r="U120" s="2"/>
    </row>
    <row r="121" spans="21:21" x14ac:dyDescent="0.25">
      <c r="U121" s="2"/>
    </row>
    <row r="122" spans="21:21" x14ac:dyDescent="0.25">
      <c r="U122" s="2"/>
    </row>
    <row r="123" spans="21:21" x14ac:dyDescent="0.25">
      <c r="U123" s="2"/>
    </row>
    <row r="124" spans="21:21" x14ac:dyDescent="0.25">
      <c r="U124" s="2"/>
    </row>
    <row r="125" spans="21:21" x14ac:dyDescent="0.25">
      <c r="U125" s="2"/>
    </row>
    <row r="126" spans="21:21" x14ac:dyDescent="0.25">
      <c r="U126" s="2"/>
    </row>
    <row r="127" spans="21:21" x14ac:dyDescent="0.25">
      <c r="U127" s="2"/>
    </row>
    <row r="128" spans="21:21" x14ac:dyDescent="0.25">
      <c r="U128" s="2"/>
    </row>
    <row r="129" spans="21:21" x14ac:dyDescent="0.25">
      <c r="U129" s="2"/>
    </row>
    <row r="130" spans="21:21" x14ac:dyDescent="0.25">
      <c r="U130" s="2"/>
    </row>
    <row r="131" spans="21:21" x14ac:dyDescent="0.25">
      <c r="U131" s="2"/>
    </row>
    <row r="132" spans="21:21" x14ac:dyDescent="0.25">
      <c r="U132" s="2"/>
    </row>
    <row r="133" spans="21:21" x14ac:dyDescent="0.25">
      <c r="U133" s="2"/>
    </row>
    <row r="134" spans="21:21" x14ac:dyDescent="0.25">
      <c r="U134" s="2"/>
    </row>
    <row r="135" spans="21:21" x14ac:dyDescent="0.25">
      <c r="U135" s="2"/>
    </row>
    <row r="136" spans="21:21" x14ac:dyDescent="0.25">
      <c r="U136" s="2"/>
    </row>
    <row r="137" spans="21:21" x14ac:dyDescent="0.25">
      <c r="U137" s="2"/>
    </row>
    <row r="138" spans="21:21" x14ac:dyDescent="0.25">
      <c r="U138" s="2"/>
    </row>
    <row r="139" spans="21:21" x14ac:dyDescent="0.25">
      <c r="U139" s="2"/>
    </row>
    <row r="140" spans="21:21" x14ac:dyDescent="0.25">
      <c r="U140" s="2"/>
    </row>
    <row r="141" spans="21:21" x14ac:dyDescent="0.25">
      <c r="U141" s="2"/>
    </row>
    <row r="142" spans="21:21" x14ac:dyDescent="0.25">
      <c r="U142" s="2"/>
    </row>
    <row r="143" spans="21:21" x14ac:dyDescent="0.25">
      <c r="U143" s="2"/>
    </row>
    <row r="144" spans="21:21" x14ac:dyDescent="0.25">
      <c r="U144" s="2"/>
    </row>
    <row r="145" spans="21:21" x14ac:dyDescent="0.25">
      <c r="U145" s="2"/>
    </row>
    <row r="146" spans="21:21" x14ac:dyDescent="0.25">
      <c r="U146" s="2"/>
    </row>
    <row r="147" spans="21:21" x14ac:dyDescent="0.25">
      <c r="U147" s="2"/>
    </row>
    <row r="148" spans="21:21" x14ac:dyDescent="0.25">
      <c r="U148" s="2"/>
    </row>
    <row r="149" spans="21:21" x14ac:dyDescent="0.25">
      <c r="U149" s="2"/>
    </row>
    <row r="150" spans="21:21" x14ac:dyDescent="0.25">
      <c r="U150" s="2"/>
    </row>
    <row r="151" spans="21:21" x14ac:dyDescent="0.25">
      <c r="U151" s="2"/>
    </row>
    <row r="152" spans="21:21" x14ac:dyDescent="0.25">
      <c r="U152" s="2"/>
    </row>
    <row r="153" spans="21:21" x14ac:dyDescent="0.25">
      <c r="U153" s="2"/>
    </row>
    <row r="154" spans="21:21" x14ac:dyDescent="0.25">
      <c r="U154" s="2"/>
    </row>
    <row r="155" spans="21:21" x14ac:dyDescent="0.25">
      <c r="U155" s="2"/>
    </row>
    <row r="156" spans="21:21" x14ac:dyDescent="0.25">
      <c r="U156" s="2"/>
    </row>
    <row r="157" spans="21:21" x14ac:dyDescent="0.25">
      <c r="U157" s="2"/>
    </row>
    <row r="158" spans="21:21" x14ac:dyDescent="0.25">
      <c r="U158" s="2"/>
    </row>
    <row r="159" spans="21:21" x14ac:dyDescent="0.25">
      <c r="U159" s="2"/>
    </row>
    <row r="160" spans="21:21" x14ac:dyDescent="0.25">
      <c r="U160" s="2"/>
    </row>
    <row r="161" spans="21:21" x14ac:dyDescent="0.25">
      <c r="U161" s="2"/>
    </row>
    <row r="162" spans="21:21" x14ac:dyDescent="0.25">
      <c r="U162" s="2"/>
    </row>
    <row r="163" spans="21:21" x14ac:dyDescent="0.25">
      <c r="U163" s="2"/>
    </row>
    <row r="164" spans="21:21" x14ac:dyDescent="0.25">
      <c r="U164" s="2"/>
    </row>
    <row r="165" spans="21:21" x14ac:dyDescent="0.25">
      <c r="U165" s="2"/>
    </row>
    <row r="166" spans="21:21" x14ac:dyDescent="0.25">
      <c r="U166" s="2"/>
    </row>
    <row r="167" spans="21:21" x14ac:dyDescent="0.25">
      <c r="U167" s="2"/>
    </row>
    <row r="168" spans="21:21" x14ac:dyDescent="0.25">
      <c r="U168" s="2"/>
    </row>
    <row r="169" spans="21:21" x14ac:dyDescent="0.25">
      <c r="U169" s="2"/>
    </row>
    <row r="170" spans="21:21" x14ac:dyDescent="0.25">
      <c r="U170" s="2"/>
    </row>
    <row r="171" spans="21:21" x14ac:dyDescent="0.25">
      <c r="U171" s="2"/>
    </row>
    <row r="172" spans="21:21" x14ac:dyDescent="0.25">
      <c r="U172" s="2"/>
    </row>
    <row r="173" spans="21:21" x14ac:dyDescent="0.25">
      <c r="U173" s="2"/>
    </row>
    <row r="174" spans="21:21" x14ac:dyDescent="0.25">
      <c r="U174" s="2"/>
    </row>
    <row r="175" spans="21:21" x14ac:dyDescent="0.25">
      <c r="U175" s="2"/>
    </row>
    <row r="176" spans="21:21" x14ac:dyDescent="0.25">
      <c r="U176" s="2"/>
    </row>
    <row r="177" spans="21:21" x14ac:dyDescent="0.25">
      <c r="U177" s="2"/>
    </row>
    <row r="178" spans="21:21" x14ac:dyDescent="0.25">
      <c r="U178" s="2"/>
    </row>
    <row r="179" spans="21:21" x14ac:dyDescent="0.25">
      <c r="U179" s="2"/>
    </row>
    <row r="180" spans="21:21" x14ac:dyDescent="0.25">
      <c r="U180" s="2"/>
    </row>
    <row r="181" spans="21:21" x14ac:dyDescent="0.25">
      <c r="U181" s="2"/>
    </row>
    <row r="182" spans="21:21" x14ac:dyDescent="0.25">
      <c r="U182" s="2"/>
    </row>
    <row r="183" spans="21:21" x14ac:dyDescent="0.25">
      <c r="U183" s="2"/>
    </row>
    <row r="184" spans="21:21" x14ac:dyDescent="0.25">
      <c r="U184" s="2"/>
    </row>
    <row r="185" spans="21:21" x14ac:dyDescent="0.25">
      <c r="U185" s="2"/>
    </row>
    <row r="186" spans="21:21" x14ac:dyDescent="0.25">
      <c r="U186" s="2"/>
    </row>
    <row r="187" spans="21:21" x14ac:dyDescent="0.25">
      <c r="U187" s="2"/>
    </row>
    <row r="188" spans="21:21" x14ac:dyDescent="0.25">
      <c r="U188" s="2"/>
    </row>
    <row r="189" spans="21:21" x14ac:dyDescent="0.25">
      <c r="U189" s="2"/>
    </row>
    <row r="190" spans="21:21" x14ac:dyDescent="0.25">
      <c r="U190" s="2"/>
    </row>
    <row r="191" spans="21:21" x14ac:dyDescent="0.25">
      <c r="U191" s="2"/>
    </row>
    <row r="192" spans="21:21" x14ac:dyDescent="0.25">
      <c r="U192" s="2"/>
    </row>
    <row r="193" spans="21:21" x14ac:dyDescent="0.25">
      <c r="U193" s="2"/>
    </row>
    <row r="194" spans="21:21" x14ac:dyDescent="0.25">
      <c r="U194" s="2"/>
    </row>
    <row r="195" spans="21:21" x14ac:dyDescent="0.25">
      <c r="U195" s="2"/>
    </row>
    <row r="196" spans="21:21" x14ac:dyDescent="0.25">
      <c r="U196" s="2"/>
    </row>
    <row r="197" spans="21:21" x14ac:dyDescent="0.25">
      <c r="U197" s="2"/>
    </row>
    <row r="198" spans="21:21" x14ac:dyDescent="0.25">
      <c r="U198" s="2"/>
    </row>
    <row r="199" spans="21:21" x14ac:dyDescent="0.25">
      <c r="U199" s="2"/>
    </row>
    <row r="200" spans="21:21" x14ac:dyDescent="0.25">
      <c r="U200" s="2"/>
    </row>
    <row r="201" spans="21:21" x14ac:dyDescent="0.25">
      <c r="U201" s="2"/>
    </row>
    <row r="202" spans="21:21" x14ac:dyDescent="0.25">
      <c r="U202" s="2"/>
    </row>
    <row r="203" spans="21:21" x14ac:dyDescent="0.25">
      <c r="U203" s="2"/>
    </row>
    <row r="204" spans="21:21" x14ac:dyDescent="0.25">
      <c r="U204" s="2"/>
    </row>
    <row r="205" spans="21:21" x14ac:dyDescent="0.25">
      <c r="U205" s="2"/>
    </row>
    <row r="206" spans="21:21" x14ac:dyDescent="0.25">
      <c r="U206" s="2"/>
    </row>
    <row r="207" spans="21:21" x14ac:dyDescent="0.25">
      <c r="U207" s="2"/>
    </row>
    <row r="208" spans="21:21" x14ac:dyDescent="0.25">
      <c r="U208" s="2"/>
    </row>
    <row r="209" spans="21:21" x14ac:dyDescent="0.25">
      <c r="U209" s="2"/>
    </row>
    <row r="210" spans="21:21" x14ac:dyDescent="0.25">
      <c r="U210" s="2"/>
    </row>
    <row r="211" spans="21:21" x14ac:dyDescent="0.25">
      <c r="U211" s="2"/>
    </row>
    <row r="212" spans="21:21" x14ac:dyDescent="0.25">
      <c r="U212" s="2"/>
    </row>
    <row r="213" spans="21:21" x14ac:dyDescent="0.25">
      <c r="U213" s="2"/>
    </row>
    <row r="214" spans="21:21" x14ac:dyDescent="0.25">
      <c r="U214" s="2"/>
    </row>
    <row r="215" spans="21:21" x14ac:dyDescent="0.25">
      <c r="U215" s="2"/>
    </row>
    <row r="216" spans="21:21" x14ac:dyDescent="0.25">
      <c r="U216" s="2"/>
    </row>
    <row r="217" spans="21:21" x14ac:dyDescent="0.25">
      <c r="U217" s="2"/>
    </row>
    <row r="218" spans="21:21" x14ac:dyDescent="0.25">
      <c r="U218" s="2"/>
    </row>
    <row r="219" spans="21:21" x14ac:dyDescent="0.25">
      <c r="U219" s="2"/>
    </row>
    <row r="220" spans="21:21" x14ac:dyDescent="0.25">
      <c r="U220" s="2"/>
    </row>
    <row r="221" spans="21:21" x14ac:dyDescent="0.25">
      <c r="U221" s="2"/>
    </row>
    <row r="222" spans="21:21" x14ac:dyDescent="0.25">
      <c r="U222" s="2"/>
    </row>
    <row r="223" spans="21:21" x14ac:dyDescent="0.25">
      <c r="U223" s="2"/>
    </row>
    <row r="224" spans="21:21" x14ac:dyDescent="0.25">
      <c r="U224" s="2"/>
    </row>
    <row r="225" spans="21:21" x14ac:dyDescent="0.25">
      <c r="U225" s="2"/>
    </row>
    <row r="226" spans="21:21" x14ac:dyDescent="0.25">
      <c r="U226" s="2"/>
    </row>
    <row r="227" spans="21:21" x14ac:dyDescent="0.25">
      <c r="U227" s="2"/>
    </row>
    <row r="228" spans="21:21" x14ac:dyDescent="0.25">
      <c r="U228" s="2"/>
    </row>
    <row r="229" spans="21:21" x14ac:dyDescent="0.25">
      <c r="U229" s="2"/>
    </row>
    <row r="230" spans="21:21" x14ac:dyDescent="0.25">
      <c r="U230" s="2"/>
    </row>
    <row r="231" spans="21:21" x14ac:dyDescent="0.25">
      <c r="U231" s="2"/>
    </row>
    <row r="232" spans="21:21" x14ac:dyDescent="0.25">
      <c r="U232" s="2"/>
    </row>
    <row r="233" spans="21:21" x14ac:dyDescent="0.25">
      <c r="U233" s="2"/>
    </row>
    <row r="234" spans="21:21" x14ac:dyDescent="0.25">
      <c r="U234" s="2"/>
    </row>
    <row r="235" spans="21:21" x14ac:dyDescent="0.25">
      <c r="U235" s="2"/>
    </row>
    <row r="236" spans="21:21" x14ac:dyDescent="0.25">
      <c r="U236" s="2"/>
    </row>
    <row r="237" spans="21:21" x14ac:dyDescent="0.25">
      <c r="U237" s="2"/>
    </row>
    <row r="238" spans="21:21" x14ac:dyDescent="0.25">
      <c r="U238" s="2"/>
    </row>
    <row r="239" spans="21:21" x14ac:dyDescent="0.25">
      <c r="U239" s="2"/>
    </row>
    <row r="240" spans="21:21" x14ac:dyDescent="0.25">
      <c r="U240" s="2"/>
    </row>
    <row r="241" spans="21:21" x14ac:dyDescent="0.25">
      <c r="U241" s="2"/>
    </row>
    <row r="242" spans="21:21" x14ac:dyDescent="0.25">
      <c r="U242" s="2"/>
    </row>
    <row r="243" spans="21:21" x14ac:dyDescent="0.25">
      <c r="U243" s="2"/>
    </row>
    <row r="244" spans="21:21" x14ac:dyDescent="0.25">
      <c r="U244" s="2"/>
    </row>
    <row r="245" spans="21:21" x14ac:dyDescent="0.25">
      <c r="U245" s="2"/>
    </row>
    <row r="246" spans="21:21" x14ac:dyDescent="0.25">
      <c r="U246" s="2"/>
    </row>
    <row r="247" spans="21:21" x14ac:dyDescent="0.25">
      <c r="U247" s="2"/>
    </row>
    <row r="248" spans="21:21" x14ac:dyDescent="0.25">
      <c r="U248" s="2"/>
    </row>
    <row r="249" spans="21:21" x14ac:dyDescent="0.25">
      <c r="U249" s="2"/>
    </row>
    <row r="250" spans="21:21" x14ac:dyDescent="0.25">
      <c r="U250" s="2"/>
    </row>
    <row r="251" spans="21:21" x14ac:dyDescent="0.25">
      <c r="U251" s="2"/>
    </row>
    <row r="252" spans="21:21" x14ac:dyDescent="0.25">
      <c r="U252" s="2"/>
    </row>
    <row r="253" spans="21:21" x14ac:dyDescent="0.25">
      <c r="U253" s="2"/>
    </row>
    <row r="254" spans="21:21" x14ac:dyDescent="0.25">
      <c r="U254" s="2"/>
    </row>
    <row r="255" spans="21:21" x14ac:dyDescent="0.25">
      <c r="U255" s="2"/>
    </row>
    <row r="256" spans="21:21" x14ac:dyDescent="0.25">
      <c r="U256" s="2"/>
    </row>
    <row r="257" spans="21:21" x14ac:dyDescent="0.25">
      <c r="U257" s="2"/>
    </row>
    <row r="258" spans="21:21" x14ac:dyDescent="0.25">
      <c r="U258" s="2"/>
    </row>
    <row r="259" spans="21:21" x14ac:dyDescent="0.25">
      <c r="U259" s="2"/>
    </row>
    <row r="260" spans="21:21" x14ac:dyDescent="0.25">
      <c r="U260" s="2"/>
    </row>
    <row r="261" spans="21:21" x14ac:dyDescent="0.25">
      <c r="U261" s="2"/>
    </row>
    <row r="262" spans="21:21" x14ac:dyDescent="0.25">
      <c r="U262" s="2"/>
    </row>
    <row r="263" spans="21:21" x14ac:dyDescent="0.25">
      <c r="U263" s="2"/>
    </row>
    <row r="264" spans="21:21" x14ac:dyDescent="0.25">
      <c r="U264" s="2"/>
    </row>
    <row r="265" spans="21:21" x14ac:dyDescent="0.25">
      <c r="U265" s="2"/>
    </row>
    <row r="266" spans="21:21" x14ac:dyDescent="0.25">
      <c r="U266" s="2"/>
    </row>
    <row r="267" spans="21:21" x14ac:dyDescent="0.25">
      <c r="U267" s="2"/>
    </row>
    <row r="268" spans="21:21" x14ac:dyDescent="0.25">
      <c r="U268" s="2"/>
    </row>
    <row r="269" spans="21:21" x14ac:dyDescent="0.25">
      <c r="U269" s="2"/>
    </row>
    <row r="270" spans="21:21" x14ac:dyDescent="0.25">
      <c r="U270" s="2"/>
    </row>
    <row r="271" spans="21:21" x14ac:dyDescent="0.25">
      <c r="U271" s="2"/>
    </row>
    <row r="272" spans="21:21" x14ac:dyDescent="0.25">
      <c r="U272" s="2"/>
    </row>
    <row r="273" spans="21:21" x14ac:dyDescent="0.25">
      <c r="U273" s="2"/>
    </row>
    <row r="274" spans="21:21" x14ac:dyDescent="0.25">
      <c r="U274" s="2"/>
    </row>
    <row r="275" spans="21:21" x14ac:dyDescent="0.25">
      <c r="U275" s="2"/>
    </row>
    <row r="276" spans="21:21" x14ac:dyDescent="0.25">
      <c r="U276" s="2"/>
    </row>
    <row r="277" spans="21:21" x14ac:dyDescent="0.25">
      <c r="U277" s="2"/>
    </row>
    <row r="278" spans="21:21" x14ac:dyDescent="0.25">
      <c r="U278" s="2"/>
    </row>
    <row r="279" spans="21:21" x14ac:dyDescent="0.25">
      <c r="U279" s="2"/>
    </row>
    <row r="280" spans="21:21" x14ac:dyDescent="0.25">
      <c r="U280" s="2"/>
    </row>
    <row r="281" spans="21:21" x14ac:dyDescent="0.25">
      <c r="U281" s="2"/>
    </row>
    <row r="282" spans="21:21" x14ac:dyDescent="0.25">
      <c r="U282" s="2"/>
    </row>
    <row r="283" spans="21:21" x14ac:dyDescent="0.25">
      <c r="U283" s="2"/>
    </row>
    <row r="284" spans="21:21" x14ac:dyDescent="0.25">
      <c r="U284" s="2"/>
    </row>
    <row r="285" spans="21:21" x14ac:dyDescent="0.25">
      <c r="U285" s="2"/>
    </row>
    <row r="286" spans="21:21" x14ac:dyDescent="0.25">
      <c r="U286" s="2"/>
    </row>
    <row r="287" spans="21:21" x14ac:dyDescent="0.25">
      <c r="U287" s="2"/>
    </row>
    <row r="288" spans="21:21" x14ac:dyDescent="0.25">
      <c r="U288" s="2"/>
    </row>
    <row r="289" spans="21:21" x14ac:dyDescent="0.25">
      <c r="U289" s="2"/>
    </row>
    <row r="290" spans="21:21" x14ac:dyDescent="0.25">
      <c r="U290" s="2"/>
    </row>
    <row r="291" spans="21:21" x14ac:dyDescent="0.25">
      <c r="U291" s="2"/>
    </row>
    <row r="292" spans="21:21" x14ac:dyDescent="0.25">
      <c r="U292" s="2"/>
    </row>
    <row r="293" spans="21:21" x14ac:dyDescent="0.25">
      <c r="U293" s="2"/>
    </row>
    <row r="294" spans="21:21" x14ac:dyDescent="0.25">
      <c r="U294" s="2"/>
    </row>
    <row r="295" spans="21:21" x14ac:dyDescent="0.25">
      <c r="U295" s="2"/>
    </row>
    <row r="296" spans="21:21" x14ac:dyDescent="0.25">
      <c r="U296" s="2"/>
    </row>
    <row r="297" spans="21:21" x14ac:dyDescent="0.25">
      <c r="U297" s="2"/>
    </row>
    <row r="298" spans="21:21" x14ac:dyDescent="0.25">
      <c r="U298" s="2"/>
    </row>
    <row r="299" spans="21:21" x14ac:dyDescent="0.25">
      <c r="U299" s="2"/>
    </row>
    <row r="300" spans="21:21" x14ac:dyDescent="0.25">
      <c r="U300" s="2"/>
    </row>
    <row r="301" spans="21:21" x14ac:dyDescent="0.25">
      <c r="U301" s="2"/>
    </row>
    <row r="302" spans="21:21" x14ac:dyDescent="0.25">
      <c r="U302" s="2"/>
    </row>
    <row r="303" spans="21:21" x14ac:dyDescent="0.25">
      <c r="U303" s="2"/>
    </row>
    <row r="304" spans="21:21" x14ac:dyDescent="0.25">
      <c r="U304" s="2"/>
    </row>
    <row r="305" spans="21:21" x14ac:dyDescent="0.25">
      <c r="U305" s="2"/>
    </row>
    <row r="306" spans="21:21" x14ac:dyDescent="0.25">
      <c r="U306" s="2"/>
    </row>
    <row r="307" spans="21:21" x14ac:dyDescent="0.25">
      <c r="U307" s="2"/>
    </row>
    <row r="308" spans="21:21" x14ac:dyDescent="0.25">
      <c r="U308" s="2"/>
    </row>
    <row r="309" spans="21:21" x14ac:dyDescent="0.25">
      <c r="U309" s="2"/>
    </row>
    <row r="310" spans="21:21" x14ac:dyDescent="0.25">
      <c r="U310" s="2"/>
    </row>
    <row r="311" spans="21:21" x14ac:dyDescent="0.25">
      <c r="U311" s="2"/>
    </row>
    <row r="312" spans="21:21" x14ac:dyDescent="0.25">
      <c r="U312" s="2"/>
    </row>
    <row r="313" spans="21:21" x14ac:dyDescent="0.25">
      <c r="U313" s="2"/>
    </row>
    <row r="314" spans="21:21" x14ac:dyDescent="0.25">
      <c r="U314" s="2"/>
    </row>
    <row r="315" spans="21:21" x14ac:dyDescent="0.25">
      <c r="U315" s="2"/>
    </row>
    <row r="316" spans="21:21" x14ac:dyDescent="0.25">
      <c r="U316" s="2"/>
    </row>
    <row r="317" spans="21:21" x14ac:dyDescent="0.25">
      <c r="U317" s="2"/>
    </row>
    <row r="318" spans="21:21" x14ac:dyDescent="0.25">
      <c r="U318" s="2"/>
    </row>
    <row r="319" spans="21:21" x14ac:dyDescent="0.25">
      <c r="U319" s="2"/>
    </row>
    <row r="320" spans="21:21" x14ac:dyDescent="0.25">
      <c r="U320" s="2"/>
    </row>
    <row r="321" spans="21:21" x14ac:dyDescent="0.25">
      <c r="U321" s="2"/>
    </row>
    <row r="322" spans="21:21" x14ac:dyDescent="0.25">
      <c r="U322" s="2"/>
    </row>
    <row r="323" spans="21:21" x14ac:dyDescent="0.25">
      <c r="U323" s="2"/>
    </row>
    <row r="324" spans="21:21" x14ac:dyDescent="0.25">
      <c r="U324" s="2"/>
    </row>
    <row r="325" spans="21:21" x14ac:dyDescent="0.25">
      <c r="U325" s="2"/>
    </row>
    <row r="326" spans="21:21" x14ac:dyDescent="0.25">
      <c r="U326" s="2"/>
    </row>
    <row r="327" spans="21:21" x14ac:dyDescent="0.25">
      <c r="U327" s="2"/>
    </row>
    <row r="328" spans="21:21" x14ac:dyDescent="0.25">
      <c r="U328" s="2"/>
    </row>
    <row r="329" spans="21:21" x14ac:dyDescent="0.25">
      <c r="U329" s="2"/>
    </row>
    <row r="330" spans="21:21" x14ac:dyDescent="0.25">
      <c r="U330" s="2"/>
    </row>
    <row r="331" spans="21:21" x14ac:dyDescent="0.25">
      <c r="U331" s="2"/>
    </row>
    <row r="332" spans="21:21" x14ac:dyDescent="0.25">
      <c r="U332" s="2"/>
    </row>
    <row r="333" spans="21:21" x14ac:dyDescent="0.25">
      <c r="U333" s="2"/>
    </row>
    <row r="334" spans="21:21" x14ac:dyDescent="0.25">
      <c r="U334" s="2"/>
    </row>
    <row r="335" spans="21:21" x14ac:dyDescent="0.25">
      <c r="U335" s="2"/>
    </row>
    <row r="336" spans="21:21" x14ac:dyDescent="0.25">
      <c r="U336" s="2"/>
    </row>
    <row r="337" spans="21:21" x14ac:dyDescent="0.25">
      <c r="U337" s="2"/>
    </row>
    <row r="338" spans="21:21" x14ac:dyDescent="0.25">
      <c r="U338" s="2"/>
    </row>
    <row r="339" spans="21:21" x14ac:dyDescent="0.25">
      <c r="U339" s="2"/>
    </row>
    <row r="340" spans="21:21" x14ac:dyDescent="0.25">
      <c r="U340" s="2"/>
    </row>
    <row r="341" spans="21:21" x14ac:dyDescent="0.25">
      <c r="U341" s="2"/>
    </row>
    <row r="342" spans="21:21" x14ac:dyDescent="0.25">
      <c r="U342" s="2"/>
    </row>
    <row r="343" spans="21:21" x14ac:dyDescent="0.25">
      <c r="U343" s="2"/>
    </row>
    <row r="344" spans="21:21" x14ac:dyDescent="0.25">
      <c r="U344" s="2"/>
    </row>
    <row r="345" spans="21:21" x14ac:dyDescent="0.25">
      <c r="U345" s="2"/>
    </row>
    <row r="346" spans="21:21" x14ac:dyDescent="0.25">
      <c r="U346" s="2"/>
    </row>
    <row r="347" spans="21:21" x14ac:dyDescent="0.25">
      <c r="U347" s="2"/>
    </row>
    <row r="348" spans="21:21" x14ac:dyDescent="0.25">
      <c r="U348" s="2"/>
    </row>
    <row r="349" spans="21:21" x14ac:dyDescent="0.25">
      <c r="U349" s="2"/>
    </row>
    <row r="350" spans="21:21" x14ac:dyDescent="0.25">
      <c r="U350" s="2"/>
    </row>
    <row r="351" spans="21:21" x14ac:dyDescent="0.25">
      <c r="U351" s="2"/>
    </row>
    <row r="352" spans="21:21" x14ac:dyDescent="0.25">
      <c r="U352" s="2"/>
    </row>
    <row r="353" spans="21:21" x14ac:dyDescent="0.25">
      <c r="U353" s="2"/>
    </row>
    <row r="354" spans="21:21" x14ac:dyDescent="0.25">
      <c r="U354" s="2"/>
    </row>
    <row r="355" spans="21:21" x14ac:dyDescent="0.25">
      <c r="U355" s="2"/>
    </row>
    <row r="356" spans="21:21" x14ac:dyDescent="0.25">
      <c r="U356" s="2"/>
    </row>
    <row r="357" spans="21:21" x14ac:dyDescent="0.25">
      <c r="U357" s="2"/>
    </row>
    <row r="358" spans="21:21" x14ac:dyDescent="0.25">
      <c r="U358" s="2"/>
    </row>
    <row r="359" spans="21:21" x14ac:dyDescent="0.25">
      <c r="U359" s="2"/>
    </row>
    <row r="360" spans="21:21" x14ac:dyDescent="0.25">
      <c r="U360" s="2"/>
    </row>
    <row r="361" spans="21:21" x14ac:dyDescent="0.25">
      <c r="U361" s="2"/>
    </row>
    <row r="362" spans="21:21" x14ac:dyDescent="0.25">
      <c r="U362" s="2"/>
    </row>
    <row r="363" spans="21:21" x14ac:dyDescent="0.25">
      <c r="U363" s="2"/>
    </row>
    <row r="364" spans="21:21" x14ac:dyDescent="0.25">
      <c r="U364" s="2"/>
    </row>
    <row r="365" spans="21:21" x14ac:dyDescent="0.25">
      <c r="U365" s="2"/>
    </row>
    <row r="366" spans="21:21" x14ac:dyDescent="0.25">
      <c r="U366" s="2"/>
    </row>
    <row r="367" spans="21:21" x14ac:dyDescent="0.25">
      <c r="U367" s="2"/>
    </row>
    <row r="368" spans="21:21" x14ac:dyDescent="0.25">
      <c r="U368" s="2"/>
    </row>
    <row r="369" spans="21:21" x14ac:dyDescent="0.25">
      <c r="U369" s="2"/>
    </row>
    <row r="370" spans="21:21" x14ac:dyDescent="0.25">
      <c r="U370" s="2"/>
    </row>
    <row r="371" spans="21:21" x14ac:dyDescent="0.25">
      <c r="U371" s="2"/>
    </row>
    <row r="372" spans="21:21" x14ac:dyDescent="0.25">
      <c r="U372" s="2"/>
    </row>
    <row r="373" spans="21:21" x14ac:dyDescent="0.25">
      <c r="U373" s="2"/>
    </row>
    <row r="374" spans="21:21" x14ac:dyDescent="0.25">
      <c r="U374" s="2"/>
    </row>
    <row r="375" spans="21:21" x14ac:dyDescent="0.25">
      <c r="U375" s="2"/>
    </row>
    <row r="376" spans="21:21" x14ac:dyDescent="0.25">
      <c r="U376" s="2"/>
    </row>
    <row r="377" spans="21:21" x14ac:dyDescent="0.25">
      <c r="U377" s="2"/>
    </row>
    <row r="378" spans="21:21" x14ac:dyDescent="0.25">
      <c r="U378" s="2"/>
    </row>
    <row r="379" spans="21:21" x14ac:dyDescent="0.25">
      <c r="U379" s="2"/>
    </row>
    <row r="380" spans="21:21" x14ac:dyDescent="0.25">
      <c r="U380" s="2"/>
    </row>
    <row r="381" spans="21:21" x14ac:dyDescent="0.25">
      <c r="U381" s="2"/>
    </row>
    <row r="382" spans="21:21" x14ac:dyDescent="0.25">
      <c r="U382" s="2"/>
    </row>
    <row r="383" spans="21:21" x14ac:dyDescent="0.25">
      <c r="U383" s="2"/>
    </row>
    <row r="384" spans="21:21" x14ac:dyDescent="0.25">
      <c r="U384" s="2"/>
    </row>
    <row r="385" spans="21:21" x14ac:dyDescent="0.25">
      <c r="U385" s="2"/>
    </row>
    <row r="386" spans="21:21" x14ac:dyDescent="0.25">
      <c r="U386" s="2"/>
    </row>
    <row r="387" spans="21:21" x14ac:dyDescent="0.25">
      <c r="U387" s="2"/>
    </row>
    <row r="388" spans="21:21" x14ac:dyDescent="0.25">
      <c r="U388" s="2"/>
    </row>
    <row r="389" spans="21:21" x14ac:dyDescent="0.25">
      <c r="U389" s="2"/>
    </row>
    <row r="390" spans="21:21" x14ac:dyDescent="0.25">
      <c r="U390" s="2"/>
    </row>
    <row r="391" spans="21:21" x14ac:dyDescent="0.25">
      <c r="U391" s="2"/>
    </row>
    <row r="392" spans="21:21" x14ac:dyDescent="0.25">
      <c r="U392" s="2"/>
    </row>
    <row r="393" spans="21:21" x14ac:dyDescent="0.25">
      <c r="U393" s="2"/>
    </row>
    <row r="394" spans="21:21" x14ac:dyDescent="0.25">
      <c r="U394" s="2"/>
    </row>
    <row r="395" spans="21:21" x14ac:dyDescent="0.25">
      <c r="U395" s="2"/>
    </row>
    <row r="396" spans="21:21" x14ac:dyDescent="0.25">
      <c r="U396" s="2"/>
    </row>
    <row r="397" spans="21:21" x14ac:dyDescent="0.25">
      <c r="U397" s="2"/>
    </row>
    <row r="398" spans="21:21" x14ac:dyDescent="0.25">
      <c r="U398" s="2"/>
    </row>
    <row r="399" spans="21:21" x14ac:dyDescent="0.25">
      <c r="U399" s="2"/>
    </row>
    <row r="400" spans="21:21" x14ac:dyDescent="0.25">
      <c r="U400" s="2"/>
    </row>
    <row r="401" spans="21:21" x14ac:dyDescent="0.25">
      <c r="U401" s="2"/>
    </row>
    <row r="402" spans="21:21" x14ac:dyDescent="0.25">
      <c r="U402" s="2"/>
    </row>
    <row r="403" spans="21:21" x14ac:dyDescent="0.25">
      <c r="U403" s="2"/>
    </row>
    <row r="404" spans="21:21" x14ac:dyDescent="0.25">
      <c r="U404" s="2"/>
    </row>
    <row r="405" spans="21:21" x14ac:dyDescent="0.25">
      <c r="U405" s="2"/>
    </row>
    <row r="406" spans="21:21" x14ac:dyDescent="0.25">
      <c r="U406" s="2"/>
    </row>
    <row r="407" spans="21:21" x14ac:dyDescent="0.25">
      <c r="U407" s="2"/>
    </row>
    <row r="408" spans="21:21" x14ac:dyDescent="0.25">
      <c r="U408" s="2"/>
    </row>
    <row r="409" spans="21:21" x14ac:dyDescent="0.25">
      <c r="U409" s="2"/>
    </row>
    <row r="410" spans="21:21" x14ac:dyDescent="0.25">
      <c r="U410" s="2"/>
    </row>
    <row r="411" spans="21:21" x14ac:dyDescent="0.25">
      <c r="U411" s="2"/>
    </row>
    <row r="412" spans="21:21" x14ac:dyDescent="0.25">
      <c r="U412" s="2"/>
    </row>
    <row r="413" spans="21:21" x14ac:dyDescent="0.25">
      <c r="U413" s="2"/>
    </row>
    <row r="414" spans="21:21" x14ac:dyDescent="0.25">
      <c r="U414" s="2"/>
    </row>
    <row r="415" spans="21:21" x14ac:dyDescent="0.25">
      <c r="U415" s="2"/>
    </row>
    <row r="416" spans="21:21" x14ac:dyDescent="0.25">
      <c r="U416" s="2"/>
    </row>
    <row r="417" spans="21:21" x14ac:dyDescent="0.25">
      <c r="U417" s="2"/>
    </row>
    <row r="418" spans="21:21" x14ac:dyDescent="0.25">
      <c r="U418" s="2"/>
    </row>
    <row r="419" spans="21:21" x14ac:dyDescent="0.25">
      <c r="U419" s="2"/>
    </row>
    <row r="420" spans="21:21" x14ac:dyDescent="0.25">
      <c r="U420" s="2"/>
    </row>
    <row r="421" spans="21:21" x14ac:dyDescent="0.25">
      <c r="U421" s="2"/>
    </row>
    <row r="422" spans="21:21" x14ac:dyDescent="0.25">
      <c r="U422" s="2"/>
    </row>
    <row r="423" spans="21:21" x14ac:dyDescent="0.25">
      <c r="U423" s="2"/>
    </row>
    <row r="424" spans="21:21" x14ac:dyDescent="0.25">
      <c r="U424" s="2"/>
    </row>
    <row r="425" spans="21:21" x14ac:dyDescent="0.25">
      <c r="U425" s="2"/>
    </row>
    <row r="426" spans="21:21" x14ac:dyDescent="0.25">
      <c r="U426" s="2"/>
    </row>
    <row r="427" spans="21:21" x14ac:dyDescent="0.25">
      <c r="U427" s="2"/>
    </row>
    <row r="428" spans="21:21" x14ac:dyDescent="0.25">
      <c r="U428" s="2"/>
    </row>
    <row r="429" spans="21:21" x14ac:dyDescent="0.25">
      <c r="U429" s="2"/>
    </row>
    <row r="430" spans="21:21" x14ac:dyDescent="0.25">
      <c r="U430" s="2"/>
    </row>
    <row r="431" spans="21:21" x14ac:dyDescent="0.25">
      <c r="U431" s="2"/>
    </row>
    <row r="432" spans="21:21" x14ac:dyDescent="0.25">
      <c r="U432" s="2"/>
    </row>
    <row r="433" spans="21:21" x14ac:dyDescent="0.25">
      <c r="U433" s="2"/>
    </row>
    <row r="434" spans="21:21" x14ac:dyDescent="0.25">
      <c r="U434" s="2"/>
    </row>
    <row r="435" spans="21:21" x14ac:dyDescent="0.25">
      <c r="U435" s="2"/>
    </row>
    <row r="436" spans="21:21" x14ac:dyDescent="0.25">
      <c r="U436" s="2"/>
    </row>
    <row r="437" spans="21:21" x14ac:dyDescent="0.25">
      <c r="U437" s="2"/>
    </row>
    <row r="438" spans="21:21" x14ac:dyDescent="0.25">
      <c r="U438" s="2"/>
    </row>
    <row r="439" spans="21:21" x14ac:dyDescent="0.25">
      <c r="U439" s="2"/>
    </row>
    <row r="440" spans="21:21" x14ac:dyDescent="0.25">
      <c r="U440" s="2"/>
    </row>
    <row r="441" spans="21:21" x14ac:dyDescent="0.25">
      <c r="U441" s="2"/>
    </row>
    <row r="442" spans="21:21" x14ac:dyDescent="0.25">
      <c r="U442" s="2"/>
    </row>
    <row r="443" spans="21:21" x14ac:dyDescent="0.25">
      <c r="U443" s="2"/>
    </row>
    <row r="444" spans="21:21" x14ac:dyDescent="0.25">
      <c r="U444" s="2"/>
    </row>
    <row r="445" spans="21:21" x14ac:dyDescent="0.25">
      <c r="U445" s="2"/>
    </row>
    <row r="446" spans="21:21" x14ac:dyDescent="0.25">
      <c r="U446" s="2"/>
    </row>
    <row r="447" spans="21:21" x14ac:dyDescent="0.25">
      <c r="U447" s="2"/>
    </row>
    <row r="448" spans="21:21" x14ac:dyDescent="0.25">
      <c r="U448" s="2"/>
    </row>
    <row r="449" spans="21:21" x14ac:dyDescent="0.25">
      <c r="U449" s="2"/>
    </row>
    <row r="450" spans="21:21" x14ac:dyDescent="0.25">
      <c r="U450" s="2"/>
    </row>
    <row r="451" spans="21:21" x14ac:dyDescent="0.25">
      <c r="U451" s="2"/>
    </row>
    <row r="452" spans="21:21" x14ac:dyDescent="0.25">
      <c r="U452" s="2"/>
    </row>
    <row r="453" spans="21:21" x14ac:dyDescent="0.25">
      <c r="U453" s="2"/>
    </row>
    <row r="454" spans="21:21" x14ac:dyDescent="0.25">
      <c r="U454" s="2"/>
    </row>
    <row r="455" spans="21:21" x14ac:dyDescent="0.25">
      <c r="U455" s="2"/>
    </row>
    <row r="456" spans="21:21" x14ac:dyDescent="0.25">
      <c r="U456" s="2"/>
    </row>
    <row r="457" spans="21:21" x14ac:dyDescent="0.25">
      <c r="U457" s="2"/>
    </row>
    <row r="458" spans="21:21" x14ac:dyDescent="0.25">
      <c r="U458" s="2"/>
    </row>
    <row r="459" spans="21:21" x14ac:dyDescent="0.25">
      <c r="U459" s="2"/>
    </row>
    <row r="460" spans="21:21" x14ac:dyDescent="0.25">
      <c r="U460" s="2"/>
    </row>
    <row r="461" spans="21:21" x14ac:dyDescent="0.25">
      <c r="U461" s="2"/>
    </row>
    <row r="462" spans="21:21" x14ac:dyDescent="0.25">
      <c r="U462" s="2"/>
    </row>
    <row r="463" spans="21:21" x14ac:dyDescent="0.25">
      <c r="U463" s="2"/>
    </row>
    <row r="464" spans="21:21" x14ac:dyDescent="0.25">
      <c r="U464" s="2"/>
    </row>
    <row r="465" spans="21:21" x14ac:dyDescent="0.25">
      <c r="U465" s="2"/>
    </row>
    <row r="466" spans="21:21" x14ac:dyDescent="0.25">
      <c r="U466" s="2"/>
    </row>
    <row r="467" spans="21:21" x14ac:dyDescent="0.25">
      <c r="U467" s="2"/>
    </row>
    <row r="468" spans="21:21" x14ac:dyDescent="0.25">
      <c r="U468" s="2"/>
    </row>
    <row r="469" spans="21:21" x14ac:dyDescent="0.25">
      <c r="U469" s="2"/>
    </row>
    <row r="470" spans="21:21" x14ac:dyDescent="0.25">
      <c r="U470" s="2"/>
    </row>
    <row r="471" spans="21:21" x14ac:dyDescent="0.25">
      <c r="U471" s="2"/>
    </row>
    <row r="472" spans="21:21" x14ac:dyDescent="0.25">
      <c r="U472" s="2"/>
    </row>
    <row r="473" spans="21:21" x14ac:dyDescent="0.25">
      <c r="U473" s="2"/>
    </row>
    <row r="474" spans="21:21" x14ac:dyDescent="0.25">
      <c r="U474" s="2"/>
    </row>
    <row r="475" spans="21:21" x14ac:dyDescent="0.25">
      <c r="U475" s="2"/>
    </row>
    <row r="476" spans="21:21" x14ac:dyDescent="0.25">
      <c r="U476" s="2"/>
    </row>
    <row r="477" spans="21:21" x14ac:dyDescent="0.25">
      <c r="U477" s="2"/>
    </row>
    <row r="478" spans="21:21" x14ac:dyDescent="0.25">
      <c r="U478" s="2"/>
    </row>
    <row r="479" spans="21:21" x14ac:dyDescent="0.25">
      <c r="U479" s="2"/>
    </row>
    <row r="480" spans="21:21" x14ac:dyDescent="0.25">
      <c r="U480" s="2"/>
    </row>
    <row r="481" spans="21:21" x14ac:dyDescent="0.25">
      <c r="U481" s="2"/>
    </row>
    <row r="482" spans="21:21" x14ac:dyDescent="0.25">
      <c r="U482" s="2"/>
    </row>
    <row r="483" spans="21:21" x14ac:dyDescent="0.25">
      <c r="U483" s="2"/>
    </row>
    <row r="484" spans="21:21" x14ac:dyDescent="0.25">
      <c r="U484" s="2"/>
    </row>
    <row r="485" spans="21:21" x14ac:dyDescent="0.25">
      <c r="U485" s="2"/>
    </row>
    <row r="486" spans="21:21" x14ac:dyDescent="0.25">
      <c r="U486" s="2"/>
    </row>
    <row r="487" spans="21:21" x14ac:dyDescent="0.25">
      <c r="U487" s="2"/>
    </row>
    <row r="488" spans="21:21" x14ac:dyDescent="0.25">
      <c r="U488" s="2"/>
    </row>
    <row r="489" spans="21:21" x14ac:dyDescent="0.25">
      <c r="U489" s="2"/>
    </row>
    <row r="490" spans="21:21" x14ac:dyDescent="0.25">
      <c r="U490" s="2"/>
    </row>
    <row r="491" spans="21:21" x14ac:dyDescent="0.25">
      <c r="U491" s="2"/>
    </row>
    <row r="492" spans="21:21" x14ac:dyDescent="0.25">
      <c r="U492" s="2"/>
    </row>
    <row r="493" spans="21:21" x14ac:dyDescent="0.25">
      <c r="U493" s="2"/>
    </row>
    <row r="494" spans="21:21" x14ac:dyDescent="0.25">
      <c r="U494" s="2"/>
    </row>
    <row r="495" spans="21:21" x14ac:dyDescent="0.25">
      <c r="U495" s="2"/>
    </row>
    <row r="496" spans="21:21" x14ac:dyDescent="0.25">
      <c r="U496" s="2"/>
    </row>
    <row r="497" spans="21:21" x14ac:dyDescent="0.25">
      <c r="U497" s="2"/>
    </row>
    <row r="498" spans="21:21" x14ac:dyDescent="0.25">
      <c r="U498" s="2"/>
    </row>
    <row r="499" spans="21:21" x14ac:dyDescent="0.25">
      <c r="U499" s="2"/>
    </row>
    <row r="500" spans="21:21" x14ac:dyDescent="0.25">
      <c r="U500" s="2"/>
    </row>
    <row r="501" spans="21:21" x14ac:dyDescent="0.25">
      <c r="U501" s="2"/>
    </row>
    <row r="502" spans="21:21" x14ac:dyDescent="0.25">
      <c r="U502" s="2"/>
    </row>
    <row r="503" spans="21:21" x14ac:dyDescent="0.25">
      <c r="U503" s="2"/>
    </row>
    <row r="504" spans="21:21" x14ac:dyDescent="0.25">
      <c r="U504" s="2"/>
    </row>
    <row r="505" spans="21:21" x14ac:dyDescent="0.25">
      <c r="U505" s="2"/>
    </row>
    <row r="506" spans="21:21" x14ac:dyDescent="0.25">
      <c r="U506" s="2"/>
    </row>
    <row r="507" spans="21:21" x14ac:dyDescent="0.25">
      <c r="U507" s="2"/>
    </row>
    <row r="508" spans="21:21" x14ac:dyDescent="0.25">
      <c r="U508" s="2"/>
    </row>
    <row r="509" spans="21:21" x14ac:dyDescent="0.25">
      <c r="U509" s="2"/>
    </row>
    <row r="510" spans="21:21" x14ac:dyDescent="0.25">
      <c r="U510" s="2"/>
    </row>
    <row r="511" spans="21:21" x14ac:dyDescent="0.25">
      <c r="U511" s="2"/>
    </row>
    <row r="512" spans="21:21" x14ac:dyDescent="0.25">
      <c r="U512" s="2"/>
    </row>
    <row r="513" spans="21:21" x14ac:dyDescent="0.25">
      <c r="U513" s="2"/>
    </row>
    <row r="514" spans="21:21" x14ac:dyDescent="0.25">
      <c r="U514" s="2"/>
    </row>
    <row r="515" spans="21:21" x14ac:dyDescent="0.25">
      <c r="U515" s="2"/>
    </row>
    <row r="516" spans="21:21" x14ac:dyDescent="0.25">
      <c r="U516" s="2"/>
    </row>
    <row r="517" spans="21:21" x14ac:dyDescent="0.25">
      <c r="U517" s="2"/>
    </row>
    <row r="518" spans="21:21" x14ac:dyDescent="0.25">
      <c r="U518" s="2"/>
    </row>
    <row r="519" spans="21:21" x14ac:dyDescent="0.25">
      <c r="U519" s="2"/>
    </row>
    <row r="520" spans="21:21" x14ac:dyDescent="0.25">
      <c r="U520" s="2"/>
    </row>
    <row r="521" spans="21:21" x14ac:dyDescent="0.25">
      <c r="U521" s="2"/>
    </row>
    <row r="522" spans="21:21" x14ac:dyDescent="0.25">
      <c r="U522" s="2"/>
    </row>
    <row r="523" spans="21:21" x14ac:dyDescent="0.25">
      <c r="U523" s="2"/>
    </row>
    <row r="524" spans="21:21" x14ac:dyDescent="0.25">
      <c r="U524" s="2"/>
    </row>
    <row r="525" spans="21:21" x14ac:dyDescent="0.25">
      <c r="U525" s="2"/>
    </row>
    <row r="526" spans="21:21" x14ac:dyDescent="0.25">
      <c r="U526" s="2"/>
    </row>
    <row r="527" spans="21:21" x14ac:dyDescent="0.25">
      <c r="U527" s="2"/>
    </row>
    <row r="528" spans="21:21" x14ac:dyDescent="0.25">
      <c r="U528" s="2"/>
    </row>
    <row r="529" spans="21:21" x14ac:dyDescent="0.25">
      <c r="U529" s="2"/>
    </row>
    <row r="530" spans="21:21" x14ac:dyDescent="0.25">
      <c r="U530" s="2"/>
    </row>
    <row r="531" spans="21:21" x14ac:dyDescent="0.25">
      <c r="U531" s="2"/>
    </row>
    <row r="532" spans="21:21" x14ac:dyDescent="0.25">
      <c r="U532" s="2"/>
    </row>
    <row r="533" spans="21:21" x14ac:dyDescent="0.25">
      <c r="U533" s="2"/>
    </row>
    <row r="534" spans="21:21" x14ac:dyDescent="0.25">
      <c r="U534" s="2"/>
    </row>
    <row r="535" spans="21:21" x14ac:dyDescent="0.25">
      <c r="U535" s="2"/>
    </row>
    <row r="536" spans="21:21" x14ac:dyDescent="0.25">
      <c r="U536" s="2"/>
    </row>
    <row r="537" spans="21:21" x14ac:dyDescent="0.25">
      <c r="U537" s="2"/>
    </row>
    <row r="538" spans="21:21" x14ac:dyDescent="0.25">
      <c r="U538" s="2"/>
    </row>
    <row r="539" spans="21:21" x14ac:dyDescent="0.25">
      <c r="U539" s="2"/>
    </row>
    <row r="540" spans="21:21" x14ac:dyDescent="0.25">
      <c r="U540" s="2"/>
    </row>
    <row r="541" spans="21:21" x14ac:dyDescent="0.25">
      <c r="U541" s="2"/>
    </row>
    <row r="542" spans="21:21" x14ac:dyDescent="0.25">
      <c r="U542" s="2"/>
    </row>
    <row r="543" spans="21:21" x14ac:dyDescent="0.25">
      <c r="U543" s="2"/>
    </row>
    <row r="544" spans="21:21" x14ac:dyDescent="0.25">
      <c r="U544" s="2"/>
    </row>
    <row r="545" spans="21:21" x14ac:dyDescent="0.25">
      <c r="U545" s="2"/>
    </row>
    <row r="546" spans="21:21" x14ac:dyDescent="0.25">
      <c r="U546" s="2"/>
    </row>
    <row r="547" spans="21:21" x14ac:dyDescent="0.25">
      <c r="U547" s="2"/>
    </row>
    <row r="548" spans="21:21" x14ac:dyDescent="0.25">
      <c r="U548" s="2"/>
    </row>
    <row r="549" spans="21:21" x14ac:dyDescent="0.25">
      <c r="U549" s="2"/>
    </row>
    <row r="550" spans="21:21" x14ac:dyDescent="0.25">
      <c r="U550" s="2"/>
    </row>
    <row r="551" spans="21:21" x14ac:dyDescent="0.25">
      <c r="U551" s="2"/>
    </row>
    <row r="552" spans="21:21" x14ac:dyDescent="0.25">
      <c r="U552" s="2"/>
    </row>
    <row r="553" spans="21:21" x14ac:dyDescent="0.25">
      <c r="U553" s="2"/>
    </row>
    <row r="554" spans="21:21" x14ac:dyDescent="0.25">
      <c r="U554" s="2"/>
    </row>
    <row r="555" spans="21:21" x14ac:dyDescent="0.25">
      <c r="U555" s="2"/>
    </row>
    <row r="556" spans="21:21" x14ac:dyDescent="0.25">
      <c r="U556" s="2"/>
    </row>
    <row r="557" spans="21:21" x14ac:dyDescent="0.25">
      <c r="U557" s="2"/>
    </row>
    <row r="558" spans="21:21" x14ac:dyDescent="0.25">
      <c r="U558" s="2"/>
    </row>
    <row r="559" spans="21:21" x14ac:dyDescent="0.25">
      <c r="U559" s="2"/>
    </row>
    <row r="560" spans="21:21" x14ac:dyDescent="0.25">
      <c r="U560" s="2"/>
    </row>
    <row r="561" spans="21:21" x14ac:dyDescent="0.25">
      <c r="U561" s="2"/>
    </row>
    <row r="562" spans="21:21" x14ac:dyDescent="0.25">
      <c r="U562" s="2"/>
    </row>
    <row r="563" spans="21:21" x14ac:dyDescent="0.25">
      <c r="U563" s="2"/>
    </row>
    <row r="564" spans="21:21" x14ac:dyDescent="0.25">
      <c r="U564" s="2"/>
    </row>
    <row r="565" spans="21:21" x14ac:dyDescent="0.25">
      <c r="U565" s="2"/>
    </row>
    <row r="566" spans="21:21" x14ac:dyDescent="0.25">
      <c r="U566" s="2"/>
    </row>
    <row r="567" spans="21:21" x14ac:dyDescent="0.25">
      <c r="U567" s="2"/>
    </row>
    <row r="568" spans="21:21" x14ac:dyDescent="0.25">
      <c r="U568" s="2"/>
    </row>
    <row r="569" spans="21:21" x14ac:dyDescent="0.25">
      <c r="U569" s="2"/>
    </row>
    <row r="570" spans="21:21" x14ac:dyDescent="0.25">
      <c r="U570" s="2"/>
    </row>
    <row r="571" spans="21:21" x14ac:dyDescent="0.25">
      <c r="U571" s="2"/>
    </row>
    <row r="572" spans="21:21" x14ac:dyDescent="0.25">
      <c r="U572" s="2"/>
    </row>
    <row r="573" spans="21:21" x14ac:dyDescent="0.25">
      <c r="U573" s="2"/>
    </row>
    <row r="574" spans="21:21" x14ac:dyDescent="0.25">
      <c r="U574" s="2"/>
    </row>
    <row r="575" spans="21:21" x14ac:dyDescent="0.25">
      <c r="U575" s="2"/>
    </row>
    <row r="576" spans="21:21" x14ac:dyDescent="0.25">
      <c r="U576" s="2"/>
    </row>
    <row r="577" spans="21:21" x14ac:dyDescent="0.25">
      <c r="U577" s="2"/>
    </row>
    <row r="578" spans="21:21" x14ac:dyDescent="0.25">
      <c r="U578" s="2"/>
    </row>
    <row r="579" spans="21:21" x14ac:dyDescent="0.25">
      <c r="U579" s="2"/>
    </row>
    <row r="580" spans="21:21" x14ac:dyDescent="0.25">
      <c r="U580" s="2"/>
    </row>
    <row r="581" spans="21:21" x14ac:dyDescent="0.25">
      <c r="U581" s="2"/>
    </row>
    <row r="582" spans="21:21" x14ac:dyDescent="0.25">
      <c r="U582" s="2"/>
    </row>
    <row r="583" spans="21:21" x14ac:dyDescent="0.25">
      <c r="U583" s="2"/>
    </row>
    <row r="584" spans="21:21" x14ac:dyDescent="0.25">
      <c r="U584" s="2"/>
    </row>
    <row r="585" spans="21:21" x14ac:dyDescent="0.25">
      <c r="U585" s="2"/>
    </row>
    <row r="586" spans="21:21" x14ac:dyDescent="0.25">
      <c r="U586" s="2"/>
    </row>
    <row r="587" spans="21:21" x14ac:dyDescent="0.25">
      <c r="U587" s="2"/>
    </row>
    <row r="588" spans="21:21" x14ac:dyDescent="0.25">
      <c r="U588" s="2"/>
    </row>
    <row r="589" spans="21:21" x14ac:dyDescent="0.25">
      <c r="U589" s="2"/>
    </row>
    <row r="590" spans="21:21" x14ac:dyDescent="0.25">
      <c r="U590" s="2"/>
    </row>
    <row r="591" spans="21:21" x14ac:dyDescent="0.25">
      <c r="U591" s="2"/>
    </row>
    <row r="592" spans="21:21" x14ac:dyDescent="0.25">
      <c r="U592" s="2"/>
    </row>
    <row r="593" spans="21:21" x14ac:dyDescent="0.25">
      <c r="U593" s="2"/>
    </row>
    <row r="594" spans="21:21" x14ac:dyDescent="0.25">
      <c r="U594" s="2"/>
    </row>
    <row r="595" spans="21:21" x14ac:dyDescent="0.25">
      <c r="U595" s="2"/>
    </row>
    <row r="596" spans="21:21" x14ac:dyDescent="0.25">
      <c r="U596" s="2"/>
    </row>
    <row r="597" spans="21:21" x14ac:dyDescent="0.25">
      <c r="U597" s="2"/>
    </row>
    <row r="598" spans="21:21" x14ac:dyDescent="0.25">
      <c r="U598" s="2"/>
    </row>
    <row r="599" spans="21:21" x14ac:dyDescent="0.25">
      <c r="U599" s="2"/>
    </row>
    <row r="600" spans="21:21" x14ac:dyDescent="0.25">
      <c r="U600" s="2"/>
    </row>
    <row r="601" spans="21:21" x14ac:dyDescent="0.25">
      <c r="U601" s="2"/>
    </row>
    <row r="602" spans="21:21" x14ac:dyDescent="0.25">
      <c r="U602" s="2"/>
    </row>
    <row r="603" spans="21:21" x14ac:dyDescent="0.25">
      <c r="U603" s="2"/>
    </row>
    <row r="604" spans="21:21" x14ac:dyDescent="0.25">
      <c r="U604" s="2"/>
    </row>
    <row r="605" spans="21:21" x14ac:dyDescent="0.25">
      <c r="U605" s="2"/>
    </row>
    <row r="606" spans="21:21" x14ac:dyDescent="0.25">
      <c r="U606" s="2"/>
    </row>
    <row r="607" spans="21:21" x14ac:dyDescent="0.25">
      <c r="U607" s="2"/>
    </row>
    <row r="608" spans="21:21" x14ac:dyDescent="0.25">
      <c r="U608" s="2"/>
    </row>
    <row r="609" spans="21:21" x14ac:dyDescent="0.25">
      <c r="U609" s="2"/>
    </row>
    <row r="610" spans="21:21" x14ac:dyDescent="0.25">
      <c r="U610" s="2"/>
    </row>
    <row r="611" spans="21:21" x14ac:dyDescent="0.25">
      <c r="U611" s="2"/>
    </row>
    <row r="612" spans="21:21" x14ac:dyDescent="0.25">
      <c r="U612" s="2"/>
    </row>
    <row r="613" spans="21:21" x14ac:dyDescent="0.25">
      <c r="U613" s="2"/>
    </row>
    <row r="614" spans="21:21" x14ac:dyDescent="0.25">
      <c r="U614" s="2"/>
    </row>
    <row r="615" spans="21:21" x14ac:dyDescent="0.25">
      <c r="U615" s="2"/>
    </row>
    <row r="616" spans="21:21" x14ac:dyDescent="0.25">
      <c r="U616" s="2"/>
    </row>
    <row r="617" spans="21:21" x14ac:dyDescent="0.25">
      <c r="U617" s="2"/>
    </row>
    <row r="618" spans="21:21" x14ac:dyDescent="0.25">
      <c r="U618" s="2"/>
    </row>
    <row r="619" spans="21:21" x14ac:dyDescent="0.25">
      <c r="U619" s="2"/>
    </row>
    <row r="620" spans="21:21" x14ac:dyDescent="0.25">
      <c r="U620" s="2"/>
    </row>
    <row r="621" spans="21:21" x14ac:dyDescent="0.25">
      <c r="U621" s="2"/>
    </row>
    <row r="622" spans="21:21" x14ac:dyDescent="0.25">
      <c r="U622" s="2"/>
    </row>
    <row r="623" spans="21:21" x14ac:dyDescent="0.25">
      <c r="U623" s="2"/>
    </row>
    <row r="624" spans="21:21" x14ac:dyDescent="0.25">
      <c r="U624" s="2"/>
    </row>
    <row r="625" spans="21:21" x14ac:dyDescent="0.25">
      <c r="U625" s="2"/>
    </row>
    <row r="626" spans="21:21" x14ac:dyDescent="0.25">
      <c r="U626" s="2"/>
    </row>
    <row r="627" spans="21:21" x14ac:dyDescent="0.25">
      <c r="U627" s="2"/>
    </row>
    <row r="628" spans="21:21" x14ac:dyDescent="0.25">
      <c r="U628" s="2"/>
    </row>
    <row r="629" spans="21:21" x14ac:dyDescent="0.25">
      <c r="U629" s="2"/>
    </row>
    <row r="630" spans="21:21" x14ac:dyDescent="0.25">
      <c r="U630" s="2"/>
    </row>
  </sheetData>
  <mergeCells count="21">
    <mergeCell ref="V1:W1"/>
    <mergeCell ref="V2:W2"/>
    <mergeCell ref="V3:W3"/>
    <mergeCell ref="V4:W4"/>
    <mergeCell ref="C1:U1"/>
    <mergeCell ref="C2:U4"/>
    <mergeCell ref="M85:N85"/>
    <mergeCell ref="B1:B4"/>
    <mergeCell ref="M84:N84"/>
    <mergeCell ref="M5:R5"/>
    <mergeCell ref="B62:B64"/>
    <mergeCell ref="B44:B45"/>
    <mergeCell ref="B46:B52"/>
    <mergeCell ref="B53:B61"/>
    <mergeCell ref="B32:B43"/>
    <mergeCell ref="B7:B10"/>
    <mergeCell ref="B11:B15"/>
    <mergeCell ref="B23:B31"/>
    <mergeCell ref="B16:B22"/>
    <mergeCell ref="B5:C5"/>
    <mergeCell ref="B65:B80"/>
  </mergeCells>
  <pageMargins left="0.23622047244094491" right="0.23622047244094491" top="0.31496062992125984" bottom="0.74803149606299213" header="0.23622047244094491" footer="0.31496062992125984"/>
  <pageSetup paperSize="5" scale="70" orientation="landscape" r:id="rId1"/>
  <ignoredErrors>
    <ignoredError sqref="G8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9"/>
  <sheetViews>
    <sheetView topLeftCell="A7" workbookViewId="0">
      <selection activeCell="D5" sqref="D5"/>
    </sheetView>
  </sheetViews>
  <sheetFormatPr baseColWidth="10" defaultRowHeight="15" x14ac:dyDescent="0.25"/>
  <cols>
    <col min="2" max="2" width="26.7109375" customWidth="1"/>
    <col min="3" max="4" width="35.7109375" customWidth="1"/>
    <col min="5" max="5" width="33" customWidth="1"/>
  </cols>
  <sheetData>
    <row r="1" spans="2:5" ht="27.75" customHeight="1" x14ac:dyDescent="0.25">
      <c r="B1" s="268"/>
      <c r="C1" s="271" t="s">
        <v>91</v>
      </c>
      <c r="D1" s="272"/>
      <c r="E1" s="4" t="s">
        <v>92</v>
      </c>
    </row>
    <row r="2" spans="2:5" ht="27.75" customHeight="1" x14ac:dyDescent="0.25">
      <c r="B2" s="269"/>
      <c r="C2" s="273"/>
      <c r="D2" s="274"/>
      <c r="E2" s="5" t="s">
        <v>93</v>
      </c>
    </row>
    <row r="3" spans="2:5" x14ac:dyDescent="0.25">
      <c r="B3" s="269"/>
      <c r="C3" s="275" t="s">
        <v>94</v>
      </c>
      <c r="D3" s="276"/>
      <c r="E3" s="5" t="s">
        <v>95</v>
      </c>
    </row>
    <row r="4" spans="2:5" ht="30.75" thickBot="1" x14ac:dyDescent="0.3">
      <c r="B4" s="270"/>
      <c r="C4" s="277"/>
      <c r="D4" s="278"/>
      <c r="E4" s="6" t="s">
        <v>96</v>
      </c>
    </row>
    <row r="5" spans="2:5" ht="54" customHeight="1" thickBot="1" x14ac:dyDescent="0.3">
      <c r="B5" s="7" t="s">
        <v>97</v>
      </c>
      <c r="C5" s="8" t="s">
        <v>98</v>
      </c>
      <c r="D5" s="9" t="s">
        <v>99</v>
      </c>
      <c r="E5" s="10" t="s">
        <v>100</v>
      </c>
    </row>
    <row r="6" spans="2:5" ht="15.75" thickBot="1" x14ac:dyDescent="0.3">
      <c r="B6" s="11" t="s">
        <v>101</v>
      </c>
      <c r="C6" s="260" t="s">
        <v>102</v>
      </c>
      <c r="D6" s="261"/>
      <c r="E6" s="262"/>
    </row>
    <row r="7" spans="2:5" ht="30.75" thickBot="1" x14ac:dyDescent="0.3">
      <c r="B7" s="11" t="s">
        <v>103</v>
      </c>
      <c r="C7" s="260" t="s">
        <v>104</v>
      </c>
      <c r="D7" s="261"/>
      <c r="E7" s="262"/>
    </row>
    <row r="8" spans="2:5" ht="15.75" thickBot="1" x14ac:dyDescent="0.3">
      <c r="B8" s="11" t="s">
        <v>105</v>
      </c>
      <c r="C8" s="260" t="s">
        <v>106</v>
      </c>
      <c r="D8" s="261"/>
      <c r="E8" s="262"/>
    </row>
    <row r="9" spans="2:5" ht="30.75" thickBot="1" x14ac:dyDescent="0.3">
      <c r="B9" s="11" t="s">
        <v>107</v>
      </c>
      <c r="C9" s="260" t="s">
        <v>108</v>
      </c>
      <c r="D9" s="261"/>
      <c r="E9" s="262"/>
    </row>
    <row r="10" spans="2:5" ht="30.75" thickBot="1" x14ac:dyDescent="0.3">
      <c r="B10" s="11" t="s">
        <v>109</v>
      </c>
      <c r="C10" s="260" t="s">
        <v>110</v>
      </c>
      <c r="D10" s="261"/>
      <c r="E10" s="262"/>
    </row>
    <row r="11" spans="2:5" ht="30.75" thickBot="1" x14ac:dyDescent="0.3">
      <c r="B11" s="11" t="s">
        <v>111</v>
      </c>
      <c r="C11" s="260" t="s">
        <v>112</v>
      </c>
      <c r="D11" s="261"/>
      <c r="E11" s="262"/>
    </row>
    <row r="12" spans="2:5" ht="15.75" thickBot="1" x14ac:dyDescent="0.3">
      <c r="B12" s="11" t="s">
        <v>113</v>
      </c>
      <c r="C12" s="260" t="s">
        <v>114</v>
      </c>
      <c r="D12" s="261"/>
      <c r="E12" s="262"/>
    </row>
    <row r="13" spans="2:5" ht="15.75" thickBot="1" x14ac:dyDescent="0.3">
      <c r="B13" s="11" t="s">
        <v>115</v>
      </c>
      <c r="C13" s="263">
        <v>0.25</v>
      </c>
      <c r="D13" s="261"/>
      <c r="E13" s="262"/>
    </row>
    <row r="14" spans="2:5" ht="30.75" thickBot="1" x14ac:dyDescent="0.3">
      <c r="B14" s="11" t="s">
        <v>116</v>
      </c>
      <c r="C14" s="260" t="s">
        <v>117</v>
      </c>
      <c r="D14" s="261"/>
      <c r="E14" s="262"/>
    </row>
    <row r="15" spans="2:5" ht="30.75" thickBot="1" x14ac:dyDescent="0.3">
      <c r="B15" s="11" t="s">
        <v>118</v>
      </c>
      <c r="C15" s="260" t="s">
        <v>119</v>
      </c>
      <c r="D15" s="261"/>
      <c r="E15" s="262"/>
    </row>
    <row r="16" spans="2:5" ht="30.75" thickBot="1" x14ac:dyDescent="0.3">
      <c r="B16" s="11" t="s">
        <v>120</v>
      </c>
      <c r="C16" s="260" t="s">
        <v>121</v>
      </c>
      <c r="D16" s="261"/>
      <c r="E16" s="262"/>
    </row>
    <row r="17" spans="2:5" ht="30.75" thickBot="1" x14ac:dyDescent="0.3">
      <c r="B17" s="11" t="s">
        <v>122</v>
      </c>
      <c r="C17" s="260" t="s">
        <v>123</v>
      </c>
      <c r="D17" s="261"/>
      <c r="E17" s="262"/>
    </row>
    <row r="18" spans="2:5" ht="15.75" thickBot="1" x14ac:dyDescent="0.3">
      <c r="B18" s="264" t="s">
        <v>124</v>
      </c>
      <c r="C18" s="265"/>
      <c r="D18" s="266" t="s">
        <v>125</v>
      </c>
      <c r="E18" s="267"/>
    </row>
    <row r="19" spans="2:5" ht="15.75" thickBot="1" x14ac:dyDescent="0.3">
      <c r="B19" s="257" t="s">
        <v>126</v>
      </c>
      <c r="C19" s="258"/>
      <c r="D19" s="257" t="s">
        <v>127</v>
      </c>
      <c r="E19" s="259"/>
    </row>
  </sheetData>
  <mergeCells count="19">
    <mergeCell ref="C8:E8"/>
    <mergeCell ref="B1:B4"/>
    <mergeCell ref="C1:D2"/>
    <mergeCell ref="C3:D4"/>
    <mergeCell ref="C6:E6"/>
    <mergeCell ref="C7:E7"/>
    <mergeCell ref="B19:C19"/>
    <mergeCell ref="D19:E19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18:C18"/>
    <mergeCell ref="D18:E18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'C:\Users\FUNCIO~1\AppData\Local\Temp\[I4. Acreditación de Programas.xlsx]Hoja2'!#REF!</xm:f>
          </x14:formula1>
          <xm:sqref>C8:E8</xm:sqref>
        </x14:dataValidation>
        <x14:dataValidation type="list" allowBlank="1" showInputMessage="1" showErrorMessage="1">
          <x14:formula1>
            <xm:f>'C:\Users\FUNCIO~1\AppData\Local\Temp\[I4. Acreditación de Programas.xlsx]Hoja2'!#REF!</xm:f>
          </x14:formula1>
          <xm:sqref>E5 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Resoluciones</vt:lpstr>
      <vt:lpstr>Indicador</vt:lpstr>
      <vt:lpstr>Resoluciones!Área_de_impresión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JORGE</cp:lastModifiedBy>
  <cp:lastPrinted>2013-02-26T20:28:33Z</cp:lastPrinted>
  <dcterms:created xsi:type="dcterms:W3CDTF">2012-05-08T19:02:58Z</dcterms:created>
  <dcterms:modified xsi:type="dcterms:W3CDTF">2020-06-24T12:41:35Z</dcterms:modified>
</cp:coreProperties>
</file>