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3"/>
  </bookViews>
  <sheets>
    <sheet name="INGRESOS" sheetId="1" r:id="rId1"/>
    <sheet name="ANEXO EGRESOS" sheetId="2" r:id="rId2"/>
    <sheet name="EGRESOS" sheetId="3" r:id="rId3"/>
    <sheet name="RESUMEN" sheetId="4" r:id="rId4"/>
  </sheets>
  <externalReferences>
    <externalReference r:id="rId7"/>
  </externalReferences>
  <definedNames>
    <definedName name="CODELEMENTOS">#REF!</definedName>
    <definedName name="CODGRUPO">#REF!</definedName>
    <definedName name="CODGRUPOS">#REF!</definedName>
    <definedName name="RECYVIC">#REF!</definedName>
  </definedNames>
  <calcPr fullCalcOnLoad="1"/>
</workbook>
</file>

<file path=xl/comments3.xml><?xml version="1.0" encoding="utf-8"?>
<comments xmlns="http://schemas.openxmlformats.org/spreadsheetml/2006/main">
  <authors>
    <author>DIOSDEPACTOS</author>
  </authors>
  <commentList>
    <comment ref="B10" authorId="0">
      <text>
        <r>
          <rPr>
            <b/>
            <sz val="9"/>
            <rFont val="Tahoma"/>
            <family val="2"/>
          </rPr>
          <t>DIOSDEPACTOS:</t>
        </r>
        <r>
          <rPr>
            <sz val="9"/>
            <rFont val="Tahoma"/>
            <family val="2"/>
          </rPr>
          <t xml:space="preserve">
16 HORAS DEL DOCENTE</t>
        </r>
      </text>
    </comment>
    <comment ref="A35" authorId="0">
      <text>
        <r>
          <rPr>
            <b/>
            <sz val="9"/>
            <rFont val="Tahoma"/>
            <family val="2"/>
          </rPr>
          <t>DIOSDEPACTOS:</t>
        </r>
        <r>
          <rPr>
            <sz val="9"/>
            <rFont val="Tahoma"/>
            <family val="2"/>
          </rPr>
          <t xml:space="preserve">
DECANO</t>
        </r>
      </text>
    </comment>
    <comment ref="A41" authorId="0">
      <text>
        <r>
          <rPr>
            <b/>
            <sz val="9"/>
            <rFont val="Tahoma"/>
            <family val="2"/>
          </rPr>
          <t>DIOSDEPACTOS:</t>
        </r>
        <r>
          <rPr>
            <sz val="9"/>
            <rFont val="Tahoma"/>
            <family val="2"/>
          </rPr>
          <t xml:space="preserve">
DIRECTOR UNIDAD ACADEM + 2 DIR DEPTO
+ 3 DIR PROGRA</t>
        </r>
      </text>
    </comment>
    <comment ref="A47" authorId="0">
      <text>
        <r>
          <rPr>
            <b/>
            <sz val="9"/>
            <rFont val="Tahoma"/>
            <family val="2"/>
          </rPr>
          <t>DIOSDEPACTOS:</t>
        </r>
        <r>
          <rPr>
            <sz val="9"/>
            <rFont val="Tahoma"/>
            <family val="2"/>
          </rPr>
          <t xml:space="preserve">
ASIST TECNICO + 2 SERCT</t>
        </r>
      </text>
    </comment>
  </commentList>
</comments>
</file>

<file path=xl/comments4.xml><?xml version="1.0" encoding="utf-8"?>
<comments xmlns="http://schemas.openxmlformats.org/spreadsheetml/2006/main">
  <authors>
    <author>DIOSDEPACTOS</author>
  </authors>
  <commentList>
    <comment ref="K31" authorId="0">
      <text>
        <r>
          <rPr>
            <b/>
            <sz val="9"/>
            <rFont val="Tahoma"/>
            <family val="2"/>
          </rPr>
          <t>DIOSDEPACTOS: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<sst xmlns="http://schemas.openxmlformats.org/spreadsheetml/2006/main" count="261" uniqueCount="90">
  <si>
    <t>Página 1 de 1</t>
  </si>
  <si>
    <t>FORMATO FORMACIÓN.</t>
  </si>
  <si>
    <t>Código: FO-P01-F04</t>
  </si>
  <si>
    <t>Versión: 02</t>
  </si>
  <si>
    <t>Fecha Aprobación:17/12/16</t>
  </si>
  <si>
    <t>VALOR SALARIO MINIMO  PROYECTADO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</si>
  <si>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</si>
  <si>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</si>
  <si>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</si>
  <si>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</si>
  <si>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</si>
  <si>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</si>
  <si>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</si>
  <si>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</si>
  <si>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TOTAL</t>
  </si>
  <si>
    <t>A</t>
  </si>
  <si>
    <t>B</t>
  </si>
  <si>
    <t>SEMESTRE</t>
  </si>
  <si>
    <t>GRUPOS</t>
  </si>
  <si>
    <t>ESTUDIANTES NUEVOS</t>
  </si>
  <si>
    <t>INGRESOS POR ANTIGUOS</t>
  </si>
  <si>
    <t>INFLACION PROYECTADA</t>
  </si>
  <si>
    <t xml:space="preserve">VR INSCRIPCION: </t>
  </si>
  <si>
    <t>VALOR MATRICULA: SMMLV 2,5</t>
  </si>
  <si>
    <t>TOTAL INSCRIPCIONES</t>
  </si>
  <si>
    <t>TOTAL  MATRICULAS</t>
  </si>
  <si>
    <t>DERECHOS DE GRADO</t>
  </si>
  <si>
    <t xml:space="preserve">TOTAL INGRESOS </t>
  </si>
  <si>
    <t>FORMATO PROYECCCION FINANCIERA DE CINCO COHORTES - ANEXO EGRESOS</t>
  </si>
  <si>
    <t>Nª DE PROGRAMAS</t>
  </si>
  <si>
    <t>CREDITOS PROMEDIO X SEMESTRE</t>
  </si>
  <si>
    <t>HORAS</t>
  </si>
  <si>
    <t>No. GRUPOS</t>
  </si>
  <si>
    <t>TOTAL HORAS/ GRUPO</t>
  </si>
  <si>
    <t>TOTAL HORAS GRUPO</t>
  </si>
  <si>
    <t xml:space="preserve"> </t>
  </si>
  <si>
    <t>Pagina 2 de 6</t>
  </si>
  <si>
    <t xml:space="preserve">AÑO 2 </t>
  </si>
  <si>
    <t>SEMESTRES</t>
  </si>
  <si>
    <t>INCREMENTO PROMEDIO ANUAL DE  CATEDRAS Y SUELDOS</t>
  </si>
  <si>
    <t>GASTOS DE PERSONAL DIRECTOS</t>
  </si>
  <si>
    <t>TUTORES</t>
  </si>
  <si>
    <t>VALOR/HORA</t>
  </si>
  <si>
    <t>SUELDO</t>
  </si>
  <si>
    <t>PRESTACIONES SOCIALES</t>
  </si>
  <si>
    <t>PARAFISCALES</t>
  </si>
  <si>
    <t>TOTAL GASTOS DE PERSONAL DIRECTO</t>
  </si>
  <si>
    <t>GASTOS DE PERSONAL INDIRECTO</t>
  </si>
  <si>
    <t>PERSONAL-1</t>
  </si>
  <si>
    <t>TIEMPO A LABORAR (MESES)</t>
  </si>
  <si>
    <t>SUBTOTAL PERSONAL-1</t>
  </si>
  <si>
    <t>PERSONAL-2</t>
  </si>
  <si>
    <t>SUBTOTAL PERSONAL-2</t>
  </si>
  <si>
    <t>PERSONAL-3</t>
  </si>
  <si>
    <t>SUBTOTAL PERSONAL-3</t>
  </si>
  <si>
    <t>TOTAL GASTOS DE PERSONAL INDIRECTO</t>
  </si>
  <si>
    <t>TOTAL GASTOS DE PERSONAL</t>
  </si>
  <si>
    <t xml:space="preserve">GASTOS GENERALES </t>
  </si>
  <si>
    <t>MATERIALES Y SUMINISTROS</t>
  </si>
  <si>
    <t>MANTENIMIENTO, REPARACION Y ADECUACION</t>
  </si>
  <si>
    <t>SERVICIOS PUBLICOS</t>
  </si>
  <si>
    <t>ARRENDAMIENTOS</t>
  </si>
  <si>
    <t>VIATICOS Y GASTOS DE VIAJE</t>
  </si>
  <si>
    <t>IMPRESOS Y PUBLICACIONES</t>
  </si>
  <si>
    <t>INVERSION</t>
  </si>
  <si>
    <t>TOTAL GASTOS</t>
  </si>
  <si>
    <t>FORMATO FORMACION</t>
  </si>
  <si>
    <t>PROCEDIMIENTO FORMATO PROYECCCION FINANCIERA DE CINCO COHORTES - EGRESOS</t>
  </si>
  <si>
    <t>PROCEDIMIENTO FORMATO PROYECCCION FINANCIERA DE CINCO COHORTES - ANEXO EGRESOS</t>
  </si>
  <si>
    <t>INGRESOS</t>
  </si>
  <si>
    <t>TOTAL INGRESOS</t>
  </si>
  <si>
    <t>EGRESOS</t>
  </si>
  <si>
    <t>GASTOS DE PERSONAL</t>
  </si>
  <si>
    <t xml:space="preserve">TOTAL GASTOS GENERALES </t>
  </si>
  <si>
    <t>FLUJO NETO</t>
  </si>
  <si>
    <t>1 COHORTE</t>
  </si>
  <si>
    <t>2 COHORTES</t>
  </si>
  <si>
    <t>3 COHORTE</t>
  </si>
  <si>
    <t>4 COHORTE</t>
  </si>
  <si>
    <t>5 COHORTE</t>
  </si>
  <si>
    <t>PUNTO DE EQUILIBRIO FACULTAD</t>
  </si>
  <si>
    <t>POBLACION PROYECTAD FACULTAD</t>
  </si>
  <si>
    <t>DIFERENCIA</t>
  </si>
  <si>
    <t>PROCEDIMIENTO CREACION Y OFERTA DE PROGRAMAS ACADEMICOS DE PREGRADO Y POSGRADO ACADEMICO</t>
  </si>
  <si>
    <t>PROYECCION FINANCIERA DE INGRESOS</t>
  </si>
  <si>
    <t>Fecha Aprobación:22/12/16</t>
  </si>
  <si>
    <t>Fecha Aprobación:27-01-2017</t>
  </si>
  <si>
    <t>PROCEDIMIENTO CREACIÓN Y OFERTA DE PROGRAMAS ACADÉMICOS DE PREGRADO Y POSGRADO</t>
  </si>
  <si>
    <t>VIABILIDAD ECONÓMICA DEL PROGRAMA ACADÉMICO</t>
  </si>
  <si>
    <t xml:space="preserve">COHORTE 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</si>
</sst>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(* #,##0_);_(* \(#,##0\);_(* &quot;-&quot;??_);_(@_)"/>
    <numFmt numFmtId="189" formatCode="_ * #,##0_ ;_ * \-#,##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63">
    <font>
      <sz val="10"/>
      <name val="Arial"/>
      <family val="0"/>
    </font>
    <font>
      <sz val="11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14"/>
      <color indexed="17"/>
      <name val="Arial"/>
      <family val="2"/>
    </font>
    <font>
      <sz val="9"/>
      <name val="Arial"/>
      <family val="2"/>
    </font>
    <font>
      <b/>
      <sz val="8"/>
      <color indexed="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14"/>
      <color rgb="FF339933"/>
      <name val="Arial"/>
      <family val="2"/>
    </font>
    <font>
      <b/>
      <sz val="14"/>
      <color rgb="FF0066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8" fillId="0" borderId="18" xfId="0" applyNumberFormat="1" applyFont="1" applyBorder="1" applyAlignment="1" applyProtection="1">
      <alignment/>
      <protection locked="0"/>
    </xf>
    <xf numFmtId="3" fontId="8" fillId="34" borderId="21" xfId="0" applyNumberFormat="1" applyFont="1" applyFill="1" applyBorder="1" applyAlignment="1" applyProtection="1">
      <alignment horizontal="center"/>
      <protection locked="0"/>
    </xf>
    <xf numFmtId="4" fontId="8" fillId="34" borderId="22" xfId="0" applyNumberFormat="1" applyFont="1" applyFill="1" applyBorder="1" applyAlignment="1" applyProtection="1">
      <alignment horizontal="center"/>
      <protection locked="0"/>
    </xf>
    <xf numFmtId="3" fontId="8" fillId="35" borderId="23" xfId="0" applyNumberFormat="1" applyFont="1" applyFill="1" applyBorder="1" applyAlignment="1" applyProtection="1">
      <alignment horizontal="center"/>
      <protection locked="0"/>
    </xf>
    <xf numFmtId="3" fontId="8" fillId="35" borderId="24" xfId="0" applyNumberFormat="1" applyFont="1" applyFill="1" applyBorder="1" applyAlignment="1" applyProtection="1">
      <alignment horizontal="center"/>
      <protection locked="0"/>
    </xf>
    <xf numFmtId="3" fontId="7" fillId="0" borderId="25" xfId="0" applyNumberFormat="1" applyFont="1" applyFill="1" applyBorder="1" applyAlignment="1" applyProtection="1">
      <alignment horizontal="center"/>
      <protection locked="0"/>
    </xf>
    <xf numFmtId="3" fontId="7" fillId="0" borderId="25" xfId="0" applyNumberFormat="1" applyFont="1" applyFill="1" applyBorder="1" applyAlignment="1" applyProtection="1">
      <alignment/>
      <protection locked="0"/>
    </xf>
    <xf numFmtId="3" fontId="7" fillId="0" borderId="26" xfId="0" applyNumberFormat="1" applyFont="1" applyFill="1" applyBorder="1" applyAlignment="1" applyProtection="1">
      <alignment/>
      <protection locked="0"/>
    </xf>
    <xf numFmtId="3" fontId="8" fillId="0" borderId="21" xfId="0" applyNumberFormat="1" applyFont="1" applyFill="1" applyBorder="1" applyAlignment="1" applyProtection="1">
      <alignment/>
      <protection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/>
      <protection locked="0"/>
    </xf>
    <xf numFmtId="3" fontId="8" fillId="0" borderId="28" xfId="0" applyNumberFormat="1" applyFont="1" applyFill="1" applyBorder="1" applyAlignment="1" applyProtection="1">
      <alignment horizontal="center"/>
      <protection/>
    </xf>
    <xf numFmtId="3" fontId="8" fillId="0" borderId="28" xfId="0" applyNumberFormat="1" applyFont="1" applyFill="1" applyBorder="1" applyAlignment="1" applyProtection="1">
      <alignment/>
      <protection/>
    </xf>
    <xf numFmtId="9" fontId="7" fillId="0" borderId="27" xfId="0" applyNumberFormat="1" applyFont="1" applyFill="1" applyBorder="1" applyAlignment="1" applyProtection="1">
      <alignment/>
      <protection locked="0"/>
    </xf>
    <xf numFmtId="9" fontId="7" fillId="0" borderId="28" xfId="0" applyNumberFormat="1" applyFont="1" applyFill="1" applyBorder="1" applyAlignment="1" applyProtection="1">
      <alignment/>
      <protection locked="0"/>
    </xf>
    <xf numFmtId="10" fontId="7" fillId="0" borderId="28" xfId="0" applyNumberFormat="1" applyFont="1" applyFill="1" applyBorder="1" applyAlignment="1" applyProtection="1">
      <alignment/>
      <protection locked="0"/>
    </xf>
    <xf numFmtId="9" fontId="8" fillId="0" borderId="28" xfId="0" applyNumberFormat="1" applyFont="1" applyFill="1" applyBorder="1" applyAlignment="1" applyProtection="1">
      <alignment/>
      <protection locked="0"/>
    </xf>
    <xf numFmtId="3" fontId="7" fillId="0" borderId="27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/>
      <protection locked="0"/>
    </xf>
    <xf numFmtId="3" fontId="8" fillId="0" borderId="28" xfId="0" applyNumberFormat="1" applyFont="1" applyFill="1" applyBorder="1" applyAlignment="1" applyProtection="1">
      <alignment/>
      <protection locked="0"/>
    </xf>
    <xf numFmtId="3" fontId="7" fillId="0" borderId="27" xfId="0" applyNumberFormat="1" applyFont="1" applyFill="1" applyBorder="1" applyAlignment="1" applyProtection="1">
      <alignment horizontal="center"/>
      <protection locked="0"/>
    </xf>
    <xf numFmtId="3" fontId="7" fillId="0" borderId="28" xfId="0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/>
      <protection/>
    </xf>
    <xf numFmtId="3" fontId="8" fillId="0" borderId="30" xfId="0" applyNumberFormat="1" applyFont="1" applyFill="1" applyBorder="1" applyAlignment="1" applyProtection="1">
      <alignment horizontal="center"/>
      <protection/>
    </xf>
    <xf numFmtId="3" fontId="7" fillId="0" borderId="30" xfId="0" applyNumberFormat="1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3" fontId="8" fillId="0" borderId="30" xfId="0" applyNumberFormat="1" applyFont="1" applyFill="1" applyBorder="1" applyAlignment="1" applyProtection="1">
      <alignment/>
      <protection/>
    </xf>
    <xf numFmtId="3" fontId="8" fillId="0" borderId="27" xfId="0" applyNumberFormat="1" applyFont="1" applyFill="1" applyBorder="1" applyAlignment="1" applyProtection="1">
      <alignment/>
      <protection/>
    </xf>
    <xf numFmtId="3" fontId="7" fillId="0" borderId="25" xfId="0" applyNumberFormat="1" applyFont="1" applyFill="1" applyBorder="1" applyAlignment="1" applyProtection="1">
      <alignment/>
      <protection/>
    </xf>
    <xf numFmtId="3" fontId="7" fillId="0" borderId="26" xfId="0" applyNumberFormat="1" applyFont="1" applyFill="1" applyBorder="1" applyAlignment="1" applyProtection="1">
      <alignment/>
      <protection/>
    </xf>
    <xf numFmtId="3" fontId="8" fillId="0" borderId="26" xfId="0" applyNumberFormat="1" applyFont="1" applyFill="1" applyBorder="1" applyAlignment="1" applyProtection="1">
      <alignment/>
      <protection/>
    </xf>
    <xf numFmtId="3" fontId="8" fillId="34" borderId="24" xfId="0" applyNumberFormat="1" applyFont="1" applyFill="1" applyBorder="1" applyAlignment="1" applyProtection="1">
      <alignment/>
      <protection/>
    </xf>
    <xf numFmtId="3" fontId="8" fillId="34" borderId="24" xfId="0" applyNumberFormat="1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 locked="0"/>
    </xf>
    <xf numFmtId="3" fontId="7" fillId="0" borderId="3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8" fillId="0" borderId="24" xfId="0" applyNumberFormat="1" applyFont="1" applyFill="1" applyBorder="1" applyAlignment="1" applyProtection="1">
      <alignment/>
      <protection locked="0"/>
    </xf>
    <xf numFmtId="3" fontId="8" fillId="0" borderId="24" xfId="0" applyNumberFormat="1" applyFont="1" applyFill="1" applyBorder="1" applyAlignment="1" applyProtection="1">
      <alignment/>
      <protection/>
    </xf>
    <xf numFmtId="3" fontId="8" fillId="0" borderId="3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9" fontId="7" fillId="0" borderId="21" xfId="0" applyNumberFormat="1" applyFont="1" applyFill="1" applyBorder="1" applyAlignment="1" applyProtection="1">
      <alignment/>
      <protection locked="0"/>
    </xf>
    <xf numFmtId="10" fontId="7" fillId="0" borderId="28" xfId="0" applyNumberFormat="1" applyFont="1" applyFill="1" applyBorder="1" applyAlignment="1" applyProtection="1">
      <alignment/>
      <protection/>
    </xf>
    <xf numFmtId="10" fontId="8" fillId="0" borderId="21" xfId="0" applyNumberFormat="1" applyFont="1" applyFill="1" applyBorder="1" applyAlignment="1" applyProtection="1">
      <alignment horizontal="center"/>
      <protection locked="0"/>
    </xf>
    <xf numFmtId="10" fontId="8" fillId="0" borderId="26" xfId="0" applyNumberFormat="1" applyFont="1" applyFill="1" applyBorder="1" applyAlignment="1" applyProtection="1">
      <alignment horizontal="center"/>
      <protection locked="0"/>
    </xf>
    <xf numFmtId="3" fontId="8" fillId="0" borderId="24" xfId="0" applyNumberFormat="1" applyFont="1" applyFill="1" applyBorder="1" applyAlignment="1" applyProtection="1">
      <alignment/>
      <protection locked="0"/>
    </xf>
    <xf numFmtId="3" fontId="8" fillId="0" borderId="23" xfId="0" applyNumberFormat="1" applyFont="1" applyFill="1" applyBorder="1" applyAlignment="1" applyProtection="1">
      <alignment/>
      <protection locked="0"/>
    </xf>
    <xf numFmtId="3" fontId="7" fillId="0" borderId="24" xfId="0" applyNumberFormat="1" applyFont="1" applyFill="1" applyBorder="1" applyAlignment="1" applyProtection="1">
      <alignment/>
      <protection locked="0"/>
    </xf>
    <xf numFmtId="3" fontId="8" fillId="0" borderId="24" xfId="0" applyNumberFormat="1" applyFont="1" applyFill="1" applyBorder="1" applyAlignment="1" applyProtection="1">
      <alignment/>
      <protection/>
    </xf>
    <xf numFmtId="3" fontId="7" fillId="0" borderId="26" xfId="0" applyNumberFormat="1" applyFont="1" applyFill="1" applyBorder="1" applyAlignment="1" applyProtection="1">
      <alignment horizontal="right"/>
      <protection locked="0"/>
    </xf>
    <xf numFmtId="3" fontId="8" fillId="0" borderId="26" xfId="0" applyNumberFormat="1" applyFont="1" applyFill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 horizontal="right"/>
      <protection locked="0"/>
    </xf>
    <xf numFmtId="3" fontId="7" fillId="0" borderId="30" xfId="0" applyNumberFormat="1" applyFont="1" applyFill="1" applyBorder="1" applyAlignment="1" applyProtection="1">
      <alignment horizontal="right"/>
      <protection locked="0"/>
    </xf>
    <xf numFmtId="3" fontId="7" fillId="0" borderId="32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center"/>
    </xf>
    <xf numFmtId="3" fontId="7" fillId="0" borderId="25" xfId="0" applyNumberFormat="1" applyFont="1" applyFill="1" applyBorder="1" applyAlignment="1" applyProtection="1">
      <alignment horizontal="right"/>
      <protection locked="0"/>
    </xf>
    <xf numFmtId="3" fontId="7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 applyProtection="1">
      <alignment horizontal="right"/>
      <protection locked="0"/>
    </xf>
    <xf numFmtId="3" fontId="7" fillId="0" borderId="34" xfId="0" applyNumberFormat="1" applyFont="1" applyFill="1" applyBorder="1" applyAlignment="1" applyProtection="1">
      <alignment horizontal="right"/>
      <protection locked="0"/>
    </xf>
    <xf numFmtId="3" fontId="8" fillId="0" borderId="24" xfId="0" applyNumberFormat="1" applyFont="1" applyFill="1" applyBorder="1" applyAlignment="1" applyProtection="1">
      <alignment horizontal="right"/>
      <protection/>
    </xf>
    <xf numFmtId="3" fontId="7" fillId="0" borderId="34" xfId="0" applyNumberFormat="1" applyFont="1" applyFill="1" applyBorder="1" applyAlignment="1" applyProtection="1">
      <alignment/>
      <protection locked="0"/>
    </xf>
    <xf numFmtId="3" fontId="8" fillId="0" borderId="34" xfId="0" applyNumberFormat="1" applyFont="1" applyFill="1" applyBorder="1" applyAlignment="1" applyProtection="1">
      <alignment/>
      <protection locked="0"/>
    </xf>
    <xf numFmtId="3" fontId="7" fillId="0" borderId="22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3" fontId="7" fillId="0" borderId="39" xfId="0" applyNumberFormat="1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0" xfId="0" applyFont="1" applyFill="1" applyBorder="1" applyAlignment="1" applyProtection="1">
      <alignment/>
      <protection/>
    </xf>
    <xf numFmtId="3" fontId="7" fillId="0" borderId="39" xfId="0" applyNumberFormat="1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3" fontId="8" fillId="0" borderId="45" xfId="0" applyNumberFormat="1" applyFont="1" applyFill="1" applyBorder="1" applyAlignment="1" applyProtection="1">
      <alignment/>
      <protection locked="0"/>
    </xf>
    <xf numFmtId="3" fontId="8" fillId="0" borderId="45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vertical="center" wrapText="1"/>
      <protection locked="0"/>
    </xf>
    <xf numFmtId="0" fontId="8" fillId="0" borderId="43" xfId="0" applyFont="1" applyFill="1" applyBorder="1" applyAlignment="1" applyProtection="1">
      <alignment horizontal="center"/>
      <protection locked="0"/>
    </xf>
    <xf numFmtId="0" fontId="8" fillId="0" borderId="46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10" fontId="8" fillId="0" borderId="21" xfId="0" applyNumberFormat="1" applyFont="1" applyFill="1" applyBorder="1" applyAlignment="1" applyProtection="1">
      <alignment/>
      <protection locked="0"/>
    </xf>
    <xf numFmtId="10" fontId="7" fillId="0" borderId="21" xfId="0" applyNumberFormat="1" applyFont="1" applyFill="1" applyBorder="1" applyAlignment="1" applyProtection="1">
      <alignment/>
      <protection locked="0"/>
    </xf>
    <xf numFmtId="1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Alignment="1" applyProtection="1">
      <alignment/>
      <protection locked="0"/>
    </xf>
    <xf numFmtId="3" fontId="8" fillId="0" borderId="28" xfId="0" applyNumberFormat="1" applyFont="1" applyFill="1" applyBorder="1" applyAlignment="1" applyProtection="1">
      <alignment/>
      <protection locked="0"/>
    </xf>
    <xf numFmtId="3" fontId="12" fillId="0" borderId="28" xfId="0" applyNumberFormat="1" applyFont="1" applyFill="1" applyBorder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 wrapText="1"/>
      <protection locked="0"/>
    </xf>
    <xf numFmtId="3" fontId="12" fillId="0" borderId="28" xfId="0" applyNumberFormat="1" applyFont="1" applyFill="1" applyBorder="1" applyAlignment="1" applyProtection="1">
      <alignment vertical="center" wrapText="1"/>
      <protection locked="0"/>
    </xf>
    <xf numFmtId="10" fontId="8" fillId="0" borderId="28" xfId="0" applyNumberFormat="1" applyFont="1" applyFill="1" applyBorder="1" applyAlignment="1" applyProtection="1">
      <alignment horizontal="left"/>
      <protection locked="0"/>
    </xf>
    <xf numFmtId="3" fontId="7" fillId="0" borderId="28" xfId="0" applyNumberFormat="1" applyFont="1" applyFill="1" applyBorder="1" applyAlignment="1" applyProtection="1">
      <alignment/>
      <protection locked="0"/>
    </xf>
    <xf numFmtId="3" fontId="8" fillId="0" borderId="28" xfId="0" applyNumberFormat="1" applyFont="1" applyFill="1" applyBorder="1" applyAlignment="1" applyProtection="1">
      <alignment vertical="center" wrapText="1"/>
      <protection locked="0"/>
    </xf>
    <xf numFmtId="10" fontId="7" fillId="0" borderId="28" xfId="0" applyNumberFormat="1" applyFont="1" applyFill="1" applyBorder="1" applyAlignment="1" applyProtection="1">
      <alignment horizontal="left"/>
      <protection locked="0"/>
    </xf>
    <xf numFmtId="3" fontId="13" fillId="0" borderId="28" xfId="0" applyNumberFormat="1" applyFont="1" applyFill="1" applyBorder="1" applyAlignment="1" applyProtection="1">
      <alignment/>
      <protection locked="0"/>
    </xf>
    <xf numFmtId="3" fontId="13" fillId="0" borderId="28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/>
      <protection/>
    </xf>
    <xf numFmtId="3" fontId="14" fillId="0" borderId="24" xfId="0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 applyProtection="1">
      <alignment vertical="center" wrapText="1"/>
      <protection/>
    </xf>
    <xf numFmtId="3" fontId="8" fillId="0" borderId="24" xfId="0" applyNumberFormat="1" applyFont="1" applyFill="1" applyBorder="1" applyAlignment="1" applyProtection="1">
      <alignment vertical="center" wrapText="1"/>
      <protection locked="0"/>
    </xf>
    <xf numFmtId="10" fontId="8" fillId="0" borderId="26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 locked="0"/>
    </xf>
    <xf numFmtId="3" fontId="8" fillId="0" borderId="30" xfId="0" applyNumberFormat="1" applyFont="1" applyFill="1" applyBorder="1" applyAlignment="1" applyProtection="1">
      <alignment/>
      <protection locked="0"/>
    </xf>
    <xf numFmtId="3" fontId="8" fillId="0" borderId="2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3" fontId="8" fillId="0" borderId="21" xfId="0" applyNumberFormat="1" applyFont="1" applyFill="1" applyBorder="1" applyAlignment="1" applyProtection="1">
      <alignment vertical="center" wrapText="1"/>
      <protection/>
    </xf>
    <xf numFmtId="3" fontId="8" fillId="0" borderId="28" xfId="0" applyNumberFormat="1" applyFont="1" applyFill="1" applyBorder="1" applyAlignment="1" applyProtection="1">
      <alignment vertical="center" wrapText="1"/>
      <protection/>
    </xf>
    <xf numFmtId="3" fontId="8" fillId="0" borderId="34" xfId="0" applyNumberFormat="1" applyFont="1" applyFill="1" applyBorder="1" applyAlignment="1" applyProtection="1">
      <alignment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18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3" fontId="18" fillId="36" borderId="0" xfId="0" applyNumberFormat="1" applyFont="1" applyFill="1" applyBorder="1" applyAlignment="1" applyProtection="1">
      <alignment vertical="center" wrapText="1"/>
      <protection/>
    </xf>
    <xf numFmtId="3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3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8" fillId="34" borderId="19" xfId="0" applyNumberFormat="1" applyFont="1" applyFill="1" applyBorder="1" applyAlignment="1" applyProtection="1">
      <alignment horizontal="center"/>
      <protection/>
    </xf>
    <xf numFmtId="3" fontId="8" fillId="34" borderId="23" xfId="0" applyNumberFormat="1" applyFont="1" applyFill="1" applyBorder="1" applyAlignment="1" applyProtection="1">
      <alignment horizontal="center"/>
      <protection/>
    </xf>
    <xf numFmtId="3" fontId="7" fillId="0" borderId="50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/>
      <protection/>
    </xf>
    <xf numFmtId="3" fontId="7" fillId="0" borderId="51" xfId="0" applyNumberFormat="1" applyFont="1" applyFill="1" applyBorder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 horizontal="center"/>
      <protection/>
    </xf>
    <xf numFmtId="3" fontId="7" fillId="0" borderId="52" xfId="0" applyNumberFormat="1" applyFont="1" applyFill="1" applyBorder="1" applyAlignment="1" applyProtection="1">
      <alignment/>
      <protection/>
    </xf>
    <xf numFmtId="3" fontId="7" fillId="0" borderId="53" xfId="0" applyNumberFormat="1" applyFont="1" applyFill="1" applyBorder="1" applyAlignment="1" applyProtection="1">
      <alignment/>
      <protection/>
    </xf>
    <xf numFmtId="3" fontId="7" fillId="0" borderId="49" xfId="0" applyNumberFormat="1" applyFont="1" applyFill="1" applyBorder="1" applyAlignment="1" applyProtection="1">
      <alignment/>
      <protection/>
    </xf>
    <xf numFmtId="3" fontId="7" fillId="0" borderId="22" xfId="0" applyNumberFormat="1" applyFont="1" applyFill="1" applyBorder="1" applyAlignment="1" applyProtection="1">
      <alignment/>
      <protection/>
    </xf>
    <xf numFmtId="3" fontId="7" fillId="0" borderId="54" xfId="0" applyNumberFormat="1" applyFont="1" applyFill="1" applyBorder="1" applyAlignment="1" applyProtection="1">
      <alignment/>
      <protection/>
    </xf>
    <xf numFmtId="3" fontId="7" fillId="0" borderId="30" xfId="0" applyNumberFormat="1" applyFont="1" applyFill="1" applyBorder="1" applyAlignment="1" applyProtection="1">
      <alignment/>
      <protection/>
    </xf>
    <xf numFmtId="3" fontId="8" fillId="34" borderId="19" xfId="0" applyNumberFormat="1" applyFont="1" applyFill="1" applyBorder="1" applyAlignment="1" applyProtection="1">
      <alignment/>
      <protection/>
    </xf>
    <xf numFmtId="3" fontId="8" fillId="34" borderId="24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vertical="center" wrapText="1"/>
      <protection/>
    </xf>
    <xf numFmtId="185" fontId="8" fillId="0" borderId="11" xfId="0" applyNumberFormat="1" applyFont="1" applyFill="1" applyBorder="1" applyAlignment="1" applyProtection="1">
      <alignment/>
      <protection/>
    </xf>
    <xf numFmtId="185" fontId="8" fillId="0" borderId="55" xfId="0" applyNumberFormat="1" applyFont="1" applyFill="1" applyBorder="1" applyAlignment="1" applyProtection="1">
      <alignment/>
      <protection/>
    </xf>
    <xf numFmtId="185" fontId="8" fillId="0" borderId="12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3" fontId="8" fillId="0" borderId="56" xfId="0" applyNumberFormat="1" applyFont="1" applyFill="1" applyBorder="1" applyAlignment="1" applyProtection="1">
      <alignment/>
      <protection/>
    </xf>
    <xf numFmtId="3" fontId="7" fillId="0" borderId="50" xfId="0" applyNumberFormat="1" applyFont="1" applyFill="1" applyBorder="1" applyAlignment="1" applyProtection="1">
      <alignment vertical="center" wrapText="1"/>
      <protection/>
    </xf>
    <xf numFmtId="3" fontId="7" fillId="0" borderId="21" xfId="0" applyNumberFormat="1" applyFont="1" applyFill="1" applyBorder="1" applyAlignment="1" applyProtection="1">
      <alignment vertical="center" wrapText="1"/>
      <protection/>
    </xf>
    <xf numFmtId="3" fontId="7" fillId="0" borderId="51" xfId="0" applyNumberFormat="1" applyFont="1" applyFill="1" applyBorder="1" applyAlignment="1" applyProtection="1">
      <alignment vertical="center" wrapText="1"/>
      <protection/>
    </xf>
    <xf numFmtId="3" fontId="7" fillId="0" borderId="57" xfId="0" applyNumberFormat="1" applyFont="1" applyFill="1" applyBorder="1" applyAlignment="1" applyProtection="1">
      <alignment vertical="center" wrapText="1"/>
      <protection/>
    </xf>
    <xf numFmtId="3" fontId="8" fillId="0" borderId="57" xfId="0" applyNumberFormat="1" applyFont="1" applyFill="1" applyBorder="1" applyAlignment="1" applyProtection="1">
      <alignment horizontal="center"/>
      <protection/>
    </xf>
    <xf numFmtId="3" fontId="7" fillId="0" borderId="49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54" xfId="0" applyNumberFormat="1" applyFont="1" applyFill="1" applyBorder="1" applyAlignment="1" applyProtection="1">
      <alignment vertical="center" wrapText="1"/>
      <protection/>
    </xf>
    <xf numFmtId="3" fontId="8" fillId="0" borderId="29" xfId="0" applyNumberFormat="1" applyFont="1" applyFill="1" applyBorder="1" applyAlignment="1" applyProtection="1">
      <alignment horizontal="center"/>
      <protection/>
    </xf>
    <xf numFmtId="3" fontId="8" fillId="37" borderId="19" xfId="0" applyNumberFormat="1" applyFont="1" applyFill="1" applyBorder="1" applyAlignment="1" applyProtection="1">
      <alignment vertical="center" wrapText="1"/>
      <protection/>
    </xf>
    <xf numFmtId="3" fontId="8" fillId="37" borderId="24" xfId="0" applyNumberFormat="1" applyFont="1" applyFill="1" applyBorder="1" applyAlignment="1" applyProtection="1">
      <alignment vertical="center" wrapText="1"/>
      <protection/>
    </xf>
    <xf numFmtId="3" fontId="8" fillId="37" borderId="23" xfId="0" applyNumberFormat="1" applyFont="1" applyFill="1" applyBorder="1" applyAlignment="1" applyProtection="1">
      <alignment vertical="center" wrapText="1"/>
      <protection/>
    </xf>
    <xf numFmtId="3" fontId="8" fillId="37" borderId="20" xfId="0" applyNumberFormat="1" applyFont="1" applyFill="1" applyBorder="1" applyAlignment="1" applyProtection="1">
      <alignment vertical="center" wrapText="1"/>
      <protection/>
    </xf>
    <xf numFmtId="3" fontId="8" fillId="37" borderId="23" xfId="0" applyNumberFormat="1" applyFont="1" applyFill="1" applyBorder="1" applyAlignment="1" applyProtection="1">
      <alignment horizontal="center"/>
      <protection/>
    </xf>
    <xf numFmtId="3" fontId="8" fillId="0" borderId="25" xfId="0" applyNumberFormat="1" applyFont="1" applyFill="1" applyBorder="1" applyAlignment="1" applyProtection="1">
      <alignment horizontal="center"/>
      <protection/>
    </xf>
    <xf numFmtId="3" fontId="7" fillId="0" borderId="52" xfId="0" applyNumberFormat="1" applyFont="1" applyFill="1" applyBorder="1" applyAlignment="1" applyProtection="1">
      <alignment vertical="center" wrapText="1"/>
      <protection/>
    </xf>
    <xf numFmtId="3" fontId="7" fillId="0" borderId="28" xfId="0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horizontal="center"/>
      <protection/>
    </xf>
    <xf numFmtId="3" fontId="8" fillId="34" borderId="14" xfId="0" applyNumberFormat="1" applyFont="1" applyFill="1" applyBorder="1" applyAlignment="1" applyProtection="1">
      <alignment vertical="center" wrapText="1"/>
      <protection/>
    </xf>
    <xf numFmtId="3" fontId="8" fillId="34" borderId="24" xfId="0" applyNumberFormat="1" applyFont="1" applyFill="1" applyBorder="1" applyAlignment="1" applyProtection="1">
      <alignment vertical="center" wrapText="1"/>
      <protection/>
    </xf>
    <xf numFmtId="3" fontId="8" fillId="34" borderId="58" xfId="0" applyNumberFormat="1" applyFont="1" applyFill="1" applyBorder="1" applyAlignment="1" applyProtection="1">
      <alignment vertical="center" wrapText="1"/>
      <protection/>
    </xf>
    <xf numFmtId="3" fontId="8" fillId="34" borderId="16" xfId="0" applyNumberFormat="1" applyFont="1" applyFill="1" applyBorder="1" applyAlignment="1" applyProtection="1">
      <alignment vertical="center" wrapText="1"/>
      <protection/>
    </xf>
    <xf numFmtId="3" fontId="8" fillId="34" borderId="15" xfId="0" applyNumberFormat="1" applyFont="1" applyFill="1" applyBorder="1" applyAlignment="1" applyProtection="1">
      <alignment vertical="center" wrapText="1"/>
      <protection/>
    </xf>
    <xf numFmtId="3" fontId="7" fillId="34" borderId="15" xfId="0" applyNumberFormat="1" applyFont="1" applyFill="1" applyBorder="1" applyAlignment="1" applyProtection="1">
      <alignment vertical="center" wrapText="1"/>
      <protection/>
    </xf>
    <xf numFmtId="3" fontId="7" fillId="34" borderId="58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Fill="1" applyBorder="1" applyAlignment="1" applyProtection="1">
      <alignment vertical="center" wrapText="1"/>
      <protection/>
    </xf>
    <xf numFmtId="3" fontId="8" fillId="0" borderId="55" xfId="0" applyNumberFormat="1" applyFont="1" applyFill="1" applyBorder="1" applyAlignment="1" applyProtection="1">
      <alignment vertical="center" wrapText="1"/>
      <protection/>
    </xf>
    <xf numFmtId="3" fontId="8" fillId="0" borderId="17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55" xfId="0" applyNumberFormat="1" applyFont="1" applyFill="1" applyBorder="1" applyAlignment="1" applyProtection="1">
      <alignment horizontal="center" vertical="center" wrapText="1"/>
      <protection/>
    </xf>
    <xf numFmtId="3" fontId="8" fillId="34" borderId="59" xfId="0" applyNumberFormat="1" applyFont="1" applyFill="1" applyBorder="1" applyAlignment="1" applyProtection="1">
      <alignment vertical="center" wrapText="1"/>
      <protection/>
    </xf>
    <xf numFmtId="3" fontId="8" fillId="34" borderId="60" xfId="0" applyNumberFormat="1" applyFont="1" applyFill="1" applyBorder="1" applyAlignment="1" applyProtection="1">
      <alignment vertical="center" wrapText="1"/>
      <protection/>
    </xf>
    <xf numFmtId="3" fontId="8" fillId="34" borderId="61" xfId="0" applyNumberFormat="1" applyFont="1" applyFill="1" applyBorder="1" applyAlignment="1" applyProtection="1">
      <alignment vertical="center" wrapText="1"/>
      <protection/>
    </xf>
    <xf numFmtId="3" fontId="8" fillId="34" borderId="56" xfId="0" applyNumberFormat="1" applyFont="1" applyFill="1" applyBorder="1" applyAlignment="1" applyProtection="1">
      <alignment horizontal="center" vertical="center" wrapText="1"/>
      <protection/>
    </xf>
    <xf numFmtId="3" fontId="17" fillId="34" borderId="31" xfId="0" applyNumberFormat="1" applyFont="1" applyFill="1" applyBorder="1" applyAlignment="1" applyProtection="1">
      <alignment horizontal="center" vertical="center" wrapText="1"/>
      <protection/>
    </xf>
    <xf numFmtId="3" fontId="17" fillId="38" borderId="31" xfId="0" applyNumberFormat="1" applyFont="1" applyFill="1" applyBorder="1" applyAlignment="1" applyProtection="1">
      <alignment horizontal="center" vertical="center" wrapText="1"/>
      <protection/>
    </xf>
    <xf numFmtId="3" fontId="17" fillId="39" borderId="31" xfId="0" applyNumberFormat="1" applyFont="1" applyFill="1" applyBorder="1" applyAlignment="1" applyProtection="1">
      <alignment horizontal="center" vertical="center" wrapText="1"/>
      <protection/>
    </xf>
    <xf numFmtId="3" fontId="17" fillId="40" borderId="31" xfId="0" applyNumberFormat="1" applyFont="1" applyFill="1" applyBorder="1" applyAlignment="1" applyProtection="1">
      <alignment horizontal="center" vertical="center" wrapText="1"/>
      <protection/>
    </xf>
    <xf numFmtId="3" fontId="17" fillId="41" borderId="31" xfId="0" applyNumberFormat="1" applyFont="1" applyFill="1" applyBorder="1" applyAlignment="1" applyProtection="1">
      <alignment horizontal="center" vertical="center" wrapText="1"/>
      <protection/>
    </xf>
    <xf numFmtId="3" fontId="18" fillId="36" borderId="39" xfId="0" applyNumberFormat="1" applyFont="1" applyFill="1" applyBorder="1" applyAlignment="1" applyProtection="1">
      <alignment vertical="center" wrapText="1"/>
      <protection/>
    </xf>
    <xf numFmtId="3" fontId="18" fillId="36" borderId="62" xfId="0" applyNumberFormat="1" applyFont="1" applyFill="1" applyBorder="1" applyAlignment="1" applyProtection="1">
      <alignment vertical="center" wrapText="1"/>
      <protection/>
    </xf>
    <xf numFmtId="3" fontId="18" fillId="36" borderId="40" xfId="0" applyNumberFormat="1" applyFont="1" applyFill="1" applyBorder="1" applyAlignment="1" applyProtection="1">
      <alignment vertical="center" wrapText="1"/>
      <protection/>
    </xf>
    <xf numFmtId="3" fontId="18" fillId="36" borderId="63" xfId="0" applyNumberFormat="1" applyFont="1" applyFill="1" applyBorder="1" applyAlignment="1" applyProtection="1">
      <alignment vertical="center" wrapText="1"/>
      <protection/>
    </xf>
    <xf numFmtId="3" fontId="18" fillId="36" borderId="33" xfId="0" applyNumberFormat="1" applyFont="1" applyFill="1" applyBorder="1" applyAlignment="1" applyProtection="1">
      <alignment vertical="center" wrapText="1"/>
      <protection/>
    </xf>
    <xf numFmtId="3" fontId="18" fillId="36" borderId="41" xfId="0" applyNumberFormat="1" applyFont="1" applyFill="1" applyBorder="1" applyAlignment="1" applyProtection="1">
      <alignment vertical="center" wrapText="1"/>
      <protection/>
    </xf>
    <xf numFmtId="3" fontId="18" fillId="36" borderId="42" xfId="0" applyNumberFormat="1" applyFont="1" applyFill="1" applyBorder="1" applyAlignment="1" applyProtection="1">
      <alignment vertical="center" wrapText="1"/>
      <protection/>
    </xf>
    <xf numFmtId="3" fontId="19" fillId="42" borderId="43" xfId="0" applyNumberFormat="1" applyFont="1" applyFill="1" applyBorder="1" applyAlignment="1" applyProtection="1">
      <alignment vertical="center" wrapText="1"/>
      <protection/>
    </xf>
    <xf numFmtId="3" fontId="19" fillId="36" borderId="46" xfId="0" applyNumberFormat="1" applyFont="1" applyFill="1" applyBorder="1" applyAlignment="1" applyProtection="1">
      <alignment vertical="center" wrapText="1"/>
      <protection/>
    </xf>
    <xf numFmtId="3" fontId="18" fillId="36" borderId="46" xfId="0" applyNumberFormat="1" applyFont="1" applyFill="1" applyBorder="1" applyAlignment="1" applyProtection="1">
      <alignment vertical="center" wrapText="1"/>
      <protection/>
    </xf>
    <xf numFmtId="3" fontId="18" fillId="36" borderId="44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58" xfId="0" applyNumberFormat="1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53" xfId="0" applyNumberFormat="1" applyFont="1" applyFill="1" applyBorder="1" applyAlignment="1" applyProtection="1">
      <alignment horizontal="justify" vertical="center" wrapText="1"/>
      <protection locked="0"/>
    </xf>
    <xf numFmtId="3" fontId="8" fillId="0" borderId="27" xfId="0" applyNumberFormat="1" applyFont="1" applyFill="1" applyBorder="1" applyAlignment="1" applyProtection="1">
      <alignment horizontal="justify" vertical="center" wrapText="1"/>
      <protection locked="0"/>
    </xf>
    <xf numFmtId="3" fontId="8" fillId="34" borderId="21" xfId="0" applyNumberFormat="1" applyFont="1" applyFill="1" applyBorder="1" applyAlignment="1" applyProtection="1">
      <alignment horizontal="center"/>
      <protection locked="0"/>
    </xf>
    <xf numFmtId="4" fontId="8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left"/>
      <protection locked="0"/>
    </xf>
    <xf numFmtId="3" fontId="8" fillId="0" borderId="42" xfId="0" applyNumberFormat="1" applyFont="1" applyFill="1" applyBorder="1" applyAlignment="1" applyProtection="1">
      <alignment horizontal="left"/>
      <protection locked="0"/>
    </xf>
    <xf numFmtId="3" fontId="8" fillId="0" borderId="43" xfId="0" applyNumberFormat="1" applyFont="1" applyFill="1" applyBorder="1" applyAlignment="1" applyProtection="1">
      <alignment horizontal="left"/>
      <protection locked="0"/>
    </xf>
    <xf numFmtId="3" fontId="8" fillId="0" borderId="44" xfId="0" applyNumberFormat="1" applyFont="1" applyFill="1" applyBorder="1" applyAlignment="1" applyProtection="1">
      <alignment horizontal="left"/>
      <protection locked="0"/>
    </xf>
    <xf numFmtId="3" fontId="8" fillId="34" borderId="14" xfId="0" applyNumberFormat="1" applyFont="1" applyFill="1" applyBorder="1" applyAlignment="1" applyProtection="1">
      <alignment horizontal="left"/>
      <protection locked="0"/>
    </xf>
    <xf numFmtId="3" fontId="8" fillId="34" borderId="16" xfId="0" applyNumberFormat="1" applyFont="1" applyFill="1" applyBorder="1" applyAlignment="1" applyProtection="1">
      <alignment horizontal="left"/>
      <protection locked="0"/>
    </xf>
    <xf numFmtId="3" fontId="8" fillId="35" borderId="39" xfId="0" applyNumberFormat="1" applyFont="1" applyFill="1" applyBorder="1" applyAlignment="1" applyProtection="1">
      <alignment horizontal="center"/>
      <protection locked="0"/>
    </xf>
    <xf numFmtId="3" fontId="8" fillId="35" borderId="40" xfId="0" applyNumberFormat="1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 applyProtection="1">
      <alignment horizontal="center"/>
      <protection locked="0"/>
    </xf>
    <xf numFmtId="0" fontId="8" fillId="0" borderId="62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 applyProtection="1">
      <alignment horizontal="center"/>
      <protection locked="0"/>
    </xf>
    <xf numFmtId="0" fontId="8" fillId="0" borderId="67" xfId="0" applyFont="1" applyFill="1" applyBorder="1" applyAlignment="1" applyProtection="1">
      <alignment horizontal="center"/>
      <protection locked="0"/>
    </xf>
    <xf numFmtId="3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/>
      <protection locked="0"/>
    </xf>
    <xf numFmtId="0" fontId="8" fillId="0" borderId="56" xfId="0" applyFont="1" applyFill="1" applyBorder="1" applyAlignment="1" applyProtection="1">
      <alignment horizontal="center"/>
      <protection locked="0"/>
    </xf>
    <xf numFmtId="3" fontId="7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/>
      <protection locked="0"/>
    </xf>
    <xf numFmtId="0" fontId="8" fillId="0" borderId="60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3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 applyProtection="1">
      <alignment horizontal="center"/>
      <protection/>
    </xf>
    <xf numFmtId="3" fontId="8" fillId="0" borderId="68" xfId="0" applyNumberFormat="1" applyFont="1" applyFill="1" applyBorder="1" applyAlignment="1" applyProtection="1">
      <alignment horizontal="center"/>
      <protection/>
    </xf>
    <xf numFmtId="3" fontId="8" fillId="0" borderId="43" xfId="0" applyNumberFormat="1" applyFont="1" applyFill="1" applyBorder="1" applyAlignment="1" applyProtection="1">
      <alignment horizontal="center"/>
      <protection/>
    </xf>
    <xf numFmtId="3" fontId="8" fillId="0" borderId="47" xfId="0" applyNumberFormat="1" applyFont="1" applyFill="1" applyBorder="1" applyAlignment="1" applyProtection="1">
      <alignment horizontal="center"/>
      <protection/>
    </xf>
    <xf numFmtId="3" fontId="7" fillId="0" borderId="43" xfId="0" applyNumberFormat="1" applyFont="1" applyFill="1" applyBorder="1" applyAlignment="1" applyProtection="1">
      <alignment horizontal="left"/>
      <protection/>
    </xf>
    <xf numFmtId="3" fontId="7" fillId="0" borderId="44" xfId="0" applyNumberFormat="1" applyFont="1" applyFill="1" applyBorder="1" applyAlignment="1" applyProtection="1">
      <alignment horizontal="left"/>
      <protection/>
    </xf>
    <xf numFmtId="3" fontId="8" fillId="34" borderId="19" xfId="0" applyNumberFormat="1" applyFont="1" applyFill="1" applyBorder="1" applyAlignment="1" applyProtection="1">
      <alignment horizontal="center"/>
      <protection/>
    </xf>
    <xf numFmtId="3" fontId="8" fillId="34" borderId="23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3" fontId="8" fillId="34" borderId="45" xfId="0" applyNumberFormat="1" applyFont="1" applyFill="1" applyBorder="1" applyAlignment="1" applyProtection="1">
      <alignment horizontal="center"/>
      <protection/>
    </xf>
    <xf numFmtId="3" fontId="8" fillId="34" borderId="59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3" fontId="8" fillId="0" borderId="39" xfId="0" applyNumberFormat="1" applyFont="1" applyFill="1" applyBorder="1" applyAlignment="1" applyProtection="1">
      <alignment horizontal="center"/>
      <protection/>
    </xf>
    <xf numFmtId="3" fontId="8" fillId="0" borderId="66" xfId="0" applyNumberFormat="1" applyFont="1" applyFill="1" applyBorder="1" applyAlignment="1" applyProtection="1">
      <alignment horizontal="center"/>
      <protection/>
    </xf>
    <xf numFmtId="3" fontId="7" fillId="0" borderId="39" xfId="0" applyNumberFormat="1" applyFont="1" applyFill="1" applyBorder="1" applyAlignment="1" applyProtection="1">
      <alignment horizontal="left"/>
      <protection/>
    </xf>
    <xf numFmtId="3" fontId="7" fillId="0" borderId="40" xfId="0" applyNumberFormat="1" applyFont="1" applyFill="1" applyBorder="1" applyAlignment="1" applyProtection="1">
      <alignment horizontal="left"/>
      <protection/>
    </xf>
    <xf numFmtId="3" fontId="7" fillId="0" borderId="41" xfId="0" applyNumberFormat="1" applyFont="1" applyFill="1" applyBorder="1" applyAlignment="1" applyProtection="1">
      <alignment horizontal="left"/>
      <protection/>
    </xf>
    <xf numFmtId="3" fontId="7" fillId="0" borderId="42" xfId="0" applyNumberFormat="1" applyFont="1" applyFill="1" applyBorder="1" applyAlignment="1" applyProtection="1">
      <alignment horizontal="left"/>
      <protection/>
    </xf>
    <xf numFmtId="4" fontId="8" fillId="34" borderId="21" xfId="0" applyNumberFormat="1" applyFont="1" applyFill="1" applyBorder="1" applyAlignment="1" applyProtection="1">
      <alignment horizontal="center" vertical="center" wrapText="1"/>
      <protection/>
    </xf>
    <xf numFmtId="4" fontId="8" fillId="34" borderId="22" xfId="0" applyNumberFormat="1" applyFont="1" applyFill="1" applyBorder="1" applyAlignment="1" applyProtection="1">
      <alignment horizontal="center" vertical="center" wrapText="1"/>
      <protection/>
    </xf>
    <xf numFmtId="3" fontId="14" fillId="0" borderId="39" xfId="0" applyNumberFormat="1" applyFont="1" applyFill="1" applyBorder="1" applyAlignment="1" applyProtection="1">
      <alignment horizontal="left"/>
      <protection/>
    </xf>
    <xf numFmtId="3" fontId="14" fillId="0" borderId="40" xfId="0" applyNumberFormat="1" applyFont="1" applyFill="1" applyBorder="1" applyAlignment="1" applyProtection="1">
      <alignment horizontal="left"/>
      <protection/>
    </xf>
    <xf numFmtId="3" fontId="8" fillId="37" borderId="11" xfId="0" applyNumberFormat="1" applyFont="1" applyFill="1" applyBorder="1" applyAlignment="1" applyProtection="1">
      <alignment horizontal="center"/>
      <protection/>
    </xf>
    <xf numFmtId="3" fontId="8" fillId="37" borderId="17" xfId="0" applyNumberFormat="1" applyFont="1" applyFill="1" applyBorder="1" applyAlignment="1" applyProtection="1">
      <alignment horizontal="center"/>
      <protection/>
    </xf>
    <xf numFmtId="3" fontId="8" fillId="34" borderId="20" xfId="0" applyNumberFormat="1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8" fillId="34" borderId="2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4" fontId="8" fillId="34" borderId="55" xfId="0" applyNumberFormat="1" applyFont="1" applyFill="1" applyBorder="1" applyAlignment="1" applyProtection="1">
      <alignment horizontal="center" vertical="center" wrapText="1"/>
      <protection/>
    </xf>
    <xf numFmtId="4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114300</xdr:rowOff>
    </xdr:from>
    <xdr:to>
      <xdr:col>1</xdr:col>
      <xdr:colOff>361950</xdr:colOff>
      <xdr:row>3</xdr:row>
      <xdr:rowOff>171450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2</xdr:col>
      <xdr:colOff>9525</xdr:colOff>
      <xdr:row>3</xdr:row>
      <xdr:rowOff>247650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38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95250</xdr:rowOff>
    </xdr:from>
    <xdr:to>
      <xdr:col>0</xdr:col>
      <xdr:colOff>1962150</xdr:colOff>
      <xdr:row>3</xdr:row>
      <xdr:rowOff>133350</xdr:rowOff>
    </xdr:to>
    <xdr:pic>
      <xdr:nvPicPr>
        <xdr:cNvPr id="1" name="Imagen 1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952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1333500</xdr:colOff>
      <xdr:row>18</xdr:row>
      <xdr:rowOff>19050</xdr:rowOff>
    </xdr:from>
    <xdr:to>
      <xdr:col>0</xdr:col>
      <xdr:colOff>1885950</xdr:colOff>
      <xdr:row>20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468630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0</xdr:row>
      <xdr:rowOff>38100</xdr:rowOff>
    </xdr:from>
    <xdr:to>
      <xdr:col>1</xdr:col>
      <xdr:colOff>247650</xdr:colOff>
      <xdr:row>3</xdr:row>
      <xdr:rowOff>114300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810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Desktop\Dania\FORMACI&#211;N\FO-P01\FO-P01-F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CION"/>
      <sheetName val="ESTUDIO DE MERCADO"/>
      <sheetName val="ESPACIOS FISICOS"/>
      <sheetName val="BASES DE CÀLCULO"/>
      <sheetName val="INGRESOS"/>
      <sheetName val="ANEXO EGRESOS"/>
      <sheetName val="EGRESOS"/>
      <sheetName val="RESUMEN"/>
    </sheetNames>
    <sheetDataSet>
      <sheetData sheetId="4">
        <row r="11">
          <cell r="C11">
            <v>1</v>
          </cell>
          <cell r="D11">
            <v>1</v>
          </cell>
          <cell r="E11">
            <v>2</v>
          </cell>
          <cell r="F11">
            <v>3</v>
          </cell>
          <cell r="I11">
            <v>7</v>
          </cell>
        </row>
        <row r="25">
          <cell r="E25">
            <v>1</v>
          </cell>
          <cell r="F25">
            <v>2</v>
          </cell>
          <cell r="G25">
            <v>3</v>
          </cell>
          <cell r="H25">
            <v>4</v>
          </cell>
          <cell r="I25">
            <v>6</v>
          </cell>
        </row>
        <row r="38">
          <cell r="F38">
            <v>1</v>
          </cell>
          <cell r="G38">
            <v>2</v>
          </cell>
          <cell r="H38">
            <v>3</v>
          </cell>
          <cell r="I38">
            <v>5</v>
          </cell>
        </row>
        <row r="59">
          <cell r="F59">
            <v>1</v>
          </cell>
          <cell r="G59">
            <v>2</v>
          </cell>
          <cell r="H59">
            <v>3</v>
          </cell>
          <cell r="I59">
            <v>4</v>
          </cell>
        </row>
        <row r="61">
          <cell r="F61">
            <v>20</v>
          </cell>
        </row>
        <row r="63">
          <cell r="F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72">
          <cell r="G72">
            <v>1</v>
          </cell>
          <cell r="H72">
            <v>2</v>
          </cell>
          <cell r="I72">
            <v>3</v>
          </cell>
        </row>
        <row r="74">
          <cell r="G74">
            <v>20</v>
          </cell>
        </row>
        <row r="76">
          <cell r="G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</sheetData>
      <sheetData sheetId="5"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6"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50">
          <cell r="B50">
            <v>6</v>
          </cell>
          <cell r="C50">
            <v>6</v>
          </cell>
          <cell r="D50">
            <v>6</v>
          </cell>
          <cell r="E50">
            <v>6</v>
          </cell>
          <cell r="F50">
            <v>6</v>
          </cell>
          <cell r="G50">
            <v>6</v>
          </cell>
          <cell r="H50">
            <v>6</v>
          </cell>
          <cell r="I50">
            <v>6</v>
          </cell>
          <cell r="J50">
            <v>6</v>
          </cell>
          <cell r="K50">
            <v>6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9"/>
  <sheetViews>
    <sheetView view="pageBreakPreview" zoomScale="80" zoomScaleNormal="80" zoomScaleSheetLayoutView="80" zoomScalePageLayoutView="0" workbookViewId="0" topLeftCell="A1">
      <selection activeCell="A9" sqref="A9:B9"/>
    </sheetView>
  </sheetViews>
  <sheetFormatPr defaultColWidth="11.421875" defaultRowHeight="12.75"/>
  <cols>
    <col min="1" max="1" width="23.8515625" style="1" customWidth="1"/>
    <col min="2" max="2" width="15.8515625" style="1" customWidth="1"/>
    <col min="3" max="4" width="10.7109375" style="1" customWidth="1"/>
    <col min="5" max="5" width="11.57421875" style="1" customWidth="1"/>
    <col min="6" max="15" width="10.7109375" style="1" customWidth="1"/>
    <col min="16" max="16" width="4.7109375" style="1" customWidth="1"/>
    <col min="17" max="22" width="0" style="1" hidden="1" customWidth="1"/>
    <col min="23" max="23" width="23.00390625" style="1" customWidth="1"/>
    <col min="24" max="24" width="0.2890625" style="1" hidden="1" customWidth="1"/>
    <col min="25" max="25" width="5.7109375" style="1" hidden="1" customWidth="1"/>
    <col min="26" max="26" width="11.421875" style="1" hidden="1" customWidth="1"/>
    <col min="27" max="27" width="41.140625" style="1" hidden="1" customWidth="1"/>
    <col min="28" max="16384" width="11.421875" style="1" customWidth="1"/>
  </cols>
  <sheetData>
    <row r="1" spans="1:27" ht="17.25" customHeight="1" thickBot="1">
      <c r="A1" s="282"/>
      <c r="B1" s="283"/>
      <c r="C1" s="284"/>
      <c r="D1" s="316" t="s">
        <v>84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8"/>
      <c r="Q1" s="271"/>
      <c r="R1" s="271"/>
      <c r="S1" s="271"/>
      <c r="T1" s="13"/>
      <c r="U1" s="15" t="s">
        <v>0</v>
      </c>
      <c r="V1" s="17"/>
      <c r="W1" s="322" t="s">
        <v>0</v>
      </c>
      <c r="X1" s="323"/>
      <c r="Y1" s="323"/>
      <c r="Z1" s="323"/>
      <c r="AA1" s="323"/>
    </row>
    <row r="2" spans="1:27" ht="17.25" customHeight="1" thickBot="1">
      <c r="A2" s="285"/>
      <c r="B2" s="286"/>
      <c r="C2" s="287"/>
      <c r="D2" s="319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1"/>
      <c r="Q2" s="272"/>
      <c r="R2" s="272"/>
      <c r="S2" s="272"/>
      <c r="T2" s="14"/>
      <c r="U2" s="16" t="s">
        <v>2</v>
      </c>
      <c r="V2" s="17"/>
      <c r="W2" s="324" t="s">
        <v>2</v>
      </c>
      <c r="X2" s="323"/>
      <c r="Y2" s="323"/>
      <c r="Z2" s="323"/>
      <c r="AA2" s="323"/>
    </row>
    <row r="3" spans="1:27" ht="17.25" customHeight="1" thickBot="1">
      <c r="A3" s="285"/>
      <c r="B3" s="286"/>
      <c r="C3" s="287"/>
      <c r="D3" s="310" t="s">
        <v>83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272"/>
      <c r="R3" s="272"/>
      <c r="S3" s="272"/>
      <c r="T3" s="14"/>
      <c r="U3" s="18" t="s">
        <v>3</v>
      </c>
      <c r="V3" s="19"/>
      <c r="W3" s="325" t="s">
        <v>3</v>
      </c>
      <c r="X3" s="326"/>
      <c r="Y3" s="326"/>
      <c r="Z3" s="326"/>
      <c r="AA3" s="326"/>
    </row>
    <row r="4" spans="1:27" ht="36.75" customHeight="1" thickBot="1">
      <c r="A4" s="288"/>
      <c r="B4" s="289"/>
      <c r="C4" s="290"/>
      <c r="D4" s="313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5"/>
      <c r="Q4" s="273"/>
      <c r="R4" s="273"/>
      <c r="S4" s="273"/>
      <c r="T4" s="274"/>
      <c r="U4" s="16" t="s">
        <v>4</v>
      </c>
      <c r="V4" s="17"/>
      <c r="W4" s="324" t="s">
        <v>85</v>
      </c>
      <c r="X4" s="323"/>
      <c r="Y4" s="323"/>
      <c r="Z4" s="323"/>
      <c r="AA4" s="323"/>
    </row>
    <row r="5" spans="1:25" s="3" customFormat="1" ht="17.25" customHeight="1">
      <c r="A5" s="20" t="s">
        <v>5</v>
      </c>
      <c r="B5" s="21"/>
      <c r="C5" s="22">
        <v>515000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4"/>
      <c r="Q5" s="24"/>
      <c r="R5" s="25"/>
      <c r="S5" s="25"/>
      <c r="T5" s="25"/>
      <c r="U5" s="25"/>
      <c r="V5" s="25"/>
      <c r="W5" s="26"/>
      <c r="X5" s="4"/>
      <c r="Y5" s="5"/>
    </row>
    <row r="6" spans="1:25" s="3" customFormat="1" ht="17.25" customHeight="1" thickBot="1">
      <c r="A6" s="27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4"/>
      <c r="Y6" s="5"/>
    </row>
    <row r="7" spans="1:25" s="3" customFormat="1" ht="17.25" customHeight="1">
      <c r="A7" s="296" t="s">
        <v>89</v>
      </c>
      <c r="B7" s="297"/>
      <c r="C7" s="293" t="s">
        <v>6</v>
      </c>
      <c r="D7" s="293"/>
      <c r="E7" s="293" t="s">
        <v>7</v>
      </c>
      <c r="F7" s="293"/>
      <c r="G7" s="293" t="s">
        <v>8</v>
      </c>
      <c r="H7" s="293"/>
      <c r="I7" s="293" t="s">
        <v>9</v>
      </c>
      <c r="J7" s="293"/>
      <c r="K7" s="293" t="s">
        <v>10</v>
      </c>
      <c r="L7" s="293"/>
      <c r="M7" s="293" t="s">
        <v>11</v>
      </c>
      <c r="N7" s="293"/>
      <c r="O7" s="293" t="s">
        <v>12</v>
      </c>
      <c r="P7" s="293"/>
      <c r="Q7" s="293" t="s">
        <v>13</v>
      </c>
      <c r="R7" s="293"/>
      <c r="S7" s="31"/>
      <c r="T7" s="31"/>
      <c r="U7" s="31"/>
      <c r="V7" s="31"/>
      <c r="W7" s="294" t="s">
        <v>14</v>
      </c>
      <c r="X7" s="4"/>
      <c r="Y7" s="5"/>
    </row>
    <row r="8" spans="1:25" s="3" customFormat="1" ht="17.25" customHeight="1" thickBot="1">
      <c r="A8" s="308"/>
      <c r="B8" s="309"/>
      <c r="C8" s="32" t="s">
        <v>15</v>
      </c>
      <c r="D8" s="32" t="s">
        <v>16</v>
      </c>
      <c r="E8" s="32" t="s">
        <v>15</v>
      </c>
      <c r="F8" s="32" t="s">
        <v>16</v>
      </c>
      <c r="G8" s="32" t="s">
        <v>15</v>
      </c>
      <c r="H8" s="32" t="s">
        <v>16</v>
      </c>
      <c r="I8" s="32" t="s">
        <v>15</v>
      </c>
      <c r="J8" s="32" t="s">
        <v>16</v>
      </c>
      <c r="K8" s="32" t="s">
        <v>15</v>
      </c>
      <c r="L8" s="32" t="s">
        <v>16</v>
      </c>
      <c r="M8" s="32" t="s">
        <v>15</v>
      </c>
      <c r="N8" s="32" t="s">
        <v>16</v>
      </c>
      <c r="O8" s="32" t="s">
        <v>15</v>
      </c>
      <c r="P8" s="32" t="s">
        <v>16</v>
      </c>
      <c r="Q8" s="32" t="s">
        <v>15</v>
      </c>
      <c r="R8" s="32" t="s">
        <v>16</v>
      </c>
      <c r="S8" s="32"/>
      <c r="T8" s="32"/>
      <c r="U8" s="32"/>
      <c r="V8" s="32"/>
      <c r="W8" s="295"/>
      <c r="X8" s="4"/>
      <c r="Y8" s="5"/>
    </row>
    <row r="9" spans="1:25" s="3" customFormat="1" ht="17.25" customHeight="1" thickBot="1">
      <c r="A9" s="306" t="s">
        <v>17</v>
      </c>
      <c r="B9" s="307"/>
      <c r="C9" s="33">
        <v>1</v>
      </c>
      <c r="D9" s="34">
        <v>1</v>
      </c>
      <c r="E9" s="34">
        <v>2</v>
      </c>
      <c r="F9" s="34">
        <v>3</v>
      </c>
      <c r="G9" s="34"/>
      <c r="H9" s="34"/>
      <c r="I9" s="34">
        <v>7</v>
      </c>
      <c r="J9" s="34">
        <v>8</v>
      </c>
      <c r="K9" s="34">
        <v>9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4"/>
      <c r="Y9" s="5"/>
    </row>
    <row r="10" spans="1:25" s="3" customFormat="1" ht="17.25" customHeight="1">
      <c r="A10" s="300" t="s">
        <v>18</v>
      </c>
      <c r="B10" s="301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4"/>
      <c r="Y10" s="5"/>
    </row>
    <row r="11" spans="1:25" s="3" customFormat="1" ht="17.25" customHeight="1">
      <c r="A11" s="300" t="s">
        <v>19</v>
      </c>
      <c r="B11" s="301"/>
      <c r="C11" s="39"/>
      <c r="D11" s="35"/>
      <c r="E11" s="35"/>
      <c r="F11" s="35"/>
      <c r="G11" s="35"/>
      <c r="H11" s="35"/>
      <c r="I11" s="36"/>
      <c r="J11" s="36"/>
      <c r="K11" s="36"/>
      <c r="L11" s="36"/>
      <c r="M11" s="36"/>
      <c r="N11" s="40"/>
      <c r="O11" s="40"/>
      <c r="P11" s="40"/>
      <c r="Q11" s="40"/>
      <c r="R11" s="40"/>
      <c r="S11" s="40"/>
      <c r="T11" s="40"/>
      <c r="U11" s="40"/>
      <c r="V11" s="40"/>
      <c r="W11" s="41">
        <f>SUM(D11:V11)</f>
        <v>0</v>
      </c>
      <c r="X11" s="4"/>
      <c r="Y11" s="5"/>
    </row>
    <row r="12" spans="1:25" s="2" customFormat="1" ht="17.25" customHeight="1">
      <c r="A12" s="300" t="s">
        <v>20</v>
      </c>
      <c r="B12" s="301"/>
      <c r="C12" s="39"/>
      <c r="D12" s="35"/>
      <c r="E12" s="35"/>
      <c r="F12" s="35"/>
      <c r="G12" s="35"/>
      <c r="H12" s="35"/>
      <c r="I12" s="36"/>
      <c r="J12" s="36"/>
      <c r="K12" s="36"/>
      <c r="L12" s="36"/>
      <c r="M12" s="36"/>
      <c r="N12" s="40"/>
      <c r="O12" s="40"/>
      <c r="P12" s="40"/>
      <c r="Q12" s="40"/>
      <c r="R12" s="40"/>
      <c r="S12" s="40"/>
      <c r="T12" s="40"/>
      <c r="U12" s="40"/>
      <c r="V12" s="40"/>
      <c r="W12" s="42"/>
      <c r="X12" s="4"/>
      <c r="Y12" s="5"/>
    </row>
    <row r="13" spans="1:25" s="2" customFormat="1" ht="17.25" customHeight="1">
      <c r="A13" s="300" t="s">
        <v>21</v>
      </c>
      <c r="B13" s="301"/>
      <c r="C13" s="43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4"/>
      <c r="O13" s="44"/>
      <c r="P13" s="44"/>
      <c r="Q13" s="44"/>
      <c r="R13" s="44"/>
      <c r="S13" s="44"/>
      <c r="T13" s="44"/>
      <c r="U13" s="44"/>
      <c r="V13" s="44"/>
      <c r="W13" s="46"/>
      <c r="X13" s="4"/>
      <c r="Y13" s="5"/>
    </row>
    <row r="14" spans="1:25" s="2" customFormat="1" ht="17.25" customHeight="1">
      <c r="A14" s="300" t="s">
        <v>22</v>
      </c>
      <c r="B14" s="301"/>
      <c r="C14" s="47"/>
      <c r="D14" s="4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9"/>
      <c r="X14" s="4"/>
      <c r="Y14" s="5"/>
    </row>
    <row r="15" spans="1:25" s="2" customFormat="1" ht="17.25" customHeight="1">
      <c r="A15" s="291" t="s">
        <v>23</v>
      </c>
      <c r="B15" s="292"/>
      <c r="C15" s="39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40"/>
      <c r="O15" s="40"/>
      <c r="P15" s="40"/>
      <c r="Q15" s="40"/>
      <c r="R15" s="40"/>
      <c r="S15" s="40"/>
      <c r="T15" s="40"/>
      <c r="U15" s="40"/>
      <c r="V15" s="40"/>
      <c r="W15" s="49"/>
      <c r="X15" s="4"/>
      <c r="Y15" s="5"/>
    </row>
    <row r="16" spans="1:25" s="2" customFormat="1" ht="17.25" customHeight="1">
      <c r="A16" s="300" t="s">
        <v>24</v>
      </c>
      <c r="B16" s="301"/>
      <c r="C16" s="52"/>
      <c r="D16" s="5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4"/>
      <c r="Q16" s="54"/>
      <c r="R16" s="54"/>
      <c r="S16" s="54"/>
      <c r="T16" s="54"/>
      <c r="U16" s="54"/>
      <c r="V16" s="54"/>
      <c r="W16" s="56">
        <f>SUM(C16:P16)</f>
        <v>0</v>
      </c>
      <c r="X16" s="4"/>
      <c r="Y16" s="5"/>
    </row>
    <row r="17" spans="1:25" s="2" customFormat="1" ht="17.25" customHeight="1">
      <c r="A17" s="300" t="s">
        <v>25</v>
      </c>
      <c r="B17" s="301"/>
      <c r="C17" s="57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56">
        <f>SUM(C17:P17)</f>
        <v>0</v>
      </c>
      <c r="X17" s="4"/>
      <c r="Y17" s="5"/>
    </row>
    <row r="18" spans="1:25" s="2" customFormat="1" ht="17.25" customHeight="1" thickBot="1">
      <c r="A18" s="302" t="s">
        <v>26</v>
      </c>
      <c r="B18" s="303"/>
      <c r="C18" s="58"/>
      <c r="D18" s="59"/>
      <c r="E18" s="59"/>
      <c r="F18" s="59">
        <f>+F5*0.5*F11</f>
        <v>0</v>
      </c>
      <c r="G18" s="59"/>
      <c r="H18" s="59"/>
      <c r="I18" s="59"/>
      <c r="J18" s="59"/>
      <c r="K18" s="60"/>
      <c r="L18" s="59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6">
        <f>SUM(C18:P18)</f>
        <v>0</v>
      </c>
      <c r="X18" s="4"/>
      <c r="Y18" s="5"/>
    </row>
    <row r="19" spans="1:25" s="2" customFormat="1" ht="17.25" customHeight="1" thickBot="1">
      <c r="A19" s="304" t="s">
        <v>27</v>
      </c>
      <c r="B19" s="305"/>
      <c r="C19" s="61">
        <f>+C16+C17</f>
        <v>0</v>
      </c>
      <c r="D19" s="61">
        <f>+D16+D17</f>
        <v>0</v>
      </c>
      <c r="E19" s="61">
        <f aca="true" t="shared" si="0" ref="E19:M19">SUM(E16:E18)</f>
        <v>0</v>
      </c>
      <c r="F19" s="61">
        <f t="shared" si="0"/>
        <v>0</v>
      </c>
      <c r="G19" s="61">
        <f t="shared" si="0"/>
        <v>0</v>
      </c>
      <c r="H19" s="61">
        <f>+H17+H18</f>
        <v>0</v>
      </c>
      <c r="I19" s="61">
        <f t="shared" si="0"/>
        <v>0</v>
      </c>
      <c r="J19" s="61">
        <f t="shared" si="0"/>
        <v>0</v>
      </c>
      <c r="K19" s="61">
        <f t="shared" si="0"/>
        <v>0</v>
      </c>
      <c r="L19" s="61">
        <f t="shared" si="0"/>
        <v>0</v>
      </c>
      <c r="M19" s="61">
        <f t="shared" si="0"/>
        <v>0</v>
      </c>
      <c r="N19" s="61"/>
      <c r="O19" s="61"/>
      <c r="P19" s="61"/>
      <c r="Q19" s="61"/>
      <c r="R19" s="61"/>
      <c r="S19" s="61"/>
      <c r="T19" s="61"/>
      <c r="U19" s="61"/>
      <c r="V19" s="61"/>
      <c r="W19" s="62">
        <f>SUM(W16:W18)</f>
        <v>0</v>
      </c>
      <c r="X19" s="4"/>
      <c r="Y19" s="5"/>
    </row>
  </sheetData>
  <sheetProtection/>
  <mergeCells count="28">
    <mergeCell ref="Q7:R7"/>
    <mergeCell ref="W7:W8"/>
    <mergeCell ref="D3:P4"/>
    <mergeCell ref="D1:P2"/>
    <mergeCell ref="W1:AA1"/>
    <mergeCell ref="W2:AA2"/>
    <mergeCell ref="W3:AA3"/>
    <mergeCell ref="W4:AA4"/>
    <mergeCell ref="C7:D7"/>
    <mergeCell ref="E7:F7"/>
    <mergeCell ref="I7:J7"/>
    <mergeCell ref="K7:L7"/>
    <mergeCell ref="M7:N7"/>
    <mergeCell ref="O7:P7"/>
    <mergeCell ref="G7:H7"/>
    <mergeCell ref="A12:B12"/>
    <mergeCell ref="A7:B8"/>
    <mergeCell ref="A13:B13"/>
    <mergeCell ref="A14:B14"/>
    <mergeCell ref="A15:B15"/>
    <mergeCell ref="A16:B16"/>
    <mergeCell ref="A9:B9"/>
    <mergeCell ref="A10:B10"/>
    <mergeCell ref="A11:B11"/>
    <mergeCell ref="A17:B17"/>
    <mergeCell ref="A18:B18"/>
    <mergeCell ref="A19:B19"/>
    <mergeCell ref="A1:C4"/>
  </mergeCells>
  <printOptions horizont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33"/>
  <sheetViews>
    <sheetView zoomScalePageLayoutView="0" workbookViewId="0" topLeftCell="A1">
      <selection activeCell="P13" sqref="P13"/>
    </sheetView>
  </sheetViews>
  <sheetFormatPr defaultColWidth="11.421875" defaultRowHeight="12.75"/>
  <cols>
    <col min="6" max="6" width="11.7109375" style="0" customWidth="1"/>
    <col min="15" max="15" width="18.00390625" style="0" customWidth="1"/>
    <col min="16" max="16" width="23.00390625" style="0" customWidth="1"/>
    <col min="17" max="18" width="5.7109375" style="0" customWidth="1"/>
  </cols>
  <sheetData>
    <row r="1" spans="1:18" ht="16.5" customHeight="1" thickBot="1">
      <c r="A1" s="7"/>
      <c r="B1" s="8"/>
      <c r="C1" s="13"/>
      <c r="D1" s="316" t="s">
        <v>1</v>
      </c>
      <c r="E1" s="317"/>
      <c r="F1" s="317"/>
      <c r="G1" s="317"/>
      <c r="H1" s="317"/>
      <c r="I1" s="317"/>
      <c r="J1" s="317"/>
      <c r="K1" s="317"/>
      <c r="L1" s="317"/>
      <c r="M1" s="318"/>
      <c r="N1" s="322" t="s">
        <v>0</v>
      </c>
      <c r="O1" s="350"/>
      <c r="P1" s="275"/>
      <c r="Q1" s="281"/>
      <c r="R1" s="275"/>
    </row>
    <row r="2" spans="1:18" ht="16.5" customHeight="1" thickBot="1">
      <c r="A2" s="9"/>
      <c r="B2" s="6"/>
      <c r="C2" s="14"/>
      <c r="D2" s="353"/>
      <c r="E2" s="354"/>
      <c r="F2" s="354"/>
      <c r="G2" s="354"/>
      <c r="H2" s="354"/>
      <c r="I2" s="354"/>
      <c r="J2" s="354"/>
      <c r="K2" s="354"/>
      <c r="L2" s="354"/>
      <c r="M2" s="355"/>
      <c r="N2" s="324" t="s">
        <v>2</v>
      </c>
      <c r="O2" s="351"/>
      <c r="P2" s="275"/>
      <c r="Q2" s="275"/>
      <c r="R2" s="275"/>
    </row>
    <row r="3" spans="1:18" ht="16.5" customHeight="1" thickBot="1">
      <c r="A3" s="9"/>
      <c r="B3" s="6"/>
      <c r="C3" s="14"/>
      <c r="D3" s="356" t="s">
        <v>28</v>
      </c>
      <c r="E3" s="357"/>
      <c r="F3" s="357"/>
      <c r="G3" s="357"/>
      <c r="H3" s="357"/>
      <c r="I3" s="357"/>
      <c r="J3" s="357"/>
      <c r="K3" s="357"/>
      <c r="L3" s="357"/>
      <c r="M3" s="358"/>
      <c r="N3" s="325" t="s">
        <v>3</v>
      </c>
      <c r="O3" s="352"/>
      <c r="P3" s="276"/>
      <c r="Q3" s="276"/>
      <c r="R3" s="276"/>
    </row>
    <row r="4" spans="1:18" ht="33" customHeight="1" thickBot="1">
      <c r="A4" s="10"/>
      <c r="B4" s="11"/>
      <c r="C4" s="12"/>
      <c r="D4" s="313"/>
      <c r="E4" s="314"/>
      <c r="F4" s="314"/>
      <c r="G4" s="314"/>
      <c r="H4" s="314"/>
      <c r="I4" s="314"/>
      <c r="J4" s="314"/>
      <c r="K4" s="314"/>
      <c r="L4" s="314"/>
      <c r="M4" s="315"/>
      <c r="N4" s="324" t="s">
        <v>85</v>
      </c>
      <c r="O4" s="351"/>
      <c r="P4" s="275"/>
      <c r="Q4" s="275"/>
      <c r="R4" s="275"/>
    </row>
    <row r="5" spans="1:15" ht="13.5" thickBot="1">
      <c r="A5" s="328" t="s">
        <v>6</v>
      </c>
      <c r="B5" s="328"/>
      <c r="C5" s="328" t="s">
        <v>7</v>
      </c>
      <c r="D5" s="329"/>
      <c r="E5" s="346" t="s">
        <v>8</v>
      </c>
      <c r="F5" s="343"/>
      <c r="G5" s="347" t="s">
        <v>9</v>
      </c>
      <c r="H5" s="348"/>
      <c r="I5" s="343" t="s">
        <v>10</v>
      </c>
      <c r="J5" s="343"/>
      <c r="K5" s="347" t="s">
        <v>11</v>
      </c>
      <c r="L5" s="348"/>
      <c r="M5" s="343" t="s">
        <v>12</v>
      </c>
      <c r="N5" s="344"/>
      <c r="O5" s="333" t="s">
        <v>14</v>
      </c>
    </row>
    <row r="6" spans="1:15" ht="13.5" thickBot="1">
      <c r="A6" s="70" t="s">
        <v>15</v>
      </c>
      <c r="B6" s="70" t="s">
        <v>16</v>
      </c>
      <c r="C6" s="70" t="s">
        <v>15</v>
      </c>
      <c r="D6" s="70" t="s">
        <v>16</v>
      </c>
      <c r="E6" s="278" t="s">
        <v>15</v>
      </c>
      <c r="F6" s="278" t="s">
        <v>16</v>
      </c>
      <c r="G6" s="279" t="s">
        <v>15</v>
      </c>
      <c r="H6" s="279" t="s">
        <v>16</v>
      </c>
      <c r="I6" s="278" t="s">
        <v>15</v>
      </c>
      <c r="J6" s="279" t="s">
        <v>16</v>
      </c>
      <c r="K6" s="279" t="s">
        <v>15</v>
      </c>
      <c r="L6" s="280" t="s">
        <v>16</v>
      </c>
      <c r="M6" s="278" t="s">
        <v>15</v>
      </c>
      <c r="N6" s="102" t="s">
        <v>16</v>
      </c>
      <c r="O6" s="345"/>
    </row>
    <row r="7" spans="1:15" ht="13.5" thickBot="1">
      <c r="A7" s="71">
        <v>1</v>
      </c>
      <c r="B7" s="72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277"/>
    </row>
    <row r="8" spans="1:15" ht="13.5" thickBot="1">
      <c r="A8" s="73"/>
      <c r="B8" s="43"/>
      <c r="C8" s="74">
        <v>0</v>
      </c>
      <c r="D8" s="74"/>
      <c r="E8" s="74">
        <f>+'[1]INGRESOS'!F13</f>
        <v>0</v>
      </c>
      <c r="F8" s="74"/>
      <c r="G8" s="74">
        <f>+'[1]INGRESOS'!H13</f>
        <v>0</v>
      </c>
      <c r="H8" s="74"/>
      <c r="I8" s="74">
        <f>+'[1]INGRESOS'!J13</f>
        <v>0</v>
      </c>
      <c r="J8" s="45"/>
      <c r="K8" s="74">
        <f>+'[1]INGRESOS'!L13</f>
        <v>0</v>
      </c>
      <c r="L8" s="75"/>
      <c r="M8" s="74">
        <f>+'[1]INGRESOS'!N13</f>
        <v>0</v>
      </c>
      <c r="N8" s="75"/>
      <c r="O8" s="76"/>
    </row>
    <row r="9" spans="1:15" ht="13.5" thickBot="1">
      <c r="A9" s="77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13.5" thickBot="1">
      <c r="A10" s="80">
        <f>SUM(A11:A13)</f>
        <v>0</v>
      </c>
      <c r="B10" s="80">
        <f aca="true" t="shared" si="0" ref="B10:N10">SUM(B11:B13)</f>
        <v>0</v>
      </c>
      <c r="C10" s="80">
        <f t="shared" si="0"/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8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0">
        <f t="shared" si="0"/>
        <v>0</v>
      </c>
      <c r="N10" s="80">
        <f t="shared" si="0"/>
        <v>0</v>
      </c>
      <c r="O10" s="67">
        <f>SUM(A10:N10)</f>
        <v>0</v>
      </c>
    </row>
    <row r="11" spans="1:15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5" ht="12.75">
      <c r="A12" s="83"/>
      <c r="B12" s="81"/>
      <c r="C12" s="81"/>
      <c r="D12" s="81"/>
      <c r="E12" s="81"/>
      <c r="F12" s="81"/>
      <c r="G12" s="81"/>
      <c r="H12" s="81"/>
      <c r="I12" s="81"/>
      <c r="J12" s="81"/>
      <c r="K12" s="83"/>
      <c r="L12" s="83"/>
      <c r="M12" s="83"/>
      <c r="N12" s="83"/>
      <c r="O12" s="49"/>
    </row>
    <row r="13" spans="1:15" ht="13.5" thickBo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68"/>
    </row>
    <row r="14" spans="1:15" ht="13.5" thickBot="1">
      <c r="A14" s="80">
        <f>SUM(A15:A17)</f>
        <v>0</v>
      </c>
      <c r="B14" s="80">
        <f aca="true" t="shared" si="1" ref="B14:N14">SUM(B15:B17)</f>
        <v>0</v>
      </c>
      <c r="C14" s="80">
        <f t="shared" si="1"/>
        <v>0</v>
      </c>
      <c r="D14" s="80">
        <f t="shared" si="1"/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67">
        <f>SUM(A14:N14)</f>
        <v>0</v>
      </c>
    </row>
    <row r="15" spans="1:15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37"/>
      <c r="M15" s="37"/>
      <c r="N15" s="37"/>
      <c r="O15" s="82"/>
    </row>
    <row r="16" spans="1:15" ht="12.75">
      <c r="A16" s="83"/>
      <c r="B16" s="81"/>
      <c r="C16" s="81"/>
      <c r="D16" s="81"/>
      <c r="E16" s="81"/>
      <c r="F16" s="81"/>
      <c r="G16" s="81"/>
      <c r="H16" s="81"/>
      <c r="I16" s="81"/>
      <c r="J16" s="81"/>
      <c r="K16" s="83"/>
      <c r="L16" s="40"/>
      <c r="M16" s="40"/>
      <c r="N16" s="40"/>
      <c r="O16" s="49"/>
    </row>
    <row r="17" spans="1:15" ht="13.5" thickBo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64"/>
      <c r="M17" s="64"/>
      <c r="N17" s="64"/>
      <c r="O17" s="68"/>
    </row>
    <row r="18" spans="1:15" ht="13.5" thickBot="1">
      <c r="A18" s="80">
        <f>SUM(A19:A21)</f>
        <v>0</v>
      </c>
      <c r="B18" s="80">
        <f aca="true" t="shared" si="2" ref="B18:N18">SUM(B19:B21)</f>
        <v>0</v>
      </c>
      <c r="C18" s="80">
        <f t="shared" si="2"/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67">
        <f>SUM(A18:N18)</f>
        <v>0</v>
      </c>
    </row>
    <row r="19" spans="1:15" ht="12.75">
      <c r="A19" s="85"/>
      <c r="B19" s="86"/>
      <c r="C19" s="87"/>
      <c r="D19" s="81"/>
      <c r="E19" s="81"/>
      <c r="F19" s="81"/>
      <c r="G19" s="81"/>
      <c r="H19" s="81"/>
      <c r="I19" s="81"/>
      <c r="J19" s="81"/>
      <c r="K19" s="81"/>
      <c r="L19" s="37"/>
      <c r="M19" s="37"/>
      <c r="N19" s="37"/>
      <c r="O19" s="82"/>
    </row>
    <row r="20" spans="1:15" ht="12.75">
      <c r="A20" s="88"/>
      <c r="B20" s="89"/>
      <c r="C20" s="87"/>
      <c r="D20" s="81"/>
      <c r="E20" s="81"/>
      <c r="F20" s="81"/>
      <c r="G20" s="81"/>
      <c r="H20" s="81"/>
      <c r="I20" s="81"/>
      <c r="J20" s="81"/>
      <c r="K20" s="83"/>
      <c r="L20" s="40"/>
      <c r="M20" s="40"/>
      <c r="N20" s="40"/>
      <c r="O20" s="49"/>
    </row>
    <row r="21" spans="1:15" ht="13.5" thickBot="1">
      <c r="A21" s="90"/>
      <c r="B21" s="91"/>
      <c r="C21" s="92"/>
      <c r="D21" s="93"/>
      <c r="E21" s="93"/>
      <c r="F21" s="93"/>
      <c r="G21" s="93"/>
      <c r="H21" s="93"/>
      <c r="I21" s="93"/>
      <c r="J21" s="93"/>
      <c r="K21" s="84"/>
      <c r="L21" s="64"/>
      <c r="M21" s="64"/>
      <c r="N21" s="64"/>
      <c r="O21" s="68"/>
    </row>
    <row r="22" spans="1:15" ht="13.5" thickBot="1">
      <c r="A22" s="80">
        <f>SUM(A23:A25)</f>
        <v>0</v>
      </c>
      <c r="B22" s="80">
        <f aca="true" t="shared" si="3" ref="B22:N22">SUM(B23:B25)</f>
        <v>0</v>
      </c>
      <c r="C22" s="80">
        <f t="shared" si="3"/>
        <v>0</v>
      </c>
      <c r="D22" s="80">
        <f t="shared" si="3"/>
        <v>0</v>
      </c>
      <c r="E22" s="80">
        <f t="shared" si="3"/>
        <v>0</v>
      </c>
      <c r="F22" s="80">
        <f t="shared" si="3"/>
        <v>0</v>
      </c>
      <c r="G22" s="80">
        <f t="shared" si="3"/>
        <v>0</v>
      </c>
      <c r="H22" s="80">
        <f t="shared" si="3"/>
        <v>0</v>
      </c>
      <c r="I22" s="80">
        <f t="shared" si="3"/>
        <v>0</v>
      </c>
      <c r="J22" s="80">
        <f t="shared" si="3"/>
        <v>0</v>
      </c>
      <c r="K22" s="80">
        <f t="shared" si="3"/>
        <v>0</v>
      </c>
      <c r="L22" s="80">
        <f t="shared" si="3"/>
        <v>0</v>
      </c>
      <c r="M22" s="80">
        <f t="shared" si="3"/>
        <v>0</v>
      </c>
      <c r="N22" s="80">
        <f t="shared" si="3"/>
        <v>0</v>
      </c>
      <c r="O22" s="67">
        <f>SUM(A22:N22)</f>
        <v>0</v>
      </c>
    </row>
    <row r="23" spans="1:15" ht="12.7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37"/>
      <c r="M23" s="37"/>
      <c r="N23" s="37"/>
      <c r="O23" s="82"/>
    </row>
    <row r="24" spans="1:15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40"/>
      <c r="M24" s="40"/>
      <c r="N24" s="40"/>
      <c r="O24" s="49"/>
    </row>
    <row r="25" spans="1:15" ht="13.5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64"/>
      <c r="M25" s="64"/>
      <c r="N25" s="64"/>
      <c r="O25" s="68"/>
    </row>
    <row r="26" spans="1:15" ht="13.5" thickBot="1">
      <c r="A26" s="94">
        <v>0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67">
        <f>SUM(A26:N26)</f>
        <v>0</v>
      </c>
    </row>
    <row r="27" spans="1:15" ht="13.5" thickBot="1">
      <c r="A27" s="80">
        <f>+A28</f>
        <v>0</v>
      </c>
      <c r="B27" s="80">
        <f aca="true" t="shared" si="4" ref="B27:N27">+B28</f>
        <v>0</v>
      </c>
      <c r="C27" s="80">
        <f t="shared" si="4"/>
        <v>0</v>
      </c>
      <c r="D27" s="80">
        <f t="shared" si="4"/>
        <v>0</v>
      </c>
      <c r="E27" s="80">
        <f t="shared" si="4"/>
        <v>0</v>
      </c>
      <c r="F27" s="80">
        <f t="shared" si="4"/>
        <v>0</v>
      </c>
      <c r="G27" s="80">
        <f t="shared" si="4"/>
        <v>0</v>
      </c>
      <c r="H27" s="80">
        <f t="shared" si="4"/>
        <v>0</v>
      </c>
      <c r="I27" s="80">
        <f t="shared" si="4"/>
        <v>0</v>
      </c>
      <c r="J27" s="80">
        <f t="shared" si="4"/>
        <v>0</v>
      </c>
      <c r="K27" s="80">
        <f t="shared" si="4"/>
        <v>0</v>
      </c>
      <c r="L27" s="80">
        <f t="shared" si="4"/>
        <v>0</v>
      </c>
      <c r="M27" s="80">
        <f t="shared" si="4"/>
        <v>0</v>
      </c>
      <c r="N27" s="80">
        <f t="shared" si="4"/>
        <v>0</v>
      </c>
      <c r="O27" s="67">
        <f>SUM(A27:N27)</f>
        <v>0</v>
      </c>
    </row>
    <row r="28" spans="1:15" ht="13.5" thickBo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5"/>
      <c r="M28" s="95"/>
      <c r="N28" s="95"/>
      <c r="O28" s="96"/>
    </row>
    <row r="29" spans="1:15" ht="13.5" thickBot="1">
      <c r="A29" s="80">
        <f>SUM(A30:A32)</f>
        <v>0</v>
      </c>
      <c r="B29" s="80">
        <f aca="true" t="shared" si="5" ref="B29:N29">SUM(B30:B32)</f>
        <v>0</v>
      </c>
      <c r="C29" s="80">
        <f t="shared" si="5"/>
        <v>0</v>
      </c>
      <c r="D29" s="80">
        <f t="shared" si="5"/>
        <v>0</v>
      </c>
      <c r="E29" s="80">
        <f t="shared" si="5"/>
        <v>0</v>
      </c>
      <c r="F29" s="80">
        <f t="shared" si="5"/>
        <v>0</v>
      </c>
      <c r="G29" s="80">
        <f t="shared" si="5"/>
        <v>0</v>
      </c>
      <c r="H29" s="80">
        <f t="shared" si="5"/>
        <v>0</v>
      </c>
      <c r="I29" s="80">
        <f t="shared" si="5"/>
        <v>0</v>
      </c>
      <c r="J29" s="80">
        <f t="shared" si="5"/>
        <v>0</v>
      </c>
      <c r="K29" s="80">
        <f t="shared" si="5"/>
        <v>0</v>
      </c>
      <c r="L29" s="80">
        <f t="shared" si="5"/>
        <v>0</v>
      </c>
      <c r="M29" s="80">
        <f t="shared" si="5"/>
        <v>0</v>
      </c>
      <c r="N29" s="80">
        <f t="shared" si="5"/>
        <v>0</v>
      </c>
      <c r="O29" s="67">
        <f>SUM(A29:N29)</f>
        <v>0</v>
      </c>
    </row>
    <row r="30" spans="1:15" ht="12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37"/>
      <c r="M30" s="37"/>
      <c r="N30" s="37"/>
      <c r="O30" s="82"/>
    </row>
    <row r="31" spans="1:15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40"/>
      <c r="M31" s="40"/>
      <c r="N31" s="40"/>
      <c r="O31" s="49"/>
    </row>
    <row r="32" spans="1:15" ht="13.5" thickBot="1">
      <c r="A32" s="84">
        <v>0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97">
        <v>0</v>
      </c>
      <c r="L32" s="97">
        <v>0</v>
      </c>
      <c r="M32" s="64">
        <v>0</v>
      </c>
      <c r="N32" s="64">
        <v>0</v>
      </c>
      <c r="O32" s="64"/>
    </row>
    <row r="33" spans="1:15" ht="13.5" thickBot="1">
      <c r="A33" s="67">
        <f>+A29+A27+A26+A22+A18+A14+A10</f>
        <v>0</v>
      </c>
      <c r="B33" s="67">
        <f aca="true" t="shared" si="6" ref="B33:J33">+B29+B27+B26+B22+B18+B14+B10</f>
        <v>0</v>
      </c>
      <c r="C33" s="67">
        <f t="shared" si="6"/>
        <v>0</v>
      </c>
      <c r="D33" s="67">
        <f t="shared" si="6"/>
        <v>0</v>
      </c>
      <c r="E33" s="67">
        <f t="shared" si="6"/>
        <v>0</v>
      </c>
      <c r="F33" s="67">
        <f t="shared" si="6"/>
        <v>0</v>
      </c>
      <c r="G33" s="67">
        <f t="shared" si="6"/>
        <v>0</v>
      </c>
      <c r="H33" s="67">
        <f t="shared" si="6"/>
        <v>0</v>
      </c>
      <c r="I33" s="67">
        <f t="shared" si="6"/>
        <v>0</v>
      </c>
      <c r="J33" s="67">
        <f t="shared" si="6"/>
        <v>0</v>
      </c>
      <c r="K33" s="67">
        <v>0</v>
      </c>
      <c r="L33" s="67">
        <v>0</v>
      </c>
      <c r="M33" s="67">
        <v>0</v>
      </c>
      <c r="N33" s="67">
        <v>0</v>
      </c>
      <c r="O33" s="67">
        <f>SUM(O10:O31)</f>
        <v>0</v>
      </c>
    </row>
  </sheetData>
  <sheetProtection/>
  <mergeCells count="14">
    <mergeCell ref="N1:O1"/>
    <mergeCell ref="N2:O2"/>
    <mergeCell ref="N3:O3"/>
    <mergeCell ref="N4:O4"/>
    <mergeCell ref="D1:M2"/>
    <mergeCell ref="D3:M4"/>
    <mergeCell ref="A5:B5"/>
    <mergeCell ref="C5:D5"/>
    <mergeCell ref="E5:F5"/>
    <mergeCell ref="G5:H5"/>
    <mergeCell ref="I5:J5"/>
    <mergeCell ref="K5:L5"/>
    <mergeCell ref="M5:N5"/>
    <mergeCell ref="O5:O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Y64"/>
  <sheetViews>
    <sheetView workbookViewId="0" topLeftCell="A4">
      <selection activeCell="A26" sqref="A26"/>
    </sheetView>
  </sheetViews>
  <sheetFormatPr defaultColWidth="11.421875" defaultRowHeight="12.75"/>
  <cols>
    <col min="1" max="1" width="56.28125" style="0" customWidth="1"/>
    <col min="2" max="16" width="14.7109375" style="0" customWidth="1"/>
    <col min="17" max="17" width="0.13671875" style="0" customWidth="1"/>
    <col min="18" max="19" width="14.7109375" style="0" hidden="1" customWidth="1"/>
    <col min="20" max="20" width="11.7109375" style="0" customWidth="1"/>
    <col min="21" max="21" width="14.7109375" style="0" customWidth="1"/>
    <col min="22" max="22" width="14.421875" style="0" customWidth="1"/>
    <col min="23" max="23" width="23.00390625" style="0" hidden="1" customWidth="1"/>
    <col min="24" max="25" width="5.7109375" style="0" hidden="1" customWidth="1"/>
  </cols>
  <sheetData>
    <row r="1" spans="1:25" ht="16.5" customHeight="1" thickBot="1">
      <c r="A1" s="362"/>
      <c r="B1" s="316" t="s">
        <v>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  <c r="U1" s="322" t="s">
        <v>0</v>
      </c>
      <c r="V1" s="349"/>
      <c r="W1" s="349"/>
      <c r="X1" s="349"/>
      <c r="Y1" s="350"/>
    </row>
    <row r="2" spans="1:25" ht="16.5" customHeight="1" thickBot="1">
      <c r="A2" s="363"/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5"/>
      <c r="U2" s="324" t="s">
        <v>2</v>
      </c>
      <c r="V2" s="323"/>
      <c r="W2" s="323"/>
      <c r="X2" s="323"/>
      <c r="Y2" s="351"/>
    </row>
    <row r="3" spans="1:25" ht="16.5" customHeight="1" thickBot="1">
      <c r="A3" s="363"/>
      <c r="B3" s="310" t="s">
        <v>68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2"/>
      <c r="U3" s="325" t="s">
        <v>3</v>
      </c>
      <c r="V3" s="326"/>
      <c r="W3" s="326"/>
      <c r="X3" s="326"/>
      <c r="Y3" s="352"/>
    </row>
    <row r="4" spans="1:25" ht="15" customHeight="1" thickBot="1">
      <c r="A4" s="364"/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5"/>
      <c r="U4" s="324" t="s">
        <v>85</v>
      </c>
      <c r="V4" s="323"/>
      <c r="W4" s="323"/>
      <c r="X4" s="323"/>
      <c r="Y4" s="351"/>
    </row>
    <row r="6" spans="1:22" ht="15.7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23"/>
      <c r="S6" s="23"/>
      <c r="T6" s="24"/>
      <c r="U6" s="24"/>
      <c r="V6" s="69"/>
    </row>
    <row r="7" spans="1:22" ht="13.5" thickBot="1">
      <c r="A7" s="101" t="s">
        <v>29</v>
      </c>
      <c r="B7" s="102">
        <v>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28"/>
      <c r="S7" s="28"/>
      <c r="T7" s="28"/>
      <c r="U7" s="63"/>
      <c r="V7" s="69"/>
    </row>
    <row r="8" spans="1:22" ht="13.5" thickBot="1">
      <c r="A8" s="106" t="s">
        <v>17</v>
      </c>
      <c r="B8" s="107"/>
      <c r="C8" s="108">
        <v>1</v>
      </c>
      <c r="D8" s="109"/>
      <c r="E8" s="108">
        <v>2</v>
      </c>
      <c r="F8" s="109"/>
      <c r="G8" s="108">
        <v>3</v>
      </c>
      <c r="H8" s="109"/>
      <c r="I8" s="108">
        <v>4</v>
      </c>
      <c r="J8" s="109"/>
      <c r="K8" s="108">
        <v>5</v>
      </c>
      <c r="L8" s="109"/>
      <c r="M8" s="108">
        <v>6</v>
      </c>
      <c r="N8" s="109"/>
      <c r="O8" s="108">
        <v>7</v>
      </c>
      <c r="P8" s="109"/>
      <c r="Q8" s="108">
        <v>8</v>
      </c>
      <c r="R8" s="109"/>
      <c r="S8" s="108">
        <v>9</v>
      </c>
      <c r="T8" s="109"/>
      <c r="U8" s="108">
        <v>10</v>
      </c>
      <c r="V8" s="109"/>
    </row>
    <row r="9" spans="1:22" ht="124.5" thickBot="1">
      <c r="A9" s="71" t="s">
        <v>30</v>
      </c>
      <c r="B9" s="71" t="s">
        <v>31</v>
      </c>
      <c r="C9" s="110" t="s">
        <v>32</v>
      </c>
      <c r="D9" s="111" t="s">
        <v>33</v>
      </c>
      <c r="E9" s="112" t="s">
        <v>32</v>
      </c>
      <c r="F9" s="111" t="s">
        <v>34</v>
      </c>
      <c r="G9" s="113" t="s">
        <v>32</v>
      </c>
      <c r="H9" s="114" t="s">
        <v>34</v>
      </c>
      <c r="I9" s="113" t="s">
        <v>32</v>
      </c>
      <c r="J9" s="111" t="s">
        <v>34</v>
      </c>
      <c r="K9" s="113" t="s">
        <v>32</v>
      </c>
      <c r="L9" s="111" t="s">
        <v>34</v>
      </c>
      <c r="M9" s="113" t="s">
        <v>32</v>
      </c>
      <c r="N9" s="111" t="s">
        <v>34</v>
      </c>
      <c r="O9" s="113" t="s">
        <v>32</v>
      </c>
      <c r="P9" s="111" t="s">
        <v>34</v>
      </c>
      <c r="Q9" s="113" t="s">
        <v>32</v>
      </c>
      <c r="R9" s="111" t="s">
        <v>34</v>
      </c>
      <c r="S9" s="115" t="s">
        <v>32</v>
      </c>
      <c r="T9" s="116" t="s">
        <v>34</v>
      </c>
      <c r="U9" s="115" t="s">
        <v>32</v>
      </c>
      <c r="V9" s="116" t="s">
        <v>34</v>
      </c>
    </row>
    <row r="10" spans="1:22" ht="12.75">
      <c r="A10" s="117"/>
      <c r="B10" s="118"/>
      <c r="C10" s="119">
        <v>1</v>
      </c>
      <c r="D10" s="120"/>
      <c r="E10" s="119"/>
      <c r="F10" s="120"/>
      <c r="G10" s="119"/>
      <c r="H10" s="120"/>
      <c r="I10" s="119"/>
      <c r="J10" s="121"/>
      <c r="K10" s="119"/>
      <c r="L10" s="120"/>
      <c r="M10" s="119"/>
      <c r="N10" s="120"/>
      <c r="O10" s="119"/>
      <c r="P10" s="120"/>
      <c r="Q10" s="119"/>
      <c r="R10" s="121"/>
      <c r="S10" s="122"/>
      <c r="T10" s="120"/>
      <c r="U10" s="122"/>
      <c r="V10" s="120"/>
    </row>
    <row r="11" spans="1:22" ht="12.75">
      <c r="A11" s="123"/>
      <c r="B11" s="124"/>
      <c r="C11" s="125"/>
      <c r="D11" s="126"/>
      <c r="E11" s="125"/>
      <c r="F11" s="126"/>
      <c r="G11" s="125"/>
      <c r="H11" s="126"/>
      <c r="I11" s="125"/>
      <c r="J11" s="126"/>
      <c r="K11" s="125"/>
      <c r="L11" s="126"/>
      <c r="M11" s="125"/>
      <c r="N11" s="126"/>
      <c r="O11" s="125"/>
      <c r="P11" s="126"/>
      <c r="Q11" s="125"/>
      <c r="R11" s="126"/>
      <c r="S11" s="127"/>
      <c r="T11" s="126"/>
      <c r="U11" s="127"/>
      <c r="V11" s="126"/>
    </row>
    <row r="12" spans="1:22" ht="12.75">
      <c r="A12" s="123"/>
      <c r="B12" s="124"/>
      <c r="C12" s="125"/>
      <c r="D12" s="126"/>
      <c r="E12" s="125"/>
      <c r="F12" s="126"/>
      <c r="G12" s="125"/>
      <c r="H12" s="126"/>
      <c r="I12" s="125"/>
      <c r="J12" s="126"/>
      <c r="K12" s="125"/>
      <c r="L12" s="126"/>
      <c r="M12" s="125"/>
      <c r="N12" s="126"/>
      <c r="O12" s="125"/>
      <c r="P12" s="126"/>
      <c r="Q12" s="125"/>
      <c r="R12" s="126"/>
      <c r="S12" s="127"/>
      <c r="T12" s="126"/>
      <c r="U12" s="127"/>
      <c r="V12" s="126"/>
    </row>
    <row r="13" spans="1:22" ht="13.5" thickBot="1">
      <c r="A13" s="128"/>
      <c r="B13" s="129"/>
      <c r="C13" s="130"/>
      <c r="D13" s="131"/>
      <c r="E13" s="130"/>
      <c r="F13" s="131"/>
      <c r="G13" s="130"/>
      <c r="H13" s="131"/>
      <c r="I13" s="130"/>
      <c r="J13" s="131"/>
      <c r="K13" s="130"/>
      <c r="L13" s="131"/>
      <c r="M13" s="130"/>
      <c r="N13" s="131"/>
      <c r="O13" s="130"/>
      <c r="P13" s="131"/>
      <c r="Q13" s="130"/>
      <c r="R13" s="131"/>
      <c r="S13" s="132"/>
      <c r="T13" s="131"/>
      <c r="U13" s="132"/>
      <c r="V13" s="131"/>
    </row>
    <row r="14" spans="1:22" ht="13.5" thickBot="1">
      <c r="A14" s="133" t="s">
        <v>14</v>
      </c>
      <c r="B14" s="134"/>
      <c r="C14" s="134">
        <f aca="true" t="shared" si="0" ref="C14:V14">SUM(C10:C13)</f>
        <v>1</v>
      </c>
      <c r="D14" s="135">
        <f>SUM(D10:D13)</f>
        <v>0</v>
      </c>
      <c r="E14" s="134">
        <f t="shared" si="0"/>
        <v>0</v>
      </c>
      <c r="F14" s="135">
        <f t="shared" si="0"/>
        <v>0</v>
      </c>
      <c r="G14" s="134">
        <f t="shared" si="0"/>
        <v>0</v>
      </c>
      <c r="H14" s="135">
        <f t="shared" si="0"/>
        <v>0</v>
      </c>
      <c r="I14" s="134">
        <f t="shared" si="0"/>
        <v>0</v>
      </c>
      <c r="J14" s="135">
        <f t="shared" si="0"/>
        <v>0</v>
      </c>
      <c r="K14" s="134">
        <f t="shared" si="0"/>
        <v>0</v>
      </c>
      <c r="L14" s="135">
        <f t="shared" si="0"/>
        <v>0</v>
      </c>
      <c r="M14" s="134">
        <f t="shared" si="0"/>
        <v>0</v>
      </c>
      <c r="N14" s="135">
        <f t="shared" si="0"/>
        <v>0</v>
      </c>
      <c r="O14" s="134">
        <f t="shared" si="0"/>
        <v>0</v>
      </c>
      <c r="P14" s="135">
        <f t="shared" si="0"/>
        <v>0</v>
      </c>
      <c r="Q14" s="134">
        <f t="shared" si="0"/>
        <v>0</v>
      </c>
      <c r="R14" s="135">
        <f t="shared" si="0"/>
        <v>0</v>
      </c>
      <c r="S14" s="134">
        <f t="shared" si="0"/>
        <v>0</v>
      </c>
      <c r="T14" s="135">
        <f t="shared" si="0"/>
        <v>0</v>
      </c>
      <c r="U14" s="136">
        <f t="shared" si="0"/>
        <v>0</v>
      </c>
      <c r="V14" s="135">
        <f t="shared" si="0"/>
        <v>0</v>
      </c>
    </row>
    <row r="15" spans="1:22" ht="12.75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2" ht="12.75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1:22" ht="13.5" thickBot="1">
      <c r="A17" s="137"/>
      <c r="B17" s="138" t="s">
        <v>35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ht="18.75" thickBot="1">
      <c r="A18" s="359"/>
      <c r="B18" s="334" t="s">
        <v>66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6"/>
      <c r="O18" s="298" t="s">
        <v>36</v>
      </c>
      <c r="P18" s="299"/>
      <c r="Q18" s="25"/>
      <c r="R18" s="139"/>
      <c r="S18" s="139"/>
      <c r="T18" s="139"/>
      <c r="U18" s="139"/>
      <c r="V18" s="139"/>
    </row>
    <row r="19" spans="1:22" ht="16.5" thickBot="1">
      <c r="A19" s="360"/>
      <c r="B19" s="98"/>
      <c r="C19" s="14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322" t="s">
        <v>0</v>
      </c>
      <c r="P19" s="323"/>
      <c r="Q19" s="323"/>
      <c r="R19" s="323"/>
      <c r="S19" s="323"/>
      <c r="T19" s="139"/>
      <c r="U19" s="139"/>
      <c r="V19" s="139"/>
    </row>
    <row r="20" spans="1:22" ht="13.5" customHeight="1" thickBot="1">
      <c r="A20" s="360"/>
      <c r="B20" s="337" t="s">
        <v>67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9"/>
      <c r="O20" s="324" t="s">
        <v>2</v>
      </c>
      <c r="P20" s="323"/>
      <c r="Q20" s="323"/>
      <c r="R20" s="323"/>
      <c r="S20" s="323"/>
      <c r="T20" s="139"/>
      <c r="U20" s="139"/>
      <c r="V20" s="139"/>
    </row>
    <row r="21" spans="1:22" ht="15" thickBot="1">
      <c r="A21" s="361"/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2"/>
      <c r="O21" s="325" t="s">
        <v>3</v>
      </c>
      <c r="P21" s="326"/>
      <c r="Q21" s="326"/>
      <c r="R21" s="326"/>
      <c r="S21" s="326"/>
      <c r="T21" s="139"/>
      <c r="U21" s="139"/>
      <c r="V21" s="139"/>
    </row>
    <row r="22" spans="1:22" ht="16.5" customHeight="1" thickBo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324" t="s">
        <v>85</v>
      </c>
      <c r="P22" s="323"/>
      <c r="Q22" s="323"/>
      <c r="R22" s="323"/>
      <c r="S22" s="323"/>
      <c r="T22" s="24"/>
      <c r="U22" s="24"/>
      <c r="V22" s="69"/>
    </row>
    <row r="23" spans="1:22" ht="12.75">
      <c r="A23" s="365" t="s">
        <v>89</v>
      </c>
      <c r="B23" s="327" t="s">
        <v>6</v>
      </c>
      <c r="C23" s="328"/>
      <c r="D23" s="328" t="s">
        <v>37</v>
      </c>
      <c r="E23" s="328"/>
      <c r="F23" s="328" t="s">
        <v>8</v>
      </c>
      <c r="G23" s="328"/>
      <c r="H23" s="329" t="s">
        <v>9</v>
      </c>
      <c r="I23" s="330"/>
      <c r="J23" s="329" t="s">
        <v>10</v>
      </c>
      <c r="K23" s="330"/>
      <c r="L23" s="329" t="s">
        <v>11</v>
      </c>
      <c r="M23" s="330"/>
      <c r="N23" s="329" t="s">
        <v>12</v>
      </c>
      <c r="O23" s="366"/>
      <c r="P23" s="331" t="s">
        <v>14</v>
      </c>
      <c r="Q23" s="103"/>
      <c r="R23" s="28"/>
      <c r="S23" s="28"/>
      <c r="T23" s="28"/>
      <c r="U23" s="28"/>
      <c r="V23" s="69"/>
    </row>
    <row r="24" spans="1:22" ht="13.5" thickBot="1">
      <c r="A24" s="368"/>
      <c r="B24" s="141" t="s">
        <v>15</v>
      </c>
      <c r="C24" s="142" t="s">
        <v>16</v>
      </c>
      <c r="D24" s="142" t="s">
        <v>15</v>
      </c>
      <c r="E24" s="142" t="s">
        <v>16</v>
      </c>
      <c r="F24" s="142" t="s">
        <v>15</v>
      </c>
      <c r="G24" s="142" t="s">
        <v>16</v>
      </c>
      <c r="H24" s="143" t="s">
        <v>15</v>
      </c>
      <c r="I24" s="143" t="s">
        <v>16</v>
      </c>
      <c r="J24" s="142" t="s">
        <v>15</v>
      </c>
      <c r="K24" s="143" t="s">
        <v>16</v>
      </c>
      <c r="L24" s="143" t="s">
        <v>15</v>
      </c>
      <c r="M24" s="144" t="s">
        <v>16</v>
      </c>
      <c r="N24" s="142" t="s">
        <v>15</v>
      </c>
      <c r="O24" s="145" t="s">
        <v>16</v>
      </c>
      <c r="P24" s="332"/>
      <c r="Q24" s="103"/>
      <c r="R24" s="28"/>
      <c r="S24" s="28"/>
      <c r="T24" s="28"/>
      <c r="U24" s="28"/>
      <c r="V24" s="69"/>
    </row>
    <row r="25" spans="1:22" ht="13.5" thickBot="1">
      <c r="A25" s="146" t="s">
        <v>38</v>
      </c>
      <c r="B25" s="71">
        <v>1</v>
      </c>
      <c r="C25" s="71">
        <v>2</v>
      </c>
      <c r="D25" s="71">
        <v>3</v>
      </c>
      <c r="E25" s="71">
        <v>4</v>
      </c>
      <c r="F25" s="71">
        <v>5</v>
      </c>
      <c r="G25" s="71">
        <v>6</v>
      </c>
      <c r="H25" s="71">
        <v>7</v>
      </c>
      <c r="I25" s="71">
        <v>8</v>
      </c>
      <c r="J25" s="71">
        <v>9</v>
      </c>
      <c r="K25" s="71">
        <v>10</v>
      </c>
      <c r="L25" s="71"/>
      <c r="M25" s="71"/>
      <c r="N25" s="71"/>
      <c r="O25" s="71"/>
      <c r="P25" s="367"/>
      <c r="Q25" s="103"/>
      <c r="R25" s="28"/>
      <c r="S25" s="28"/>
      <c r="T25" s="28"/>
      <c r="U25" s="28"/>
      <c r="V25" s="69"/>
    </row>
    <row r="26" spans="1:22" ht="12.75">
      <c r="A26" s="147" t="s">
        <v>39</v>
      </c>
      <c r="B26" s="148"/>
      <c r="C26" s="75"/>
      <c r="D26" s="148">
        <v>0.06</v>
      </c>
      <c r="E26" s="75"/>
      <c r="F26" s="148">
        <v>0.06</v>
      </c>
      <c r="G26" s="75"/>
      <c r="H26" s="148">
        <v>0.06</v>
      </c>
      <c r="I26" s="75"/>
      <c r="J26" s="148">
        <v>0.06</v>
      </c>
      <c r="K26" s="75"/>
      <c r="L26" s="148">
        <v>0.06</v>
      </c>
      <c r="M26" s="75"/>
      <c r="N26" s="148">
        <v>0.06</v>
      </c>
      <c r="O26" s="75"/>
      <c r="P26" s="149"/>
      <c r="Q26" s="150"/>
      <c r="R26" s="151"/>
      <c r="S26" s="151"/>
      <c r="T26" s="151"/>
      <c r="U26" s="151"/>
      <c r="V26" s="152"/>
    </row>
    <row r="27" spans="1:22" ht="12.75">
      <c r="A27" s="153" t="s">
        <v>40</v>
      </c>
      <c r="B27" s="154"/>
      <c r="C27" s="154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7"/>
      <c r="Q27" s="103"/>
      <c r="R27" s="28"/>
      <c r="S27" s="28"/>
      <c r="T27" s="28"/>
      <c r="U27" s="28"/>
      <c r="V27" s="69"/>
    </row>
    <row r="28" spans="1:22" ht="12.75">
      <c r="A28" s="158" t="s">
        <v>41</v>
      </c>
      <c r="B28" s="159"/>
      <c r="C28" s="153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60"/>
      <c r="Q28" s="103"/>
      <c r="R28" s="28"/>
      <c r="S28" s="28"/>
      <c r="T28" s="28"/>
      <c r="U28" s="28"/>
      <c r="V28" s="69"/>
    </row>
    <row r="29" spans="1:22" ht="12.75">
      <c r="A29" s="161" t="s">
        <v>42</v>
      </c>
      <c r="B29" s="162"/>
      <c r="C29" s="162">
        <f>B29</f>
        <v>0</v>
      </c>
      <c r="D29" s="162">
        <f>+B29+B29*D26</f>
        <v>0</v>
      </c>
      <c r="E29" s="162">
        <f>D29</f>
        <v>0</v>
      </c>
      <c r="F29" s="162">
        <f>+(D29*F26)+D29</f>
        <v>0</v>
      </c>
      <c r="G29" s="162">
        <f>F29</f>
        <v>0</v>
      </c>
      <c r="H29" s="162">
        <f>+(F29*H26)+F29</f>
        <v>0</v>
      </c>
      <c r="I29" s="162">
        <f>H29</f>
        <v>0</v>
      </c>
      <c r="J29" s="159">
        <f>+I29*J26+I29</f>
        <v>0</v>
      </c>
      <c r="K29" s="159">
        <f>+J29</f>
        <v>0</v>
      </c>
      <c r="L29" s="159">
        <f>+K29*L26+K29</f>
        <v>0</v>
      </c>
      <c r="M29" s="155">
        <f>L29</f>
        <v>0</v>
      </c>
      <c r="N29" s="159">
        <f>+M29*N26+M29</f>
        <v>0</v>
      </c>
      <c r="O29" s="155">
        <f>N29</f>
        <v>0</v>
      </c>
      <c r="P29" s="160"/>
      <c r="Q29" s="103"/>
      <c r="R29" s="28"/>
      <c r="S29" s="28"/>
      <c r="T29" s="28"/>
      <c r="U29" s="28"/>
      <c r="V29" s="69"/>
    </row>
    <row r="30" spans="1:22" ht="12.75">
      <c r="A30" s="40" t="s">
        <v>43</v>
      </c>
      <c r="B30" s="162">
        <f>+B29*$D$13</f>
        <v>0</v>
      </c>
      <c r="C30" s="162">
        <f>+C29*$F$13</f>
        <v>0</v>
      </c>
      <c r="D30" s="162">
        <f>+D29*$H$13</f>
        <v>0</v>
      </c>
      <c r="E30" s="162">
        <f>+E29*$J$13</f>
        <v>0</v>
      </c>
      <c r="F30" s="162">
        <f>+F29*$L$13</f>
        <v>0</v>
      </c>
      <c r="G30" s="162">
        <f>+G29*$N$13</f>
        <v>0</v>
      </c>
      <c r="H30" s="162">
        <f>+H29*$P$13</f>
        <v>0</v>
      </c>
      <c r="I30" s="162">
        <f>+I29*$R$13</f>
        <v>0</v>
      </c>
      <c r="J30" s="159">
        <f>+J29*T14</f>
        <v>0</v>
      </c>
      <c r="K30" s="159">
        <f>+K29*V14</f>
        <v>0</v>
      </c>
      <c r="L30" s="155"/>
      <c r="M30" s="155"/>
      <c r="N30" s="155"/>
      <c r="O30" s="155"/>
      <c r="P30" s="160">
        <f>SUM(B30:O30)</f>
        <v>0</v>
      </c>
      <c r="Q30" s="103"/>
      <c r="R30" s="28"/>
      <c r="S30" s="28"/>
      <c r="T30" s="28"/>
      <c r="U30" s="28"/>
      <c r="V30" s="69"/>
    </row>
    <row r="31" spans="1:22" ht="12.75">
      <c r="A31" s="40" t="s">
        <v>44</v>
      </c>
      <c r="B31" s="163">
        <f aca="true" t="shared" si="1" ref="B31:K31">+B30*0.3282</f>
        <v>0</v>
      </c>
      <c r="C31" s="163">
        <f t="shared" si="1"/>
        <v>0</v>
      </c>
      <c r="D31" s="163">
        <f t="shared" si="1"/>
        <v>0</v>
      </c>
      <c r="E31" s="163">
        <f t="shared" si="1"/>
        <v>0</v>
      </c>
      <c r="F31" s="163">
        <f t="shared" si="1"/>
        <v>0</v>
      </c>
      <c r="G31" s="163">
        <f t="shared" si="1"/>
        <v>0</v>
      </c>
      <c r="H31" s="163">
        <f t="shared" si="1"/>
        <v>0</v>
      </c>
      <c r="I31" s="163">
        <f t="shared" si="1"/>
        <v>0</v>
      </c>
      <c r="J31" s="164">
        <f t="shared" si="1"/>
        <v>0</v>
      </c>
      <c r="K31" s="164">
        <f t="shared" si="1"/>
        <v>0</v>
      </c>
      <c r="L31" s="155"/>
      <c r="M31" s="155"/>
      <c r="N31" s="155"/>
      <c r="O31" s="155"/>
      <c r="P31" s="160">
        <f>SUM(B31:K31)</f>
        <v>0</v>
      </c>
      <c r="Q31" s="103"/>
      <c r="R31" s="28"/>
      <c r="S31" s="28"/>
      <c r="T31" s="28"/>
      <c r="U31" s="28"/>
      <c r="V31" s="69"/>
    </row>
    <row r="32" spans="1:22" ht="13.5" thickBot="1">
      <c r="A32" s="40" t="s">
        <v>45</v>
      </c>
      <c r="B32" s="163">
        <f>+B30*0.3002</f>
        <v>0</v>
      </c>
      <c r="C32" s="163">
        <f aca="true" t="shared" si="2" ref="C32:I32">+C30*0.3002</f>
        <v>0</v>
      </c>
      <c r="D32" s="163">
        <f t="shared" si="2"/>
        <v>0</v>
      </c>
      <c r="E32" s="163">
        <f t="shared" si="2"/>
        <v>0</v>
      </c>
      <c r="F32" s="163">
        <f t="shared" si="2"/>
        <v>0</v>
      </c>
      <c r="G32" s="163">
        <f t="shared" si="2"/>
        <v>0</v>
      </c>
      <c r="H32" s="163">
        <f t="shared" si="2"/>
        <v>0</v>
      </c>
      <c r="I32" s="163">
        <f t="shared" si="2"/>
        <v>0</v>
      </c>
      <c r="J32" s="163">
        <f>+J30*0.3002</f>
        <v>0</v>
      </c>
      <c r="K32" s="163">
        <f>+K30*0.3002</f>
        <v>0</v>
      </c>
      <c r="L32" s="155"/>
      <c r="M32" s="155"/>
      <c r="N32" s="155"/>
      <c r="O32" s="155"/>
      <c r="P32" s="160">
        <f>SUM(B32:K32)</f>
        <v>0</v>
      </c>
      <c r="Q32" s="103"/>
      <c r="R32" s="28"/>
      <c r="S32" s="28"/>
      <c r="T32" s="28"/>
      <c r="U32" s="28"/>
      <c r="V32" s="69"/>
    </row>
    <row r="33" spans="1:22" ht="13.5" thickBot="1">
      <c r="A33" s="66" t="s">
        <v>46</v>
      </c>
      <c r="B33" s="165">
        <f>SUM(B30:B32)</f>
        <v>0</v>
      </c>
      <c r="C33" s="165">
        <f aca="true" t="shared" si="3" ref="C33:K33">SUM(C30:C32)</f>
        <v>0</v>
      </c>
      <c r="D33" s="165">
        <f t="shared" si="3"/>
        <v>0</v>
      </c>
      <c r="E33" s="165">
        <f t="shared" si="3"/>
        <v>0</v>
      </c>
      <c r="F33" s="165">
        <f t="shared" si="3"/>
        <v>0</v>
      </c>
      <c r="G33" s="165">
        <f t="shared" si="3"/>
        <v>0</v>
      </c>
      <c r="H33" s="165">
        <f t="shared" si="3"/>
        <v>0</v>
      </c>
      <c r="I33" s="165">
        <f t="shared" si="3"/>
        <v>0</v>
      </c>
      <c r="J33" s="165">
        <f t="shared" si="3"/>
        <v>0</v>
      </c>
      <c r="K33" s="165">
        <f t="shared" si="3"/>
        <v>0</v>
      </c>
      <c r="L33" s="80"/>
      <c r="M33" s="80"/>
      <c r="N33" s="80"/>
      <c r="O33" s="80"/>
      <c r="P33" s="166">
        <f>SUM(P30:P32)</f>
        <v>0</v>
      </c>
      <c r="Q33" s="103"/>
      <c r="R33" s="28"/>
      <c r="S33" s="28"/>
      <c r="T33" s="28"/>
      <c r="U33" s="28"/>
      <c r="V33" s="69"/>
    </row>
    <row r="34" spans="1:22" ht="13.5" thickBot="1">
      <c r="A34" s="77" t="s">
        <v>47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167"/>
      <c r="Q34" s="103"/>
      <c r="R34" s="28"/>
      <c r="S34" s="28"/>
      <c r="T34" s="28"/>
      <c r="U34" s="28"/>
      <c r="V34" s="69"/>
    </row>
    <row r="35" spans="1:22" ht="12.75">
      <c r="A35" s="168" t="s">
        <v>48</v>
      </c>
      <c r="B35" s="169"/>
      <c r="C35" s="169"/>
      <c r="D35" s="37"/>
      <c r="E35" s="169"/>
      <c r="F35" s="37"/>
      <c r="G35" s="169"/>
      <c r="H35" s="37"/>
      <c r="I35" s="169"/>
      <c r="J35" s="37"/>
      <c r="K35" s="169"/>
      <c r="L35" s="37"/>
      <c r="M35" s="169"/>
      <c r="N35" s="37"/>
      <c r="O35" s="169"/>
      <c r="P35" s="82"/>
      <c r="Q35" s="103"/>
      <c r="R35" s="28"/>
      <c r="S35" s="28"/>
      <c r="T35" s="28"/>
      <c r="U35" s="28"/>
      <c r="V35" s="69"/>
    </row>
    <row r="36" spans="1:22" ht="12.75">
      <c r="A36" s="40" t="s">
        <v>43</v>
      </c>
      <c r="B36" s="159">
        <v>0</v>
      </c>
      <c r="C36" s="159">
        <f>+B36</f>
        <v>0</v>
      </c>
      <c r="D36" s="159">
        <f>+B36*D26+B36</f>
        <v>0</v>
      </c>
      <c r="E36" s="159">
        <f>+D36</f>
        <v>0</v>
      </c>
      <c r="F36" s="159">
        <f>(D36*F26)+D36</f>
        <v>0</v>
      </c>
      <c r="G36" s="159">
        <f>+F36</f>
        <v>0</v>
      </c>
      <c r="H36" s="159">
        <f>(F36*H26)+F36</f>
        <v>0</v>
      </c>
      <c r="I36" s="159">
        <f>+H36</f>
        <v>0</v>
      </c>
      <c r="J36" s="159">
        <f>+H36*J26+I36</f>
        <v>0</v>
      </c>
      <c r="K36" s="159">
        <f>+J36</f>
        <v>0</v>
      </c>
      <c r="L36" s="159"/>
      <c r="M36" s="159"/>
      <c r="N36" s="159"/>
      <c r="O36" s="159"/>
      <c r="P36" s="49"/>
      <c r="Q36" s="103"/>
      <c r="R36" s="28"/>
      <c r="S36" s="28"/>
      <c r="T36" s="28"/>
      <c r="U36" s="28"/>
      <c r="V36" s="69"/>
    </row>
    <row r="37" spans="1:22" ht="12.75">
      <c r="A37" s="40" t="s">
        <v>44</v>
      </c>
      <c r="B37" s="164">
        <f>+C36*0.3282</f>
        <v>0</v>
      </c>
      <c r="C37" s="164">
        <f aca="true" t="shared" si="4" ref="C37:I37">+D36*0.3282</f>
        <v>0</v>
      </c>
      <c r="D37" s="164">
        <f t="shared" si="4"/>
        <v>0</v>
      </c>
      <c r="E37" s="164">
        <f t="shared" si="4"/>
        <v>0</v>
      </c>
      <c r="F37" s="164">
        <f t="shared" si="4"/>
        <v>0</v>
      </c>
      <c r="G37" s="164">
        <f t="shared" si="4"/>
        <v>0</v>
      </c>
      <c r="H37" s="164">
        <f t="shared" si="4"/>
        <v>0</v>
      </c>
      <c r="I37" s="164">
        <f t="shared" si="4"/>
        <v>0</v>
      </c>
      <c r="J37" s="164">
        <f>+K36*0.3282</f>
        <v>0</v>
      </c>
      <c r="K37" s="164">
        <f>+K36*0.3282</f>
        <v>0</v>
      </c>
      <c r="L37" s="159"/>
      <c r="M37" s="159"/>
      <c r="N37" s="159"/>
      <c r="O37" s="159"/>
      <c r="P37" s="49"/>
      <c r="Q37" s="103"/>
      <c r="R37" s="28"/>
      <c r="S37" s="28"/>
      <c r="T37" s="28"/>
      <c r="U37" s="28"/>
      <c r="V37" s="69"/>
    </row>
    <row r="38" spans="1:22" ht="12.75">
      <c r="A38" s="40" t="s">
        <v>45</v>
      </c>
      <c r="B38" s="164">
        <f>+C36*0.3002</f>
        <v>0</v>
      </c>
      <c r="C38" s="164">
        <f aca="true" t="shared" si="5" ref="C38:I38">+C36*0.30875</f>
        <v>0</v>
      </c>
      <c r="D38" s="164">
        <f t="shared" si="5"/>
        <v>0</v>
      </c>
      <c r="E38" s="164">
        <f t="shared" si="5"/>
        <v>0</v>
      </c>
      <c r="F38" s="164">
        <f t="shared" si="5"/>
        <v>0</v>
      </c>
      <c r="G38" s="164">
        <f t="shared" si="5"/>
        <v>0</v>
      </c>
      <c r="H38" s="164">
        <f t="shared" si="5"/>
        <v>0</v>
      </c>
      <c r="I38" s="164">
        <f t="shared" si="5"/>
        <v>0</v>
      </c>
      <c r="J38" s="164">
        <f>+J36*0.30875</f>
        <v>0</v>
      </c>
      <c r="K38" s="164">
        <f>+K36*0.30875</f>
        <v>0</v>
      </c>
      <c r="L38" s="159"/>
      <c r="M38" s="159"/>
      <c r="N38" s="159"/>
      <c r="O38" s="159"/>
      <c r="P38" s="49"/>
      <c r="Q38" s="103"/>
      <c r="R38" s="28"/>
      <c r="S38" s="28"/>
      <c r="T38" s="28"/>
      <c r="U38" s="28"/>
      <c r="V38" s="69"/>
    </row>
    <row r="39" spans="1:22" ht="13.5" thickBot="1">
      <c r="A39" s="40" t="s">
        <v>49</v>
      </c>
      <c r="B39" s="159">
        <v>6</v>
      </c>
      <c r="C39" s="159">
        <v>6</v>
      </c>
      <c r="D39" s="159">
        <v>6</v>
      </c>
      <c r="E39" s="159">
        <v>6</v>
      </c>
      <c r="F39" s="159">
        <v>6</v>
      </c>
      <c r="G39" s="159">
        <v>6</v>
      </c>
      <c r="H39" s="159">
        <v>6</v>
      </c>
      <c r="I39" s="159">
        <v>6</v>
      </c>
      <c r="J39" s="159">
        <v>6</v>
      </c>
      <c r="K39" s="159">
        <v>6</v>
      </c>
      <c r="L39" s="153"/>
      <c r="M39" s="153"/>
      <c r="N39" s="153"/>
      <c r="O39" s="153"/>
      <c r="P39" s="160"/>
      <c r="Q39" s="103"/>
      <c r="R39" s="28"/>
      <c r="S39" s="28"/>
      <c r="T39" s="28"/>
      <c r="U39" s="28"/>
      <c r="V39" s="69"/>
    </row>
    <row r="40" spans="1:22" ht="13.5" thickBot="1">
      <c r="A40" s="66" t="s">
        <v>50</v>
      </c>
      <c r="B40" s="80">
        <f>+(B36+B37+B38)*6</f>
        <v>0</v>
      </c>
      <c r="C40" s="80">
        <f aca="true" t="shared" si="6" ref="C40:K40">+(C36+C37+C38)*6</f>
        <v>0</v>
      </c>
      <c r="D40" s="80">
        <f t="shared" si="6"/>
        <v>0</v>
      </c>
      <c r="E40" s="80">
        <f t="shared" si="6"/>
        <v>0</v>
      </c>
      <c r="F40" s="80">
        <f t="shared" si="6"/>
        <v>0</v>
      </c>
      <c r="G40" s="80">
        <f t="shared" si="6"/>
        <v>0</v>
      </c>
      <c r="H40" s="80">
        <f t="shared" si="6"/>
        <v>0</v>
      </c>
      <c r="I40" s="80">
        <f t="shared" si="6"/>
        <v>0</v>
      </c>
      <c r="J40" s="80">
        <f t="shared" si="6"/>
        <v>0</v>
      </c>
      <c r="K40" s="80">
        <f t="shared" si="6"/>
        <v>0</v>
      </c>
      <c r="L40" s="77"/>
      <c r="M40" s="77"/>
      <c r="N40" s="77"/>
      <c r="O40" s="77"/>
      <c r="P40" s="166">
        <f>SUM(B40:O40)</f>
        <v>0</v>
      </c>
      <c r="Q40" s="103"/>
      <c r="R40" s="28"/>
      <c r="S40" s="28"/>
      <c r="T40" s="28"/>
      <c r="U40" s="28"/>
      <c r="V40" s="69"/>
    </row>
    <row r="41" spans="1:22" ht="12.75">
      <c r="A41" s="168" t="s">
        <v>51</v>
      </c>
      <c r="B41" s="169"/>
      <c r="C41" s="169"/>
      <c r="D41" s="37"/>
      <c r="E41" s="169"/>
      <c r="F41" s="37"/>
      <c r="G41" s="169"/>
      <c r="H41" s="37"/>
      <c r="I41" s="169"/>
      <c r="J41" s="37"/>
      <c r="K41" s="169"/>
      <c r="L41" s="37"/>
      <c r="M41" s="169"/>
      <c r="N41" s="37"/>
      <c r="O41" s="169"/>
      <c r="P41" s="82"/>
      <c r="Q41" s="103"/>
      <c r="R41" s="28"/>
      <c r="S41" s="28"/>
      <c r="T41" s="28"/>
      <c r="U41" s="28"/>
      <c r="V41" s="69"/>
    </row>
    <row r="42" spans="1:22" ht="12.75">
      <c r="A42" s="40" t="s">
        <v>43</v>
      </c>
      <c r="B42" s="159">
        <v>0</v>
      </c>
      <c r="C42" s="159">
        <f>+B42</f>
        <v>0</v>
      </c>
      <c r="D42" s="159">
        <f>(B42*D26)+B42</f>
        <v>0</v>
      </c>
      <c r="E42" s="159">
        <f>+D42</f>
        <v>0</v>
      </c>
      <c r="F42" s="159">
        <f>(D42*F26)+D42</f>
        <v>0</v>
      </c>
      <c r="G42" s="159">
        <f>+F42</f>
        <v>0</v>
      </c>
      <c r="H42" s="159">
        <f>(F42*H26)+F42</f>
        <v>0</v>
      </c>
      <c r="I42" s="159">
        <f>+H42</f>
        <v>0</v>
      </c>
      <c r="J42" s="159">
        <f>+H42*J26+I42</f>
        <v>0</v>
      </c>
      <c r="K42" s="159">
        <f>+J42</f>
        <v>0</v>
      </c>
      <c r="L42" s="159"/>
      <c r="M42" s="159"/>
      <c r="N42" s="159"/>
      <c r="O42" s="159"/>
      <c r="P42" s="49"/>
      <c r="Q42" s="103"/>
      <c r="R42" s="28"/>
      <c r="S42" s="28"/>
      <c r="T42" s="28"/>
      <c r="U42" s="28"/>
      <c r="V42" s="69"/>
    </row>
    <row r="43" spans="1:22" ht="12.75">
      <c r="A43" s="40" t="s">
        <v>44</v>
      </c>
      <c r="B43" s="164">
        <f>+B42*0.3282</f>
        <v>0</v>
      </c>
      <c r="C43" s="164">
        <f>+C42*0.3282</f>
        <v>0</v>
      </c>
      <c r="D43" s="164">
        <f aca="true" t="shared" si="7" ref="D43:I43">+D42*0.3282</f>
        <v>0</v>
      </c>
      <c r="E43" s="164">
        <f t="shared" si="7"/>
        <v>0</v>
      </c>
      <c r="F43" s="164">
        <f t="shared" si="7"/>
        <v>0</v>
      </c>
      <c r="G43" s="164">
        <f t="shared" si="7"/>
        <v>0</v>
      </c>
      <c r="H43" s="164">
        <f t="shared" si="7"/>
        <v>0</v>
      </c>
      <c r="I43" s="164">
        <f t="shared" si="7"/>
        <v>0</v>
      </c>
      <c r="J43" s="164">
        <f>+J42*0.3282</f>
        <v>0</v>
      </c>
      <c r="K43" s="164">
        <f>+K42*0.3282</f>
        <v>0</v>
      </c>
      <c r="L43" s="159"/>
      <c r="M43" s="159"/>
      <c r="N43" s="159"/>
      <c r="O43" s="159"/>
      <c r="P43" s="49"/>
      <c r="Q43" s="103"/>
      <c r="R43" s="28"/>
      <c r="S43" s="28"/>
      <c r="T43" s="28"/>
      <c r="U43" s="28"/>
      <c r="V43" s="69"/>
    </row>
    <row r="44" spans="1:22" ht="12.75">
      <c r="A44" s="40" t="s">
        <v>45</v>
      </c>
      <c r="B44" s="164">
        <f>+B42*0.3002</f>
        <v>0</v>
      </c>
      <c r="C44" s="164">
        <f aca="true" t="shared" si="8" ref="C44:I44">+C42*0.3002</f>
        <v>0</v>
      </c>
      <c r="D44" s="164">
        <f t="shared" si="8"/>
        <v>0</v>
      </c>
      <c r="E44" s="164">
        <f t="shared" si="8"/>
        <v>0</v>
      </c>
      <c r="F44" s="164">
        <f t="shared" si="8"/>
        <v>0</v>
      </c>
      <c r="G44" s="164">
        <f t="shared" si="8"/>
        <v>0</v>
      </c>
      <c r="H44" s="164">
        <f t="shared" si="8"/>
        <v>0</v>
      </c>
      <c r="I44" s="164">
        <f t="shared" si="8"/>
        <v>0</v>
      </c>
      <c r="J44" s="164">
        <f>+J42*0.3002</f>
        <v>0</v>
      </c>
      <c r="K44" s="164">
        <f>+K42*0.3002</f>
        <v>0</v>
      </c>
      <c r="L44" s="159"/>
      <c r="M44" s="159"/>
      <c r="N44" s="159"/>
      <c r="O44" s="159"/>
      <c r="P44" s="49"/>
      <c r="Q44" s="103"/>
      <c r="R44" s="103"/>
      <c r="S44" s="103"/>
      <c r="T44" s="103"/>
      <c r="U44" s="103"/>
      <c r="V44" s="170"/>
    </row>
    <row r="45" spans="1:22" ht="13.5" thickBot="1">
      <c r="A45" s="40" t="s">
        <v>49</v>
      </c>
      <c r="B45" s="159">
        <v>6</v>
      </c>
      <c r="C45" s="159">
        <v>6</v>
      </c>
      <c r="D45" s="159">
        <v>6</v>
      </c>
      <c r="E45" s="159">
        <v>6</v>
      </c>
      <c r="F45" s="159">
        <v>6</v>
      </c>
      <c r="G45" s="159">
        <v>6</v>
      </c>
      <c r="H45" s="159">
        <v>6</v>
      </c>
      <c r="I45" s="159">
        <v>6</v>
      </c>
      <c r="J45" s="159">
        <v>6</v>
      </c>
      <c r="K45" s="159">
        <v>6</v>
      </c>
      <c r="L45" s="153"/>
      <c r="M45" s="153"/>
      <c r="N45" s="153"/>
      <c r="O45" s="153"/>
      <c r="P45" s="160"/>
      <c r="Q45" s="103"/>
      <c r="R45" s="28"/>
      <c r="S45" s="28"/>
      <c r="T45" s="28"/>
      <c r="U45" s="28"/>
      <c r="V45" s="69"/>
    </row>
    <row r="46" spans="1:22" ht="13.5" thickBot="1">
      <c r="A46" s="66" t="s">
        <v>52</v>
      </c>
      <c r="B46" s="80">
        <f aca="true" t="shared" si="9" ref="B46:K46">+(B42+B43+B44)*(B45)</f>
        <v>0</v>
      </c>
      <c r="C46" s="80">
        <f t="shared" si="9"/>
        <v>0</v>
      </c>
      <c r="D46" s="80">
        <f t="shared" si="9"/>
        <v>0</v>
      </c>
      <c r="E46" s="80">
        <f t="shared" si="9"/>
        <v>0</v>
      </c>
      <c r="F46" s="80">
        <f t="shared" si="9"/>
        <v>0</v>
      </c>
      <c r="G46" s="80">
        <f t="shared" si="9"/>
        <v>0</v>
      </c>
      <c r="H46" s="80">
        <f t="shared" si="9"/>
        <v>0</v>
      </c>
      <c r="I46" s="80">
        <f t="shared" si="9"/>
        <v>0</v>
      </c>
      <c r="J46" s="80">
        <f t="shared" si="9"/>
        <v>0</v>
      </c>
      <c r="K46" s="80">
        <f t="shared" si="9"/>
        <v>0</v>
      </c>
      <c r="L46" s="77"/>
      <c r="M46" s="77"/>
      <c r="N46" s="77"/>
      <c r="O46" s="77"/>
      <c r="P46" s="166">
        <f>+B46+C46+D46+E46+F46+G46+H46+I46+J46+K46</f>
        <v>0</v>
      </c>
      <c r="Q46" s="103"/>
      <c r="R46" s="28"/>
      <c r="S46" s="28"/>
      <c r="T46" s="28"/>
      <c r="U46" s="28"/>
      <c r="V46" s="69"/>
    </row>
    <row r="47" spans="1:22" ht="12.75">
      <c r="A47" s="158" t="s">
        <v>53</v>
      </c>
      <c r="B47" s="171"/>
      <c r="C47" s="171"/>
      <c r="D47" s="40"/>
      <c r="E47" s="171"/>
      <c r="F47" s="40"/>
      <c r="G47" s="171"/>
      <c r="H47" s="40"/>
      <c r="I47" s="171"/>
      <c r="J47" s="40"/>
      <c r="K47" s="171"/>
      <c r="L47" s="40"/>
      <c r="M47" s="171"/>
      <c r="N47" s="40"/>
      <c r="O47" s="171"/>
      <c r="P47" s="49"/>
      <c r="Q47" s="103"/>
      <c r="R47" s="28"/>
      <c r="S47" s="28"/>
      <c r="T47" s="28"/>
      <c r="U47" s="28"/>
      <c r="V47" s="69"/>
    </row>
    <row r="48" spans="1:22" ht="12.75">
      <c r="A48" s="40" t="s">
        <v>43</v>
      </c>
      <c r="B48" s="159">
        <v>0</v>
      </c>
      <c r="C48" s="159">
        <f>+B48</f>
        <v>0</v>
      </c>
      <c r="D48" s="159">
        <f>(B48*D26)+B48</f>
        <v>0</v>
      </c>
      <c r="E48" s="159">
        <f>+D48</f>
        <v>0</v>
      </c>
      <c r="F48" s="159">
        <f>+(D48*F26)+D48</f>
        <v>0</v>
      </c>
      <c r="G48" s="159">
        <f>+F48</f>
        <v>0</v>
      </c>
      <c r="H48" s="159">
        <f>+(F48*H26)+F48</f>
        <v>0</v>
      </c>
      <c r="I48" s="159">
        <f>+H48</f>
        <v>0</v>
      </c>
      <c r="J48" s="159">
        <f>+H48*J26+I48</f>
        <v>0</v>
      </c>
      <c r="K48" s="159">
        <f>+J48</f>
        <v>0</v>
      </c>
      <c r="L48" s="159"/>
      <c r="M48" s="159"/>
      <c r="N48" s="159"/>
      <c r="O48" s="159"/>
      <c r="P48" s="49"/>
      <c r="Q48" s="103"/>
      <c r="R48" s="28"/>
      <c r="S48" s="28"/>
      <c r="T48" s="28"/>
      <c r="U48" s="28"/>
      <c r="V48" s="69"/>
    </row>
    <row r="49" spans="1:22" ht="12.75">
      <c r="A49" s="40" t="s">
        <v>44</v>
      </c>
      <c r="B49" s="164">
        <f>+B48*0.3282</f>
        <v>0</v>
      </c>
      <c r="C49" s="164">
        <f aca="true" t="shared" si="10" ref="C49:I49">+C48*0.3282</f>
        <v>0</v>
      </c>
      <c r="D49" s="164">
        <f t="shared" si="10"/>
        <v>0</v>
      </c>
      <c r="E49" s="164">
        <f t="shared" si="10"/>
        <v>0</v>
      </c>
      <c r="F49" s="164">
        <f t="shared" si="10"/>
        <v>0</v>
      </c>
      <c r="G49" s="164">
        <f t="shared" si="10"/>
        <v>0</v>
      </c>
      <c r="H49" s="164">
        <f t="shared" si="10"/>
        <v>0</v>
      </c>
      <c r="I49" s="164">
        <f t="shared" si="10"/>
        <v>0</v>
      </c>
      <c r="J49" s="164">
        <f>+J48*0.3282</f>
        <v>0</v>
      </c>
      <c r="K49" s="164">
        <f>+K48*0.3282</f>
        <v>0</v>
      </c>
      <c r="L49" s="159"/>
      <c r="M49" s="159"/>
      <c r="N49" s="159"/>
      <c r="O49" s="159"/>
      <c r="P49" s="49"/>
      <c r="Q49" s="103"/>
      <c r="R49" s="28"/>
      <c r="S49" s="28"/>
      <c r="T49" s="28"/>
      <c r="U49" s="28"/>
      <c r="V49" s="69"/>
    </row>
    <row r="50" spans="1:22" ht="12.75">
      <c r="A50" s="40" t="s">
        <v>45</v>
      </c>
      <c r="B50" s="164">
        <f>+B48*0.3002</f>
        <v>0</v>
      </c>
      <c r="C50" s="164">
        <f aca="true" t="shared" si="11" ref="C50:I50">+C48*0.3002</f>
        <v>0</v>
      </c>
      <c r="D50" s="164">
        <f t="shared" si="11"/>
        <v>0</v>
      </c>
      <c r="E50" s="164">
        <f t="shared" si="11"/>
        <v>0</v>
      </c>
      <c r="F50" s="164">
        <f t="shared" si="11"/>
        <v>0</v>
      </c>
      <c r="G50" s="164">
        <f t="shared" si="11"/>
        <v>0</v>
      </c>
      <c r="H50" s="164">
        <f t="shared" si="11"/>
        <v>0</v>
      </c>
      <c r="I50" s="164">
        <f t="shared" si="11"/>
        <v>0</v>
      </c>
      <c r="J50" s="164">
        <f>+J48*0.3002</f>
        <v>0</v>
      </c>
      <c r="K50" s="164">
        <f>+K48*0.3002</f>
        <v>0</v>
      </c>
      <c r="L50" s="159"/>
      <c r="M50" s="159"/>
      <c r="N50" s="159"/>
      <c r="O50" s="159"/>
      <c r="P50" s="49"/>
      <c r="Q50" s="103"/>
      <c r="R50" s="103"/>
      <c r="S50" s="103"/>
      <c r="T50" s="103"/>
      <c r="U50" s="103"/>
      <c r="V50" s="170"/>
    </row>
    <row r="51" spans="1:22" ht="13.5" thickBot="1">
      <c r="A51" s="40" t="s">
        <v>49</v>
      </c>
      <c r="B51" s="159">
        <v>6</v>
      </c>
      <c r="C51" s="159">
        <v>6</v>
      </c>
      <c r="D51" s="159">
        <v>6</v>
      </c>
      <c r="E51" s="159">
        <v>6</v>
      </c>
      <c r="F51" s="159">
        <v>6</v>
      </c>
      <c r="G51" s="159">
        <v>6</v>
      </c>
      <c r="H51" s="159">
        <v>6</v>
      </c>
      <c r="I51" s="159">
        <v>6</v>
      </c>
      <c r="J51" s="159">
        <v>6</v>
      </c>
      <c r="K51" s="159">
        <v>6</v>
      </c>
      <c r="L51" s="153"/>
      <c r="M51" s="153"/>
      <c r="N51" s="153"/>
      <c r="O51" s="153"/>
      <c r="P51" s="160"/>
      <c r="Q51" s="103"/>
      <c r="R51" s="28"/>
      <c r="S51" s="28"/>
      <c r="T51" s="28"/>
      <c r="U51" s="28"/>
      <c r="V51" s="69"/>
    </row>
    <row r="52" spans="1:22" ht="13.5" thickBot="1">
      <c r="A52" s="66" t="s">
        <v>54</v>
      </c>
      <c r="B52" s="80">
        <f aca="true" t="shared" si="12" ref="B52:I52">+(B48+B49+B50)*(B51)</f>
        <v>0</v>
      </c>
      <c r="C52" s="80">
        <f t="shared" si="12"/>
        <v>0</v>
      </c>
      <c r="D52" s="80">
        <f t="shared" si="12"/>
        <v>0</v>
      </c>
      <c r="E52" s="80">
        <f t="shared" si="12"/>
        <v>0</v>
      </c>
      <c r="F52" s="80">
        <f t="shared" si="12"/>
        <v>0</v>
      </c>
      <c r="G52" s="80">
        <f t="shared" si="12"/>
        <v>0</v>
      </c>
      <c r="H52" s="80">
        <f t="shared" si="12"/>
        <v>0</v>
      </c>
      <c r="I52" s="80">
        <f t="shared" si="12"/>
        <v>0</v>
      </c>
      <c r="J52" s="80">
        <f>+(J48+J49+J50)*(J51)</f>
        <v>0</v>
      </c>
      <c r="K52" s="80">
        <f>+(K48+K49+K50)*(K51)</f>
        <v>0</v>
      </c>
      <c r="L52" s="172"/>
      <c r="M52" s="68"/>
      <c r="N52" s="172"/>
      <c r="O52" s="68"/>
      <c r="P52" s="166">
        <f>+B52+C52+D52+E52+F52+G52+H52+I52+J52+K52</f>
        <v>0</v>
      </c>
      <c r="Q52" s="103"/>
      <c r="R52" s="103"/>
      <c r="S52" s="103"/>
      <c r="T52" s="103"/>
      <c r="U52" s="103"/>
      <c r="V52" s="170"/>
    </row>
    <row r="53" spans="1:22" ht="13.5" thickBot="1">
      <c r="A53" s="66" t="s">
        <v>55</v>
      </c>
      <c r="B53" s="67">
        <f aca="true" t="shared" si="13" ref="B53:I53">+B52+B46+B40</f>
        <v>0</v>
      </c>
      <c r="C53" s="67">
        <f t="shared" si="13"/>
        <v>0</v>
      </c>
      <c r="D53" s="67">
        <f t="shared" si="13"/>
        <v>0</v>
      </c>
      <c r="E53" s="67">
        <f t="shared" si="13"/>
        <v>0</v>
      </c>
      <c r="F53" s="67">
        <f t="shared" si="13"/>
        <v>0</v>
      </c>
      <c r="G53" s="67">
        <f t="shared" si="13"/>
        <v>0</v>
      </c>
      <c r="H53" s="67">
        <f t="shared" si="13"/>
        <v>0</v>
      </c>
      <c r="I53" s="67">
        <f t="shared" si="13"/>
        <v>0</v>
      </c>
      <c r="J53" s="67">
        <f>+J52+J46+J40</f>
        <v>0</v>
      </c>
      <c r="K53" s="67">
        <f>+K52+K46+K40</f>
        <v>0</v>
      </c>
      <c r="L53" s="77"/>
      <c r="M53" s="66"/>
      <c r="N53" s="77"/>
      <c r="O53" s="66"/>
      <c r="P53" s="166">
        <f>+B53+C53+D53+E53+F53+G53+H53+I53+J53+K53</f>
        <v>0</v>
      </c>
      <c r="Q53" s="103"/>
      <c r="R53" s="103"/>
      <c r="S53" s="103"/>
      <c r="T53" s="103"/>
      <c r="U53" s="103"/>
      <c r="V53" s="170"/>
    </row>
    <row r="54" spans="1:22" ht="13.5" thickBot="1">
      <c r="A54" s="173" t="s">
        <v>56</v>
      </c>
      <c r="B54" s="67">
        <f aca="true" t="shared" si="14" ref="B54:I54">+B53+B33</f>
        <v>0</v>
      </c>
      <c r="C54" s="67">
        <f t="shared" si="14"/>
        <v>0</v>
      </c>
      <c r="D54" s="67">
        <f t="shared" si="14"/>
        <v>0</v>
      </c>
      <c r="E54" s="67">
        <f t="shared" si="14"/>
        <v>0</v>
      </c>
      <c r="F54" s="67">
        <f t="shared" si="14"/>
        <v>0</v>
      </c>
      <c r="G54" s="67">
        <f t="shared" si="14"/>
        <v>0</v>
      </c>
      <c r="H54" s="67">
        <f t="shared" si="14"/>
        <v>0</v>
      </c>
      <c r="I54" s="67">
        <f t="shared" si="14"/>
        <v>0</v>
      </c>
      <c r="J54" s="67">
        <f>+J53+J33</f>
        <v>0</v>
      </c>
      <c r="K54" s="67">
        <f>+K53+K33</f>
        <v>0</v>
      </c>
      <c r="L54" s="66"/>
      <c r="M54" s="66"/>
      <c r="N54" s="66"/>
      <c r="O54" s="66"/>
      <c r="P54" s="166">
        <f>+B54+C54+D54+E54+F54+G54+H54+I54+J54+K54</f>
        <v>0</v>
      </c>
      <c r="Q54" s="65"/>
      <c r="R54" s="174"/>
      <c r="S54" s="174"/>
      <c r="T54" s="174"/>
      <c r="U54" s="174"/>
      <c r="V54" s="175"/>
    </row>
    <row r="55" spans="1:22" ht="13.5" thickBot="1">
      <c r="A55" s="77" t="s">
        <v>57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5"/>
      <c r="R55" s="174"/>
      <c r="S55" s="174"/>
      <c r="T55" s="174"/>
      <c r="U55" s="174"/>
      <c r="V55" s="175"/>
    </row>
    <row r="56" spans="1:22" ht="12.75">
      <c r="A56" s="82" t="s">
        <v>58</v>
      </c>
      <c r="B56" s="60">
        <f>+'[1]ANEXO EGRESOS'!B13</f>
        <v>0</v>
      </c>
      <c r="C56" s="60">
        <f>+'[1]ANEXO EGRESOS'!C13</f>
        <v>0</v>
      </c>
      <c r="D56" s="60">
        <f>+'[1]ANEXO EGRESOS'!D13</f>
        <v>0</v>
      </c>
      <c r="E56" s="60">
        <f>+'[1]ANEXO EGRESOS'!E13</f>
        <v>0</v>
      </c>
      <c r="F56" s="60">
        <f>+'[1]ANEXO EGRESOS'!F13</f>
        <v>0</v>
      </c>
      <c r="G56" s="60">
        <f>+'[1]ANEXO EGRESOS'!G13</f>
        <v>0</v>
      </c>
      <c r="H56" s="60">
        <f>+'[1]ANEXO EGRESOS'!H13</f>
        <v>0</v>
      </c>
      <c r="I56" s="60">
        <f>+'[1]ANEXO EGRESOS'!I13</f>
        <v>0</v>
      </c>
      <c r="J56" s="60">
        <f>+'[1]ANEXO EGRESOS'!J13</f>
        <v>0</v>
      </c>
      <c r="K56" s="60">
        <f>+'[1]ANEXO EGRESOS'!K13</f>
        <v>0</v>
      </c>
      <c r="L56" s="82"/>
      <c r="M56" s="82"/>
      <c r="N56" s="82"/>
      <c r="O56" s="82"/>
      <c r="P56" s="176">
        <f aca="true" t="shared" si="15" ref="P56:P62">+B56+C56+D56+E56+F56+G56+H56+I56+J56+K56</f>
        <v>0</v>
      </c>
      <c r="Q56" s="65"/>
      <c r="R56" s="174"/>
      <c r="S56" s="174"/>
      <c r="T56" s="174"/>
      <c r="U56" s="174"/>
      <c r="V56" s="175"/>
    </row>
    <row r="57" spans="1:22" ht="12.75">
      <c r="A57" s="153" t="s">
        <v>59</v>
      </c>
      <c r="B57" s="60">
        <f>+'[1]ANEXO EGRESOS'!B17</f>
        <v>0</v>
      </c>
      <c r="C57" s="60">
        <f>+'[1]ANEXO EGRESOS'!C17</f>
        <v>0</v>
      </c>
      <c r="D57" s="60">
        <f>+'[1]ANEXO EGRESOS'!D17</f>
        <v>0</v>
      </c>
      <c r="E57" s="60">
        <f>+'[1]ANEXO EGRESOS'!E17</f>
        <v>0</v>
      </c>
      <c r="F57" s="60">
        <f>+'[1]ANEXO EGRESOS'!F17</f>
        <v>0</v>
      </c>
      <c r="G57" s="60">
        <f>+'[1]ANEXO EGRESOS'!G17</f>
        <v>0</v>
      </c>
      <c r="H57" s="60">
        <f>+'[1]ANEXO EGRESOS'!H17</f>
        <v>0</v>
      </c>
      <c r="I57" s="60">
        <f>+'[1]ANEXO EGRESOS'!I17</f>
        <v>0</v>
      </c>
      <c r="J57" s="60">
        <f>+'[1]ANEXO EGRESOS'!J17</f>
        <v>0</v>
      </c>
      <c r="K57" s="60">
        <f>+'[1]ANEXO EGRESOS'!K17</f>
        <v>0</v>
      </c>
      <c r="L57" s="82"/>
      <c r="M57" s="82"/>
      <c r="N57" s="82"/>
      <c r="O57" s="82"/>
      <c r="P57" s="177">
        <f t="shared" si="15"/>
        <v>0</v>
      </c>
      <c r="Q57" s="65"/>
      <c r="R57" s="174"/>
      <c r="S57" s="174"/>
      <c r="T57" s="174"/>
      <c r="U57" s="174"/>
      <c r="V57" s="175"/>
    </row>
    <row r="58" spans="1:22" ht="12.75">
      <c r="A58" s="49" t="s">
        <v>60</v>
      </c>
      <c r="B58" s="60">
        <f>+'[1]ANEXO EGRESOS'!B21</f>
        <v>0</v>
      </c>
      <c r="C58" s="60">
        <f>+'[1]ANEXO EGRESOS'!C21</f>
        <v>0</v>
      </c>
      <c r="D58" s="60">
        <f>+'[1]ANEXO EGRESOS'!D21</f>
        <v>0</v>
      </c>
      <c r="E58" s="60">
        <f>+'[1]ANEXO EGRESOS'!E21</f>
        <v>0</v>
      </c>
      <c r="F58" s="60">
        <f>+'[1]ANEXO EGRESOS'!F21</f>
        <v>0</v>
      </c>
      <c r="G58" s="60">
        <f>+'[1]ANEXO EGRESOS'!G21</f>
        <v>0</v>
      </c>
      <c r="H58" s="60">
        <f>+'[1]ANEXO EGRESOS'!H21</f>
        <v>0</v>
      </c>
      <c r="I58" s="60">
        <f>+'[1]ANEXO EGRESOS'!I21</f>
        <v>0</v>
      </c>
      <c r="J58" s="60">
        <f>+'[1]ANEXO EGRESOS'!J21</f>
        <v>0</v>
      </c>
      <c r="K58" s="60">
        <f>+'[1]ANEXO EGRESOS'!K21</f>
        <v>0</v>
      </c>
      <c r="L58" s="82"/>
      <c r="M58" s="82"/>
      <c r="N58" s="82"/>
      <c r="O58" s="82"/>
      <c r="P58" s="177">
        <f t="shared" si="15"/>
        <v>0</v>
      </c>
      <c r="Q58" s="65"/>
      <c r="R58" s="174"/>
      <c r="S58" s="174"/>
      <c r="T58" s="174"/>
      <c r="U58" s="174"/>
      <c r="V58" s="175"/>
    </row>
    <row r="59" spans="1:22" ht="12.75">
      <c r="A59" s="49" t="s">
        <v>61</v>
      </c>
      <c r="B59" s="60">
        <f>+'[1]ANEXO EGRESOS'!B25</f>
        <v>0</v>
      </c>
      <c r="C59" s="60">
        <f>+'[1]ANEXO EGRESOS'!C25</f>
        <v>0</v>
      </c>
      <c r="D59" s="60">
        <f>+'[1]ANEXO EGRESOS'!D25</f>
        <v>0</v>
      </c>
      <c r="E59" s="60">
        <f>+'[1]ANEXO EGRESOS'!E25</f>
        <v>0</v>
      </c>
      <c r="F59" s="60">
        <f>+'[1]ANEXO EGRESOS'!F25</f>
        <v>0</v>
      </c>
      <c r="G59" s="60">
        <f>+'[1]ANEXO EGRESOS'!G25</f>
        <v>0</v>
      </c>
      <c r="H59" s="60">
        <f>+'[1]ANEXO EGRESOS'!H25</f>
        <v>0</v>
      </c>
      <c r="I59" s="60">
        <f>+'[1]ANEXO EGRESOS'!I25</f>
        <v>0</v>
      </c>
      <c r="J59" s="60">
        <f>+'[1]ANEXO EGRESOS'!J25</f>
        <v>0</v>
      </c>
      <c r="K59" s="60">
        <f>+'[1]ANEXO EGRESOS'!K25</f>
        <v>0</v>
      </c>
      <c r="L59" s="82"/>
      <c r="M59" s="82"/>
      <c r="N59" s="82"/>
      <c r="O59" s="82"/>
      <c r="P59" s="177">
        <f t="shared" si="15"/>
        <v>0</v>
      </c>
      <c r="Q59" s="65"/>
      <c r="R59" s="174"/>
      <c r="S59" s="174"/>
      <c r="T59" s="174"/>
      <c r="U59" s="174"/>
      <c r="V59" s="175"/>
    </row>
    <row r="60" spans="1:22" ht="12.75">
      <c r="A60" s="49" t="s">
        <v>62</v>
      </c>
      <c r="B60" s="60">
        <f>+'[1]ANEXO EGRESOS'!B29</f>
        <v>0</v>
      </c>
      <c r="C60" s="60">
        <f>+'[1]ANEXO EGRESOS'!C29</f>
        <v>0</v>
      </c>
      <c r="D60" s="60">
        <f>+'[1]ANEXO EGRESOS'!D29</f>
        <v>0</v>
      </c>
      <c r="E60" s="60">
        <f>+'[1]ANEXO EGRESOS'!E29</f>
        <v>0</v>
      </c>
      <c r="F60" s="60">
        <f>+'[1]ANEXO EGRESOS'!F29</f>
        <v>0</v>
      </c>
      <c r="G60" s="60">
        <f>+'[1]ANEXO EGRESOS'!G29</f>
        <v>0</v>
      </c>
      <c r="H60" s="60">
        <f>+'[1]ANEXO EGRESOS'!H29</f>
        <v>0</v>
      </c>
      <c r="I60" s="60">
        <f>+'[1]ANEXO EGRESOS'!I29</f>
        <v>0</v>
      </c>
      <c r="J60" s="60">
        <f>+'[1]ANEXO EGRESOS'!J29</f>
        <v>0</v>
      </c>
      <c r="K60" s="60">
        <f>+'[1]ANEXO EGRESOS'!K29</f>
        <v>0</v>
      </c>
      <c r="L60" s="82"/>
      <c r="M60" s="82"/>
      <c r="N60" s="82"/>
      <c r="O60" s="82"/>
      <c r="P60" s="177">
        <f t="shared" si="15"/>
        <v>0</v>
      </c>
      <c r="Q60" s="65"/>
      <c r="R60" s="174"/>
      <c r="S60" s="174"/>
      <c r="T60" s="174"/>
      <c r="U60" s="174"/>
      <c r="V60" s="175"/>
    </row>
    <row r="61" spans="1:22" ht="12.75">
      <c r="A61" s="49" t="s">
        <v>63</v>
      </c>
      <c r="B61" s="60">
        <f>+'[1]ANEXO EGRESOS'!B30</f>
        <v>0</v>
      </c>
      <c r="C61" s="60">
        <f>+'[1]ANEXO EGRESOS'!C30</f>
        <v>0</v>
      </c>
      <c r="D61" s="60">
        <f>+'[1]ANEXO EGRESOS'!D30</f>
        <v>0</v>
      </c>
      <c r="E61" s="60">
        <f>+'[1]ANEXO EGRESOS'!E30</f>
        <v>0</v>
      </c>
      <c r="F61" s="60">
        <f>+'[1]ANEXO EGRESOS'!F30</f>
        <v>0</v>
      </c>
      <c r="G61" s="60">
        <f>+'[1]ANEXO EGRESOS'!G30</f>
        <v>0</v>
      </c>
      <c r="H61" s="60">
        <f>+'[1]ANEXO EGRESOS'!H30</f>
        <v>0</v>
      </c>
      <c r="I61" s="60">
        <f>+'[1]ANEXO EGRESOS'!I30</f>
        <v>0</v>
      </c>
      <c r="J61" s="60">
        <f>+'[1]ANEXO EGRESOS'!J30</f>
        <v>0</v>
      </c>
      <c r="K61" s="60">
        <f>+'[1]ANEXO EGRESOS'!K30</f>
        <v>0</v>
      </c>
      <c r="L61" s="82"/>
      <c r="M61" s="82"/>
      <c r="N61" s="82"/>
      <c r="O61" s="82"/>
      <c r="P61" s="177">
        <f t="shared" si="15"/>
        <v>0</v>
      </c>
      <c r="Q61" s="65"/>
      <c r="R61" s="174"/>
      <c r="S61" s="174"/>
      <c r="T61" s="174"/>
      <c r="U61" s="174"/>
      <c r="V61" s="175"/>
    </row>
    <row r="62" spans="1:22" ht="13.5" thickBot="1">
      <c r="A62" s="68" t="s">
        <v>64</v>
      </c>
      <c r="B62" s="178">
        <f>+'[1]ANEXO EGRESOS'!B32</f>
        <v>0</v>
      </c>
      <c r="C62" s="178">
        <f>+'[1]ANEXO EGRESOS'!C32</f>
        <v>0</v>
      </c>
      <c r="D62" s="178">
        <f>+'[1]ANEXO EGRESOS'!D32</f>
        <v>0</v>
      </c>
      <c r="E62" s="178">
        <f>+'[1]ANEXO EGRESOS'!E32</f>
        <v>0</v>
      </c>
      <c r="F62" s="178">
        <f>+'[1]ANEXO EGRESOS'!F32</f>
        <v>0</v>
      </c>
      <c r="G62" s="178">
        <f>+'[1]ANEXO EGRESOS'!G32</f>
        <v>0</v>
      </c>
      <c r="H62" s="178">
        <f>+'[1]ANEXO EGRESOS'!H32</f>
        <v>0</v>
      </c>
      <c r="I62" s="178">
        <f>+'[1]ANEXO EGRESOS'!I32</f>
        <v>0</v>
      </c>
      <c r="J62" s="178">
        <f>+'[1]ANEXO EGRESOS'!J32</f>
        <v>0</v>
      </c>
      <c r="K62" s="178">
        <f>+'[1]ANEXO EGRESOS'!K32</f>
        <v>0</v>
      </c>
      <c r="L62" s="96"/>
      <c r="M62" s="96"/>
      <c r="N62" s="96"/>
      <c r="O62" s="96"/>
      <c r="P62" s="179">
        <f t="shared" si="15"/>
        <v>0</v>
      </c>
      <c r="Q62" s="65"/>
      <c r="R62" s="174"/>
      <c r="S62" s="174"/>
      <c r="T62" s="174"/>
      <c r="U62" s="174"/>
      <c r="V62" s="175"/>
    </row>
    <row r="63" spans="1:22" ht="13.5" thickBot="1">
      <c r="A63" s="66" t="s">
        <v>65</v>
      </c>
      <c r="B63" s="67">
        <f>SUM(B56:B62)</f>
        <v>0</v>
      </c>
      <c r="C63" s="67">
        <f aca="true" t="shared" si="16" ref="C63:I63">SUM(C56:C62)</f>
        <v>0</v>
      </c>
      <c r="D63" s="67">
        <f t="shared" si="16"/>
        <v>0</v>
      </c>
      <c r="E63" s="67">
        <f t="shared" si="16"/>
        <v>0</v>
      </c>
      <c r="F63" s="67">
        <f t="shared" si="16"/>
        <v>0</v>
      </c>
      <c r="G63" s="67">
        <f t="shared" si="16"/>
        <v>0</v>
      </c>
      <c r="H63" s="67">
        <f t="shared" si="16"/>
        <v>0</v>
      </c>
      <c r="I63" s="67">
        <f t="shared" si="16"/>
        <v>0</v>
      </c>
      <c r="J63" s="67">
        <f>SUM(J56:J62)</f>
        <v>0</v>
      </c>
      <c r="K63" s="67">
        <f>SUM(K56:K62)</f>
        <v>0</v>
      </c>
      <c r="L63" s="66"/>
      <c r="M63" s="66"/>
      <c r="N63" s="66"/>
      <c r="O63" s="66"/>
      <c r="P63" s="67">
        <f>SUM(P33:P62)</f>
        <v>0</v>
      </c>
      <c r="Q63" s="65"/>
      <c r="R63" s="174"/>
      <c r="S63" s="174"/>
      <c r="T63" s="174"/>
      <c r="U63" s="174"/>
      <c r="V63" s="175"/>
    </row>
    <row r="64" spans="1:22" ht="12.75">
      <c r="A64" s="180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65"/>
      <c r="R64" s="174"/>
      <c r="S64" s="174"/>
      <c r="T64" s="174"/>
      <c r="U64" s="174"/>
      <c r="V64" s="175"/>
    </row>
  </sheetData>
  <sheetProtection/>
  <mergeCells count="24">
    <mergeCell ref="O21:S21"/>
    <mergeCell ref="O22:S22"/>
    <mergeCell ref="U1:Y1"/>
    <mergeCell ref="U2:Y2"/>
    <mergeCell ref="U3:Y3"/>
    <mergeCell ref="U4:Y4"/>
    <mergeCell ref="O19:S19"/>
    <mergeCell ref="O20:S20"/>
    <mergeCell ref="B18:N18"/>
    <mergeCell ref="O18:P18"/>
    <mergeCell ref="B20:N21"/>
    <mergeCell ref="A23:A24"/>
    <mergeCell ref="B23:C23"/>
    <mergeCell ref="D23:E23"/>
    <mergeCell ref="F23:G23"/>
    <mergeCell ref="H23:I23"/>
    <mergeCell ref="J23:K23"/>
    <mergeCell ref="L23:M23"/>
    <mergeCell ref="N23:O23"/>
    <mergeCell ref="P23:P25"/>
    <mergeCell ref="A18:A21"/>
    <mergeCell ref="B1:T2"/>
    <mergeCell ref="B3:T4"/>
    <mergeCell ref="A1:A4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34"/>
  <sheetViews>
    <sheetView tabSelected="1" zoomScalePageLayoutView="0" workbookViewId="0" topLeftCell="A1">
      <selection activeCell="U19" sqref="U19"/>
    </sheetView>
  </sheetViews>
  <sheetFormatPr defaultColWidth="11.421875" defaultRowHeight="12.75"/>
  <cols>
    <col min="1" max="1" width="23.8515625" style="0" customWidth="1"/>
    <col min="2" max="2" width="15.8515625" style="0" customWidth="1"/>
    <col min="3" max="4" width="10.7109375" style="0" customWidth="1"/>
    <col min="5" max="5" width="11.57421875" style="0" customWidth="1"/>
    <col min="6" max="15" width="10.7109375" style="0" customWidth="1"/>
    <col min="16" max="16" width="8.421875" style="0" customWidth="1"/>
    <col min="17" max="18" width="0" style="0" hidden="1" customWidth="1"/>
    <col min="19" max="19" width="6.28125" style="0" customWidth="1"/>
    <col min="20" max="20" width="21.57421875" style="0" customWidth="1"/>
  </cols>
  <sheetData>
    <row r="1" spans="1:20" ht="16.5" customHeight="1" thickBot="1">
      <c r="A1" s="282"/>
      <c r="B1" s="283"/>
      <c r="C1" s="284"/>
      <c r="D1" s="369" t="s">
        <v>87</v>
      </c>
      <c r="E1" s="370"/>
      <c r="F1" s="370"/>
      <c r="G1" s="370"/>
      <c r="H1" s="370"/>
      <c r="I1" s="370"/>
      <c r="J1" s="370"/>
      <c r="K1" s="370"/>
      <c r="L1" s="370"/>
      <c r="M1" s="371"/>
      <c r="N1" s="324" t="s">
        <v>0</v>
      </c>
      <c r="O1" s="323"/>
      <c r="P1" s="323"/>
      <c r="Q1" s="323"/>
      <c r="R1" s="323"/>
      <c r="S1" s="351"/>
      <c r="T1" s="275"/>
    </row>
    <row r="2" spans="1:20" ht="16.5" customHeight="1" thickBot="1">
      <c r="A2" s="285"/>
      <c r="B2" s="286"/>
      <c r="C2" s="287"/>
      <c r="D2" s="372"/>
      <c r="E2" s="373"/>
      <c r="F2" s="373"/>
      <c r="G2" s="373"/>
      <c r="H2" s="373"/>
      <c r="I2" s="373"/>
      <c r="J2" s="373"/>
      <c r="K2" s="373"/>
      <c r="L2" s="373"/>
      <c r="M2" s="374"/>
      <c r="N2" s="324" t="s">
        <v>2</v>
      </c>
      <c r="O2" s="323"/>
      <c r="P2" s="323"/>
      <c r="Q2" s="323"/>
      <c r="R2" s="323"/>
      <c r="S2" s="351"/>
      <c r="T2" s="275"/>
    </row>
    <row r="3" spans="1:20" ht="16.5" customHeight="1" thickBot="1">
      <c r="A3" s="285"/>
      <c r="B3" s="286"/>
      <c r="C3" s="287"/>
      <c r="D3" s="310" t="s">
        <v>88</v>
      </c>
      <c r="E3" s="311"/>
      <c r="F3" s="311"/>
      <c r="G3" s="311"/>
      <c r="H3" s="311"/>
      <c r="I3" s="311"/>
      <c r="J3" s="311"/>
      <c r="K3" s="311"/>
      <c r="L3" s="311"/>
      <c r="M3" s="312"/>
      <c r="N3" s="325" t="s">
        <v>3</v>
      </c>
      <c r="O3" s="326"/>
      <c r="P3" s="326"/>
      <c r="Q3" s="326"/>
      <c r="R3" s="326"/>
      <c r="S3" s="352"/>
      <c r="T3" s="276"/>
    </row>
    <row r="4" spans="1:20" ht="15" customHeight="1" thickBot="1">
      <c r="A4" s="288"/>
      <c r="B4" s="289"/>
      <c r="C4" s="290"/>
      <c r="D4" s="313"/>
      <c r="E4" s="314"/>
      <c r="F4" s="314"/>
      <c r="G4" s="314"/>
      <c r="H4" s="314"/>
      <c r="I4" s="314"/>
      <c r="J4" s="314"/>
      <c r="K4" s="314"/>
      <c r="L4" s="314"/>
      <c r="M4" s="315"/>
      <c r="N4" s="324" t="s">
        <v>86</v>
      </c>
      <c r="O4" s="323"/>
      <c r="P4" s="323"/>
      <c r="Q4" s="323"/>
      <c r="R4" s="323"/>
      <c r="S4" s="351"/>
      <c r="T4" s="275"/>
    </row>
    <row r="5" spans="1:19" ht="13.5" thickBot="1">
      <c r="A5" s="404" t="s">
        <v>69</v>
      </c>
      <c r="B5" s="405"/>
      <c r="C5" s="381" t="s">
        <v>6</v>
      </c>
      <c r="D5" s="382"/>
      <c r="E5" s="381" t="s">
        <v>7</v>
      </c>
      <c r="F5" s="382"/>
      <c r="G5" s="381" t="s">
        <v>8</v>
      </c>
      <c r="H5" s="382"/>
      <c r="I5" s="381" t="s">
        <v>9</v>
      </c>
      <c r="J5" s="382"/>
      <c r="K5" s="381" t="s">
        <v>10</v>
      </c>
      <c r="L5" s="382"/>
      <c r="M5" s="381" t="s">
        <v>11</v>
      </c>
      <c r="N5" s="400"/>
      <c r="O5" s="381" t="s">
        <v>12</v>
      </c>
      <c r="P5" s="400"/>
      <c r="Q5" s="381" t="s">
        <v>13</v>
      </c>
      <c r="R5" s="382"/>
      <c r="S5" s="408" t="s">
        <v>14</v>
      </c>
    </row>
    <row r="6" spans="1:19" ht="13.5" thickBot="1">
      <c r="A6" s="410"/>
      <c r="B6" s="411"/>
      <c r="C6" s="199" t="s">
        <v>15</v>
      </c>
      <c r="D6" s="62" t="s">
        <v>16</v>
      </c>
      <c r="E6" s="62" t="s">
        <v>15</v>
      </c>
      <c r="F6" s="62" t="s">
        <v>16</v>
      </c>
      <c r="G6" s="62" t="s">
        <v>15</v>
      </c>
      <c r="H6" s="62" t="s">
        <v>16</v>
      </c>
      <c r="I6" s="62" t="s">
        <v>15</v>
      </c>
      <c r="J6" s="62" t="s">
        <v>16</v>
      </c>
      <c r="K6" s="62" t="s">
        <v>15</v>
      </c>
      <c r="L6" s="62" t="s">
        <v>16</v>
      </c>
      <c r="M6" s="199" t="s">
        <v>15</v>
      </c>
      <c r="N6" s="198" t="s">
        <v>16</v>
      </c>
      <c r="O6" s="62" t="s">
        <v>15</v>
      </c>
      <c r="P6" s="198" t="s">
        <v>16</v>
      </c>
      <c r="Q6" s="62" t="s">
        <v>15</v>
      </c>
      <c r="R6" s="62" t="s">
        <v>16</v>
      </c>
      <c r="S6" s="409"/>
    </row>
    <row r="7" spans="1:19" ht="12.75">
      <c r="A7" s="392" t="s">
        <v>24</v>
      </c>
      <c r="B7" s="393"/>
      <c r="C7" s="200">
        <f>+'[1]INGRESOS'!C16</f>
        <v>0</v>
      </c>
      <c r="D7" s="201">
        <f>+'[1]INGRESOS'!D29</f>
        <v>0</v>
      </c>
      <c r="E7" s="202">
        <f>+'[1]INGRESOS'!E42</f>
        <v>0</v>
      </c>
      <c r="F7" s="201">
        <f>+'[1]INGRESOS'!F63</f>
        <v>0</v>
      </c>
      <c r="G7" s="202">
        <f>+'[1]INGRESOS'!G76</f>
        <v>0</v>
      </c>
      <c r="H7" s="202">
        <f>+'[1]INGRESOS'!H76</f>
        <v>0</v>
      </c>
      <c r="I7" s="202">
        <f>+'[1]INGRESOS'!I76</f>
        <v>0</v>
      </c>
      <c r="J7" s="202">
        <f>+'[1]INGRESOS'!J76</f>
        <v>0</v>
      </c>
      <c r="K7" s="202">
        <f>+'[1]INGRESOS'!K76</f>
        <v>0</v>
      </c>
      <c r="L7" s="202">
        <f>+'[1]INGRESOS'!L76</f>
        <v>0</v>
      </c>
      <c r="M7" s="202">
        <f>+'[1]INGRESOS'!M76</f>
        <v>0</v>
      </c>
      <c r="N7" s="202">
        <f>+'[1]INGRESOS'!N76</f>
        <v>0</v>
      </c>
      <c r="O7" s="201"/>
      <c r="P7" s="201"/>
      <c r="Q7" s="201"/>
      <c r="R7" s="201"/>
      <c r="S7" s="203">
        <f>SUM(C7:G7)</f>
        <v>0</v>
      </c>
    </row>
    <row r="8" spans="1:19" ht="12.75">
      <c r="A8" s="392" t="s">
        <v>25</v>
      </c>
      <c r="B8" s="393"/>
      <c r="C8" s="204">
        <f>+'[1]INGRESOS'!C17</f>
        <v>0</v>
      </c>
      <c r="D8" s="164">
        <f>+'[1]INGRESOS'!D17+'[1]INGRESOS'!D30</f>
        <v>0</v>
      </c>
      <c r="E8" s="205">
        <f>+'[1]INGRESOS'!E17+'[1]INGRESOS'!E30+'[1]INGRESOS'!E43</f>
        <v>0</v>
      </c>
      <c r="F8" s="164">
        <f>+'[1]INGRESOS'!F17+'[1]INGRESOS'!F30+'[1]INGRESOS'!F43+'[1]INGRESOS'!F64</f>
        <v>0</v>
      </c>
      <c r="G8" s="164">
        <f>+'[1]INGRESOS'!G17+'[1]INGRESOS'!G30+'[1]INGRESOS'!G43+'[1]INGRESOS'!G64+'[1]INGRESOS'!G77</f>
        <v>0</v>
      </c>
      <c r="H8" s="164">
        <f>+'[1]INGRESOS'!H17+'[1]INGRESOS'!H30+'[1]INGRESOS'!H43+'[1]INGRESOS'!H64+'[1]INGRESOS'!H77</f>
        <v>0</v>
      </c>
      <c r="I8" s="164">
        <f>+'[1]INGRESOS'!I17+'[1]INGRESOS'!I30+'[1]INGRESOS'!I43+'[1]INGRESOS'!I64+'[1]INGRESOS'!I77</f>
        <v>0</v>
      </c>
      <c r="J8" s="164">
        <f>+'[1]INGRESOS'!J17+'[1]INGRESOS'!J30+'[1]INGRESOS'!J43+'[1]INGRESOS'!J64+'[1]INGRESOS'!J77</f>
        <v>0</v>
      </c>
      <c r="K8" s="164">
        <f>+'[1]INGRESOS'!K17+'[1]INGRESOS'!K30+'[1]INGRESOS'!K43+'[1]INGRESOS'!K64+'[1]INGRESOS'!K77</f>
        <v>0</v>
      </c>
      <c r="L8" s="164">
        <f>+'[1]INGRESOS'!L17+'[1]INGRESOS'!L30+'[1]INGRESOS'!L43+'[1]INGRESOS'!L64+'[1]INGRESOS'!L77</f>
        <v>0</v>
      </c>
      <c r="M8" s="164">
        <f>'[1]INGRESOS'!M30+'[1]INGRESOS'!M43+'[1]INGRESOS'!M64+'[1]INGRESOS'!M77</f>
        <v>0</v>
      </c>
      <c r="N8" s="164">
        <f>'[1]INGRESOS'!N43+'[1]INGRESOS'!N64+'[1]INGRESOS'!N77</f>
        <v>0</v>
      </c>
      <c r="O8" s="164">
        <f>'[1]INGRESOS'!O64+'[1]INGRESOS'!O77</f>
        <v>0</v>
      </c>
      <c r="P8" s="164">
        <f>'[1]INGRESOS'!P77</f>
        <v>0</v>
      </c>
      <c r="Q8" s="164"/>
      <c r="R8" s="164"/>
      <c r="S8" s="41">
        <f>SUM(C8:G8)</f>
        <v>0</v>
      </c>
    </row>
    <row r="9" spans="1:19" ht="13.5" thickBot="1">
      <c r="A9" s="379" t="s">
        <v>26</v>
      </c>
      <c r="B9" s="380"/>
      <c r="C9" s="206"/>
      <c r="D9" s="207"/>
      <c r="E9" s="208"/>
      <c r="F9" s="207"/>
      <c r="G9" s="208"/>
      <c r="H9" s="207"/>
      <c r="I9" s="208"/>
      <c r="J9" s="207"/>
      <c r="K9" s="208"/>
      <c r="L9" s="207"/>
      <c r="M9" s="209">
        <f>+'[1]INGRESOS'!M18</f>
        <v>0</v>
      </c>
      <c r="N9" s="209">
        <f>+'[1]INGRESOS'!N31</f>
        <v>0</v>
      </c>
      <c r="O9" s="209">
        <f>+'[1]INGRESOS'!O44</f>
        <v>0</v>
      </c>
      <c r="P9" s="209">
        <f>+'[1]INGRESOS'!P65</f>
        <v>0</v>
      </c>
      <c r="Q9" s="209">
        <f>+'[1]INGRESOS'!Q78</f>
        <v>0</v>
      </c>
      <c r="R9" s="207"/>
      <c r="S9" s="53"/>
    </row>
    <row r="10" spans="1:19" ht="13.5" thickBot="1">
      <c r="A10" s="401" t="s">
        <v>70</v>
      </c>
      <c r="B10" s="402"/>
      <c r="C10" s="210">
        <f>+'[1]INGRESOS'!C19</f>
        <v>0</v>
      </c>
      <c r="D10" s="211">
        <f>SUM(D7:D9)</f>
        <v>0</v>
      </c>
      <c r="E10" s="211">
        <f aca="true" t="shared" si="0" ref="E10:R10">SUM(E7:E9)</f>
        <v>0</v>
      </c>
      <c r="F10" s="211">
        <f t="shared" si="0"/>
        <v>0</v>
      </c>
      <c r="G10" s="211">
        <f>SUM(G7:G9)</f>
        <v>0</v>
      </c>
      <c r="H10" s="211">
        <f t="shared" si="0"/>
        <v>0</v>
      </c>
      <c r="I10" s="211">
        <f t="shared" si="0"/>
        <v>0</v>
      </c>
      <c r="J10" s="211">
        <f t="shared" si="0"/>
        <v>0</v>
      </c>
      <c r="K10" s="211">
        <f t="shared" si="0"/>
        <v>0</v>
      </c>
      <c r="L10" s="211">
        <f t="shared" si="0"/>
        <v>0</v>
      </c>
      <c r="M10" s="211">
        <f t="shared" si="0"/>
        <v>0</v>
      </c>
      <c r="N10" s="211">
        <f t="shared" si="0"/>
        <v>0</v>
      </c>
      <c r="O10" s="211">
        <f t="shared" si="0"/>
        <v>0</v>
      </c>
      <c r="P10" s="211">
        <f t="shared" si="0"/>
        <v>0</v>
      </c>
      <c r="Q10" s="211">
        <f t="shared" si="0"/>
        <v>0</v>
      </c>
      <c r="R10" s="211">
        <f t="shared" si="0"/>
        <v>0</v>
      </c>
      <c r="S10" s="62">
        <f>SUM(C10:G10)</f>
        <v>0</v>
      </c>
    </row>
    <row r="11" spans="1:19" ht="12.75">
      <c r="A11" s="403"/>
      <c r="B11" s="403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3"/>
    </row>
    <row r="12" spans="1:19" ht="13.5" thickBot="1">
      <c r="A12" s="183"/>
      <c r="B12" s="184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3"/>
    </row>
    <row r="13" spans="1:19" ht="13.5" thickBot="1">
      <c r="A13" s="404" t="s">
        <v>71</v>
      </c>
      <c r="B13" s="405"/>
      <c r="C13" s="381" t="s">
        <v>6</v>
      </c>
      <c r="D13" s="382"/>
      <c r="E13" s="381" t="s">
        <v>7</v>
      </c>
      <c r="F13" s="382"/>
      <c r="G13" s="381" t="s">
        <v>8</v>
      </c>
      <c r="H13" s="382"/>
      <c r="I13" s="381" t="s">
        <v>9</v>
      </c>
      <c r="J13" s="382"/>
      <c r="K13" s="381" t="s">
        <v>10</v>
      </c>
      <c r="L13" s="382"/>
      <c r="M13" s="381" t="s">
        <v>11</v>
      </c>
      <c r="N13" s="400"/>
      <c r="O13" s="381" t="s">
        <v>12</v>
      </c>
      <c r="P13" s="400"/>
      <c r="Q13" s="381" t="s">
        <v>13</v>
      </c>
      <c r="R13" s="382"/>
      <c r="S13" s="394" t="s">
        <v>14</v>
      </c>
    </row>
    <row r="14" spans="1:19" ht="13.5" thickBot="1">
      <c r="A14" s="406"/>
      <c r="B14" s="407"/>
      <c r="C14" s="62" t="s">
        <v>15</v>
      </c>
      <c r="D14" s="62" t="s">
        <v>16</v>
      </c>
      <c r="E14" s="62" t="s">
        <v>15</v>
      </c>
      <c r="F14" s="62" t="s">
        <v>16</v>
      </c>
      <c r="G14" s="62" t="s">
        <v>15</v>
      </c>
      <c r="H14" s="62" t="s">
        <v>16</v>
      </c>
      <c r="I14" s="62" t="s">
        <v>15</v>
      </c>
      <c r="J14" s="62" t="s">
        <v>16</v>
      </c>
      <c r="K14" s="62" t="s">
        <v>15</v>
      </c>
      <c r="L14" s="62" t="s">
        <v>16</v>
      </c>
      <c r="M14" s="199" t="s">
        <v>15</v>
      </c>
      <c r="N14" s="198" t="s">
        <v>16</v>
      </c>
      <c r="O14" s="62" t="s">
        <v>15</v>
      </c>
      <c r="P14" s="198" t="s">
        <v>16</v>
      </c>
      <c r="Q14" s="62" t="s">
        <v>15</v>
      </c>
      <c r="R14" s="62" t="s">
        <v>16</v>
      </c>
      <c r="S14" s="395"/>
    </row>
    <row r="15" spans="1:19" ht="13.5" thickBot="1">
      <c r="A15" s="396" t="s">
        <v>72</v>
      </c>
      <c r="B15" s="397"/>
      <c r="C15" s="212"/>
      <c r="D15" s="166"/>
      <c r="E15" s="213"/>
      <c r="F15" s="214"/>
      <c r="G15" s="215"/>
      <c r="H15" s="214"/>
      <c r="I15" s="216"/>
      <c r="J15" s="217"/>
      <c r="K15" s="216"/>
      <c r="L15" s="217"/>
      <c r="M15" s="218"/>
      <c r="N15" s="217"/>
      <c r="O15" s="218"/>
      <c r="P15" s="217"/>
      <c r="Q15" s="218"/>
      <c r="R15" s="217"/>
      <c r="S15" s="219"/>
    </row>
    <row r="16" spans="1:19" ht="12.75">
      <c r="A16" s="392" t="s">
        <v>46</v>
      </c>
      <c r="B16" s="393"/>
      <c r="C16" s="220">
        <f>+'[1]EGRESOS'!B30</f>
        <v>0</v>
      </c>
      <c r="D16" s="221">
        <f>+'[1]EGRESOS'!C30+'[1]EGRESOS'!C78</f>
        <v>0</v>
      </c>
      <c r="E16" s="222">
        <f>+'[1]EGRESOS'!D30+'[1]EGRESOS'!D78+'[1]EGRESOS'!D129</f>
        <v>0</v>
      </c>
      <c r="F16" s="222">
        <f>+'[1]EGRESOS'!E30+'[1]EGRESOS'!E78+'[1]EGRESOS'!E129+'[1]EGRESOS'!E180</f>
        <v>0</v>
      </c>
      <c r="G16" s="221">
        <f>+'[1]EGRESOS'!F30+'[1]EGRESOS'!F78+'[1]EGRESOS'!F129+'[1]EGRESOS'!F180+'[1]EGRESOS'!F231</f>
        <v>0</v>
      </c>
      <c r="H16" s="223">
        <f>+'[1]EGRESOS'!G30+'[1]EGRESOS'!G78+'[1]EGRESOS'!G129+'[1]EGRESOS'!G180+'[1]EGRESOS'!G231</f>
        <v>0</v>
      </c>
      <c r="I16" s="222">
        <f>+'[1]EGRESOS'!H30+'[1]EGRESOS'!H78+'[1]EGRESOS'!H129+'[1]EGRESOS'!H180+'[1]EGRESOS'!H231</f>
        <v>0</v>
      </c>
      <c r="J16" s="221">
        <f>+'[1]EGRESOS'!I30+'[1]EGRESOS'!I78+'[1]EGRESOS'!I129+'[1]EGRESOS'!I180+'[1]EGRESOS'!I231</f>
        <v>0</v>
      </c>
      <c r="K16" s="222">
        <f>+'[1]EGRESOS'!J30+'[1]EGRESOS'!J78+'[1]EGRESOS'!J129+'[1]EGRESOS'!J180+'[1]EGRESOS'!J231</f>
        <v>0</v>
      </c>
      <c r="L16" s="221">
        <f>+'[1]EGRESOS'!K30+'[1]EGRESOS'!K78+'[1]EGRESOS'!K129+'[1]EGRESOS'!K180+'[1]EGRESOS'!K231</f>
        <v>0</v>
      </c>
      <c r="M16" s="221">
        <f>+'[1]EGRESOS'!L78+'[1]EGRESOS'!L129+'[1]EGRESOS'!L180+'[1]EGRESOS'!L231</f>
        <v>0</v>
      </c>
      <c r="N16" s="221">
        <f>+'[1]EGRESOS'!M129+'[1]EGRESOS'!M180+'[1]EGRESOS'!M231</f>
        <v>0</v>
      </c>
      <c r="O16" s="221">
        <f>+'[1]EGRESOS'!N180+'[1]EGRESOS'!N231</f>
        <v>0</v>
      </c>
      <c r="P16" s="221">
        <f>+'[1]EGRESOS'!O231</f>
        <v>0</v>
      </c>
      <c r="Q16" s="220"/>
      <c r="R16" s="221"/>
      <c r="S16" s="224">
        <f>SUM(C16:G16)</f>
        <v>0</v>
      </c>
    </row>
    <row r="17" spans="1:19" ht="13.5" thickBot="1">
      <c r="A17" s="379" t="s">
        <v>55</v>
      </c>
      <c r="B17" s="380"/>
      <c r="C17" s="225">
        <f>+'[1]EGRESOS'!B50</f>
        <v>6</v>
      </c>
      <c r="D17" s="226">
        <f>+'[1]EGRESOS'!C50+'[1]EGRESOS'!C101</f>
        <v>6</v>
      </c>
      <c r="E17" s="227">
        <f>+'[1]EGRESOS'!D50+'[1]EGRESOS'!D101+'[1]EGRESOS'!D152</f>
        <v>6</v>
      </c>
      <c r="F17" s="227">
        <f>+'[1]EGRESOS'!E50+'[1]EGRESOS'!E101+'[1]EGRESOS'!E152+'[1]EGRESOS'!E203</f>
        <v>6</v>
      </c>
      <c r="G17" s="226">
        <f>+'[1]EGRESOS'!F50+'[1]EGRESOS'!F101+'[1]EGRESOS'!F152+'[1]EGRESOS'!F203+'[1]EGRESOS'!F254</f>
        <v>6</v>
      </c>
      <c r="H17" s="225">
        <f>+'[1]EGRESOS'!G50+'[1]EGRESOS'!G101+'[1]EGRESOS'!G152+'[1]EGRESOS'!G203+'[1]EGRESOS'!G254</f>
        <v>6</v>
      </c>
      <c r="I17" s="227">
        <f>+'[1]EGRESOS'!H50+'[1]EGRESOS'!H101+'[1]EGRESOS'!H152+'[1]EGRESOS'!H203+'[1]EGRESOS'!H254</f>
        <v>6</v>
      </c>
      <c r="J17" s="227">
        <f>+'[1]EGRESOS'!I50+'[1]EGRESOS'!I101+'[1]EGRESOS'!I152+'[1]EGRESOS'!I203+'[1]EGRESOS'!I254</f>
        <v>6</v>
      </c>
      <c r="K17" s="227">
        <f>+'[1]EGRESOS'!J50+'[1]EGRESOS'!J101+'[1]EGRESOS'!J152+'[1]EGRESOS'!J203+'[1]EGRESOS'!J254</f>
        <v>6</v>
      </c>
      <c r="L17" s="226">
        <f>+'[1]EGRESOS'!K50+'[1]EGRESOS'!K101+'[1]EGRESOS'!K152+'[1]EGRESOS'!K203+'[1]EGRESOS'!K254</f>
        <v>6</v>
      </c>
      <c r="M17" s="226">
        <f>+'[1]EGRESOS'!L101+'[1]EGRESOS'!L152+'[1]EGRESOS'!L203+'[1]EGRESOS'!L254</f>
        <v>0</v>
      </c>
      <c r="N17" s="226">
        <f>+'[1]EGRESOS'!M152+'[1]EGRESOS'!M203+'[1]EGRESOS'!M254</f>
        <v>0</v>
      </c>
      <c r="O17" s="226">
        <f>+'[1]EGRESOS'!N203+'[1]EGRESOS'!N254</f>
        <v>0</v>
      </c>
      <c r="P17" s="226">
        <f>+'[1]EGRESOS'!O101+'[1]EGRESOS'!O152+'[1]EGRESOS'!O203+'[1]EGRESOS'!O254</f>
        <v>0</v>
      </c>
      <c r="Q17" s="225"/>
      <c r="R17" s="226"/>
      <c r="S17" s="228">
        <f>SUM(C17:G17)</f>
        <v>30</v>
      </c>
    </row>
    <row r="18" spans="1:19" ht="13.5" thickBot="1">
      <c r="A18" s="398" t="s">
        <v>56</v>
      </c>
      <c r="B18" s="399"/>
      <c r="C18" s="229">
        <f aca="true" t="shared" si="1" ref="C18:P18">SUM(C16:C17)</f>
        <v>6</v>
      </c>
      <c r="D18" s="230">
        <f t="shared" si="1"/>
        <v>6</v>
      </c>
      <c r="E18" s="229">
        <f t="shared" si="1"/>
        <v>6</v>
      </c>
      <c r="F18" s="229">
        <f t="shared" si="1"/>
        <v>6</v>
      </c>
      <c r="G18" s="230">
        <f t="shared" si="1"/>
        <v>6</v>
      </c>
      <c r="H18" s="231">
        <f t="shared" si="1"/>
        <v>6</v>
      </c>
      <c r="I18" s="229">
        <f t="shared" si="1"/>
        <v>6</v>
      </c>
      <c r="J18" s="230">
        <f t="shared" si="1"/>
        <v>6</v>
      </c>
      <c r="K18" s="229">
        <f t="shared" si="1"/>
        <v>6</v>
      </c>
      <c r="L18" s="230">
        <f t="shared" si="1"/>
        <v>6</v>
      </c>
      <c r="M18" s="232">
        <f t="shared" si="1"/>
        <v>0</v>
      </c>
      <c r="N18" s="230">
        <f t="shared" si="1"/>
        <v>0</v>
      </c>
      <c r="O18" s="232">
        <f t="shared" si="1"/>
        <v>0</v>
      </c>
      <c r="P18" s="230">
        <f t="shared" si="1"/>
        <v>0</v>
      </c>
      <c r="Q18" s="232"/>
      <c r="R18" s="230"/>
      <c r="S18" s="233">
        <f>+S16+S17</f>
        <v>30</v>
      </c>
    </row>
    <row r="19" spans="1:19" ht="12.75">
      <c r="A19" s="390" t="s">
        <v>58</v>
      </c>
      <c r="B19" s="391"/>
      <c r="C19" s="220">
        <f>+'[1]EGRESOS'!B53</f>
        <v>0</v>
      </c>
      <c r="D19" s="221">
        <f>+'[1]EGRESOS'!C53+'[1]EGRESOS'!C104</f>
        <v>0</v>
      </c>
      <c r="E19" s="222">
        <f>+'[1]EGRESOS'!D53+'[1]EGRESOS'!D104+'[1]EGRESOS'!D155</f>
        <v>0</v>
      </c>
      <c r="F19" s="222">
        <f>+'[1]EGRESOS'!E53+'[1]EGRESOS'!E104+'[1]EGRESOS'!E155+'[1]EGRESOS'!E206</f>
        <v>0</v>
      </c>
      <c r="G19" s="221">
        <f>+'[1]EGRESOS'!F53+'[1]EGRESOS'!F104+'[1]EGRESOS'!F155+'[1]EGRESOS'!F206+'[1]EGRESOS'!F257</f>
        <v>0</v>
      </c>
      <c r="H19" s="220">
        <f>+'[1]EGRESOS'!G53+'[1]EGRESOS'!G104+'[1]EGRESOS'!G155+'[1]EGRESOS'!G206+'[1]EGRESOS'!G257</f>
        <v>0</v>
      </c>
      <c r="I19" s="222">
        <f>+'[1]EGRESOS'!H53+'[1]EGRESOS'!H104+'[1]EGRESOS'!H155+'[1]EGRESOS'!H206+'[1]EGRESOS'!H257</f>
        <v>0</v>
      </c>
      <c r="J19" s="222">
        <f>+'[1]EGRESOS'!I53+'[1]EGRESOS'!I104+'[1]EGRESOS'!I155+'[1]EGRESOS'!I206+'[1]EGRESOS'!I257</f>
        <v>0</v>
      </c>
      <c r="K19" s="222">
        <f>+'[1]EGRESOS'!J53+'[1]EGRESOS'!J104+'[1]EGRESOS'!J155+'[1]EGRESOS'!J206+'[1]EGRESOS'!J257</f>
        <v>0</v>
      </c>
      <c r="L19" s="222">
        <f>+'[1]EGRESOS'!K53+'[1]EGRESOS'!K104+'[1]EGRESOS'!K155+'[1]EGRESOS'!K206+'[1]EGRESOS'!K257</f>
        <v>0</v>
      </c>
      <c r="M19" s="222">
        <f>+'[1]EGRESOS'!L104+'[1]EGRESOS'!L155+'[1]EGRESOS'!L206+'[1]EGRESOS'!L257</f>
        <v>0</v>
      </c>
      <c r="N19" s="222">
        <f>+'[1]EGRESOS'!M155+'[1]EGRESOS'!M206+'[1]EGRESOS'!M257</f>
        <v>0</v>
      </c>
      <c r="O19" s="222">
        <f>+'[1]EGRESOS'!N206+'[1]EGRESOS'!N257</f>
        <v>0</v>
      </c>
      <c r="P19" s="221">
        <f>+'[1]EGRESOS'!O53+'[1]EGRESOS'!O104+'[1]EGRESOS'!O155+'[1]EGRESOS'!O206+'[1]EGRESOS'!O257</f>
        <v>0</v>
      </c>
      <c r="Q19" s="220"/>
      <c r="R19" s="221"/>
      <c r="S19" s="234">
        <f aca="true" t="shared" si="2" ref="S19:S25">SUM(C19:G19)</f>
        <v>0</v>
      </c>
    </row>
    <row r="20" spans="1:19" ht="12.75">
      <c r="A20" s="392" t="s">
        <v>59</v>
      </c>
      <c r="B20" s="393"/>
      <c r="C20" s="235">
        <f>+'[1]EGRESOS'!B54</f>
        <v>0</v>
      </c>
      <c r="D20" s="236">
        <f>+'[1]EGRESOS'!C54+'[1]EGRESOS'!C105</f>
        <v>0</v>
      </c>
      <c r="E20" s="237">
        <f>+'[1]EGRESOS'!D54+'[1]EGRESOS'!D105+'[1]EGRESOS'!D156</f>
        <v>0</v>
      </c>
      <c r="F20" s="237">
        <f>+'[1]EGRESOS'!E54+'[1]EGRESOS'!E105+'[1]EGRESOS'!E156+'[1]EGRESOS'!E207</f>
        <v>0</v>
      </c>
      <c r="G20" s="236">
        <f>+'[1]EGRESOS'!F54+'[1]EGRESOS'!F105+'[1]EGRESOS'!F156+'[1]EGRESOS'!F207+'[1]EGRESOS'!F258</f>
        <v>0</v>
      </c>
      <c r="H20" s="235">
        <f>+'[1]EGRESOS'!G54+'[1]EGRESOS'!G105+'[1]EGRESOS'!G156+'[1]EGRESOS'!G207+'[1]EGRESOS'!G258</f>
        <v>0</v>
      </c>
      <c r="I20" s="237">
        <f>+'[1]EGRESOS'!H54+'[1]EGRESOS'!H105+'[1]EGRESOS'!H156+'[1]EGRESOS'!H207+'[1]EGRESOS'!H258</f>
        <v>0</v>
      </c>
      <c r="J20" s="237">
        <f>+'[1]EGRESOS'!I54+'[1]EGRESOS'!I105+'[1]EGRESOS'!I156+'[1]EGRESOS'!I207+'[1]EGRESOS'!I258</f>
        <v>0</v>
      </c>
      <c r="K20" s="237">
        <f>+'[1]EGRESOS'!J54+'[1]EGRESOS'!J105+'[1]EGRESOS'!J156+'[1]EGRESOS'!J207+'[1]EGRESOS'!J258</f>
        <v>0</v>
      </c>
      <c r="L20" s="237">
        <f>+'[1]EGRESOS'!K54+'[1]EGRESOS'!K105+'[1]EGRESOS'!K156+'[1]EGRESOS'!K207+'[1]EGRESOS'!K258</f>
        <v>0</v>
      </c>
      <c r="M20" s="237">
        <f>+'[1]EGRESOS'!L105+'[1]EGRESOS'!L156+'[1]EGRESOS'!L207+'[1]EGRESOS'!L258</f>
        <v>0</v>
      </c>
      <c r="N20" s="237">
        <f>+'[1]EGRESOS'!M156+'[1]EGRESOS'!M207+'[1]EGRESOS'!M258</f>
        <v>0</v>
      </c>
      <c r="O20" s="237">
        <f>+'[1]EGRESOS'!N207+'[1]EGRESOS'!N258</f>
        <v>0</v>
      </c>
      <c r="P20" s="236">
        <f>+'[1]EGRESOS'!O258</f>
        <v>0</v>
      </c>
      <c r="Q20" s="235"/>
      <c r="R20" s="236"/>
      <c r="S20" s="234">
        <f t="shared" si="2"/>
        <v>0</v>
      </c>
    </row>
    <row r="21" spans="1:19" ht="12.75">
      <c r="A21" s="392" t="s">
        <v>60</v>
      </c>
      <c r="B21" s="393"/>
      <c r="C21" s="235">
        <f>+'[1]EGRESOS'!B55</f>
        <v>0</v>
      </c>
      <c r="D21" s="237">
        <f>+'[1]EGRESOS'!C55+'[1]EGRESOS'!C106</f>
        <v>0</v>
      </c>
      <c r="E21" s="237">
        <f>+'[1]EGRESOS'!D55+'[1]EGRESOS'!D106+'[1]EGRESOS'!D157</f>
        <v>0</v>
      </c>
      <c r="F21" s="237">
        <f>+'[1]EGRESOS'!E55+'[1]EGRESOS'!E106+'[1]EGRESOS'!E157+'[1]EGRESOS'!E208</f>
        <v>0</v>
      </c>
      <c r="G21" s="236">
        <f>+'[1]EGRESOS'!F55+'[1]EGRESOS'!F106+'[1]EGRESOS'!F157+'[1]EGRESOS'!F208+'[1]EGRESOS'!F259</f>
        <v>0</v>
      </c>
      <c r="H21" s="235">
        <f>+'[1]EGRESOS'!G55+'[1]EGRESOS'!G106+'[1]EGRESOS'!G157+'[1]EGRESOS'!G208+'[1]EGRESOS'!G259</f>
        <v>0</v>
      </c>
      <c r="I21" s="237">
        <f>+'[1]EGRESOS'!H55+'[1]EGRESOS'!H106+'[1]EGRESOS'!H157+'[1]EGRESOS'!H208+'[1]EGRESOS'!H259</f>
        <v>0</v>
      </c>
      <c r="J21" s="237">
        <f>+'[1]EGRESOS'!I55+'[1]EGRESOS'!I106+'[1]EGRESOS'!I157+'[1]EGRESOS'!I208+'[1]EGRESOS'!I259</f>
        <v>0</v>
      </c>
      <c r="K21" s="237">
        <f>+'[1]EGRESOS'!J55+'[1]EGRESOS'!J106+'[1]EGRESOS'!J157+'[1]EGRESOS'!J208+'[1]EGRESOS'!J259</f>
        <v>0</v>
      </c>
      <c r="L21" s="237">
        <f>+'[1]EGRESOS'!K55+'[1]EGRESOS'!K106+'[1]EGRESOS'!K157+'[1]EGRESOS'!K208+'[1]EGRESOS'!K259</f>
        <v>0</v>
      </c>
      <c r="M21" s="237">
        <f>+'[1]EGRESOS'!L106+'[1]EGRESOS'!L157+'[1]EGRESOS'!L208+'[1]EGRESOS'!L259</f>
        <v>0</v>
      </c>
      <c r="N21" s="237">
        <f>+'[1]EGRESOS'!M157+'[1]EGRESOS'!M208+'[1]EGRESOS'!M259</f>
        <v>0</v>
      </c>
      <c r="O21" s="237">
        <f>+'[1]EGRESOS'!N208+'[1]EGRESOS'!N259</f>
        <v>0</v>
      </c>
      <c r="P21" s="236">
        <f>+'[1]EGRESOS'!O259</f>
        <v>0</v>
      </c>
      <c r="Q21" s="235"/>
      <c r="R21" s="236"/>
      <c r="S21" s="234">
        <f t="shared" si="2"/>
        <v>0</v>
      </c>
    </row>
    <row r="22" spans="1:19" ht="12.75">
      <c r="A22" s="392" t="s">
        <v>61</v>
      </c>
      <c r="B22" s="393"/>
      <c r="C22" s="235">
        <f>+'[1]EGRESOS'!B56</f>
        <v>0</v>
      </c>
      <c r="D22" s="237">
        <f>+'[1]EGRESOS'!C56+'[1]EGRESOS'!C107</f>
        <v>0</v>
      </c>
      <c r="E22" s="237">
        <f>+'[1]EGRESOS'!D56+'[1]EGRESOS'!D107+'[1]EGRESOS'!D158</f>
        <v>0</v>
      </c>
      <c r="F22" s="237">
        <f>+'[1]EGRESOS'!E56+'[1]EGRESOS'!E107+'[1]EGRESOS'!E158+'[1]EGRESOS'!E209</f>
        <v>0</v>
      </c>
      <c r="G22" s="236">
        <f>+'[1]EGRESOS'!F56+'[1]EGRESOS'!F107+'[1]EGRESOS'!F158+'[1]EGRESOS'!F209+'[1]EGRESOS'!F260</f>
        <v>0</v>
      </c>
      <c r="H22" s="235">
        <f>+'[1]EGRESOS'!G56+'[1]EGRESOS'!G107+'[1]EGRESOS'!G158+'[1]EGRESOS'!G209+'[1]EGRESOS'!G260</f>
        <v>0</v>
      </c>
      <c r="I22" s="237">
        <f>+'[1]EGRESOS'!H56+'[1]EGRESOS'!H107+'[1]EGRESOS'!H158+'[1]EGRESOS'!H209+'[1]EGRESOS'!H260</f>
        <v>0</v>
      </c>
      <c r="J22" s="237">
        <f>+'[1]EGRESOS'!I56+'[1]EGRESOS'!I107+'[1]EGRESOS'!I158+'[1]EGRESOS'!I209+'[1]EGRESOS'!I260</f>
        <v>0</v>
      </c>
      <c r="K22" s="237">
        <f>+'[1]EGRESOS'!J56+'[1]EGRESOS'!J107+'[1]EGRESOS'!J158+'[1]EGRESOS'!J209+'[1]EGRESOS'!J260</f>
        <v>0</v>
      </c>
      <c r="L22" s="237">
        <f>+'[1]EGRESOS'!K56+'[1]EGRESOS'!K107+'[1]EGRESOS'!K158+'[1]EGRESOS'!K209+'[1]EGRESOS'!K260</f>
        <v>0</v>
      </c>
      <c r="M22" s="236">
        <f>+'[1]EGRESOS'!L107+'[1]EGRESOS'!L158+'[1]EGRESOS'!L209+'[1]EGRESOS'!L260</f>
        <v>0</v>
      </c>
      <c r="N22" s="236">
        <f>+'[1]EGRESOS'!M158+'[1]EGRESOS'!M209+'[1]EGRESOS'!M260</f>
        <v>0</v>
      </c>
      <c r="O22" s="236">
        <f>+'[1]EGRESOS'!N209+'[1]EGRESOS'!N260</f>
        <v>0</v>
      </c>
      <c r="P22" s="236">
        <f>+'[1]EGRESOS'!O260</f>
        <v>0</v>
      </c>
      <c r="Q22" s="235"/>
      <c r="R22" s="236"/>
      <c r="S22" s="234">
        <f t="shared" si="2"/>
        <v>0</v>
      </c>
    </row>
    <row r="23" spans="1:19" ht="12.75">
      <c r="A23" s="392" t="s">
        <v>62</v>
      </c>
      <c r="B23" s="393"/>
      <c r="C23" s="235">
        <f>+'[1]EGRESOS'!B57</f>
        <v>0</v>
      </c>
      <c r="D23" s="236">
        <f>+'[1]EGRESOS'!C57+'[1]EGRESOS'!C108</f>
        <v>0</v>
      </c>
      <c r="E23" s="237">
        <f>+'[1]EGRESOS'!D57+'[1]EGRESOS'!D108+'[1]EGRESOS'!D159</f>
        <v>0</v>
      </c>
      <c r="F23" s="237">
        <f>+'[1]EGRESOS'!E57+'[1]EGRESOS'!E108+'[1]EGRESOS'!E159+'[1]EGRESOS'!E210</f>
        <v>0</v>
      </c>
      <c r="G23" s="236">
        <f>+'[1]EGRESOS'!F57+'[1]EGRESOS'!F108+'[1]EGRESOS'!F159+'[1]EGRESOS'!F210+'[1]EGRESOS'!F261</f>
        <v>0</v>
      </c>
      <c r="H23" s="235">
        <f>+'[1]EGRESOS'!G57+'[1]EGRESOS'!G108+'[1]EGRESOS'!G159+'[1]EGRESOS'!G210+'[1]EGRESOS'!G261</f>
        <v>0</v>
      </c>
      <c r="I23" s="237">
        <f>+'[1]EGRESOS'!H57+'[1]EGRESOS'!H108+'[1]EGRESOS'!H159+'[1]EGRESOS'!H210+'[1]EGRESOS'!H261</f>
        <v>0</v>
      </c>
      <c r="J23" s="237">
        <f>+'[1]EGRESOS'!I57+'[1]EGRESOS'!I108+'[1]EGRESOS'!I159+'[1]EGRESOS'!I210+'[1]EGRESOS'!I261</f>
        <v>0</v>
      </c>
      <c r="K23" s="237">
        <f>+'[1]EGRESOS'!J57+'[1]EGRESOS'!J108+'[1]EGRESOS'!J159+'[1]EGRESOS'!J210+'[1]EGRESOS'!J261</f>
        <v>0</v>
      </c>
      <c r="L23" s="237">
        <f>+'[1]EGRESOS'!K57+'[1]EGRESOS'!K108+'[1]EGRESOS'!K159+'[1]EGRESOS'!K210+'[1]EGRESOS'!K261</f>
        <v>0</v>
      </c>
      <c r="M23" s="236">
        <f>+'[1]EGRESOS'!L108+'[1]EGRESOS'!L159+'[1]EGRESOS'!L210+'[1]EGRESOS'!L261</f>
        <v>0</v>
      </c>
      <c r="N23" s="236">
        <f>+'[1]EGRESOS'!M159+'[1]EGRESOS'!M210+'[1]EGRESOS'!M261</f>
        <v>0</v>
      </c>
      <c r="O23" s="236">
        <f>+'[1]EGRESOS'!N210+'[1]EGRESOS'!N261</f>
        <v>0</v>
      </c>
      <c r="P23" s="236">
        <f>+'[1]EGRESOS'!O261</f>
        <v>0</v>
      </c>
      <c r="Q23" s="235"/>
      <c r="R23" s="236"/>
      <c r="S23" s="234">
        <f t="shared" si="2"/>
        <v>0</v>
      </c>
    </row>
    <row r="24" spans="1:19" ht="12.75">
      <c r="A24" s="392" t="s">
        <v>63</v>
      </c>
      <c r="B24" s="393"/>
      <c r="C24" s="235">
        <f>+'[1]EGRESOS'!B58</f>
        <v>0</v>
      </c>
      <c r="D24" s="236">
        <f>+'[1]EGRESOS'!C58+'[1]EGRESOS'!C109</f>
        <v>0</v>
      </c>
      <c r="E24" s="237">
        <f>+'[1]EGRESOS'!D58+'[1]EGRESOS'!D109+'[1]EGRESOS'!D160</f>
        <v>0</v>
      </c>
      <c r="F24" s="237">
        <f>+'[1]EGRESOS'!E58+'[1]EGRESOS'!E109+'[1]EGRESOS'!E160+'[1]EGRESOS'!E211</f>
        <v>0</v>
      </c>
      <c r="G24" s="236">
        <f>+'[1]EGRESOS'!F58+'[1]EGRESOS'!F109+'[1]EGRESOS'!F160+'[1]EGRESOS'!F211+'[1]EGRESOS'!F262</f>
        <v>0</v>
      </c>
      <c r="H24" s="235">
        <f>+'[1]EGRESOS'!G58+'[1]EGRESOS'!G109+'[1]EGRESOS'!G160+'[1]EGRESOS'!G211+'[1]EGRESOS'!G262</f>
        <v>0</v>
      </c>
      <c r="I24" s="237">
        <f>+'[1]EGRESOS'!H58+'[1]EGRESOS'!H109+'[1]EGRESOS'!H160+'[1]EGRESOS'!H211+'[1]EGRESOS'!H262</f>
        <v>0</v>
      </c>
      <c r="J24" s="237">
        <f>+'[1]EGRESOS'!I58+'[1]EGRESOS'!I109+'[1]EGRESOS'!I160+'[1]EGRESOS'!I211+'[1]EGRESOS'!I262</f>
        <v>0</v>
      </c>
      <c r="K24" s="237">
        <f>+'[1]EGRESOS'!J58+'[1]EGRESOS'!J109+'[1]EGRESOS'!J160+'[1]EGRESOS'!J211+'[1]EGRESOS'!J262</f>
        <v>0</v>
      </c>
      <c r="L24" s="237">
        <f>+'[1]EGRESOS'!K58+'[1]EGRESOS'!K109+'[1]EGRESOS'!K160+'[1]EGRESOS'!K211+'[1]EGRESOS'!K262</f>
        <v>0</v>
      </c>
      <c r="M24" s="236">
        <f>+'[1]EGRESOS'!L109+'[1]EGRESOS'!L160+'[1]EGRESOS'!L211+'[1]EGRESOS'!L262</f>
        <v>0</v>
      </c>
      <c r="N24" s="236">
        <f>+'[1]EGRESOS'!M160+'[1]EGRESOS'!M211+'[1]EGRESOS'!M262</f>
        <v>0</v>
      </c>
      <c r="O24" s="236">
        <f>+'[1]EGRESOS'!N211+'[1]EGRESOS'!N262</f>
        <v>0</v>
      </c>
      <c r="P24" s="236">
        <f>+'[1]EGRESOS'!O262</f>
        <v>0</v>
      </c>
      <c r="Q24" s="235"/>
      <c r="R24" s="236"/>
      <c r="S24" s="234">
        <f t="shared" si="2"/>
        <v>0</v>
      </c>
    </row>
    <row r="25" spans="1:19" ht="13.5" thickBot="1">
      <c r="A25" s="379" t="s">
        <v>64</v>
      </c>
      <c r="B25" s="380"/>
      <c r="C25" s="225">
        <f>+'[1]EGRESOS'!B59</f>
        <v>0</v>
      </c>
      <c r="D25" s="226">
        <f>+'[1]EGRESOS'!C59+'[1]EGRESOS'!C110</f>
        <v>0</v>
      </c>
      <c r="E25" s="227">
        <f>+'[1]EGRESOS'!D59+'[1]EGRESOS'!D110+'[1]EGRESOS'!D161</f>
        <v>0</v>
      </c>
      <c r="F25" s="227">
        <f>+'[1]EGRESOS'!E59+'[1]EGRESOS'!E110+'[1]EGRESOS'!E161+'[1]EGRESOS'!E212</f>
        <v>0</v>
      </c>
      <c r="G25" s="226">
        <f>+'[1]EGRESOS'!F59+'[1]EGRESOS'!F110+'[1]EGRESOS'!F161+'[1]EGRESOS'!F212+'[1]EGRESOS'!F263</f>
        <v>0</v>
      </c>
      <c r="H25" s="225">
        <f>+'[1]EGRESOS'!G59+'[1]EGRESOS'!G110+'[1]EGRESOS'!G161+'[1]EGRESOS'!G212+'[1]EGRESOS'!G263</f>
        <v>0</v>
      </c>
      <c r="I25" s="227">
        <f>+'[1]EGRESOS'!H59+'[1]EGRESOS'!H110+'[1]EGRESOS'!H161+'[1]EGRESOS'!H212+'[1]EGRESOS'!H263</f>
        <v>0</v>
      </c>
      <c r="J25" s="227">
        <f>+'[1]EGRESOS'!I59+'[1]EGRESOS'!I110+'[1]EGRESOS'!I161+'[1]EGRESOS'!I212+'[1]EGRESOS'!I263</f>
        <v>0</v>
      </c>
      <c r="K25" s="227">
        <f>+'[1]EGRESOS'!J59+'[1]EGRESOS'!J110+'[1]EGRESOS'!J161+'[1]EGRESOS'!J212+'[1]EGRESOS'!J263</f>
        <v>0</v>
      </c>
      <c r="L25" s="227">
        <f>+'[1]EGRESOS'!K59+'[1]EGRESOS'!K110+'[1]EGRESOS'!K161+'[1]EGRESOS'!K212+'[1]EGRESOS'!K263</f>
        <v>0</v>
      </c>
      <c r="M25" s="226">
        <f>+'[1]EGRESOS'!L110+'[1]EGRESOS'!L161+'[1]EGRESOS'!L212+'[1]EGRESOS'!L263</f>
        <v>0</v>
      </c>
      <c r="N25" s="226">
        <f>+'[1]EGRESOS'!M161+'[1]EGRESOS'!M212+'[1]EGRESOS'!M263</f>
        <v>0</v>
      </c>
      <c r="O25" s="226">
        <f>+'[1]EGRESOS'!N212+'[1]EGRESOS'!N263</f>
        <v>0</v>
      </c>
      <c r="P25" s="226">
        <f>+'[1]EGRESOS'!O263</f>
        <v>0</v>
      </c>
      <c r="Q25" s="225"/>
      <c r="R25" s="226"/>
      <c r="S25" s="238">
        <f t="shared" si="2"/>
        <v>0</v>
      </c>
    </row>
    <row r="26" spans="1:19" ht="13.5" thickBot="1">
      <c r="A26" s="381" t="s">
        <v>73</v>
      </c>
      <c r="B26" s="382"/>
      <c r="C26" s="239">
        <f aca="true" t="shared" si="3" ref="C26:P26">SUM(C19:C25)</f>
        <v>0</v>
      </c>
      <c r="D26" s="240">
        <f t="shared" si="3"/>
        <v>0</v>
      </c>
      <c r="E26" s="239">
        <f t="shared" si="3"/>
        <v>0</v>
      </c>
      <c r="F26" s="239">
        <f t="shared" si="3"/>
        <v>0</v>
      </c>
      <c r="G26" s="241">
        <f t="shared" si="3"/>
        <v>0</v>
      </c>
      <c r="H26" s="242">
        <f t="shared" si="3"/>
        <v>0</v>
      </c>
      <c r="I26" s="239">
        <f t="shared" si="3"/>
        <v>0</v>
      </c>
      <c r="J26" s="241">
        <f t="shared" si="3"/>
        <v>0</v>
      </c>
      <c r="K26" s="239">
        <f t="shared" si="3"/>
        <v>0</v>
      </c>
      <c r="L26" s="241">
        <f t="shared" si="3"/>
        <v>0</v>
      </c>
      <c r="M26" s="243">
        <f t="shared" si="3"/>
        <v>0</v>
      </c>
      <c r="N26" s="241">
        <f t="shared" si="3"/>
        <v>0</v>
      </c>
      <c r="O26" s="243">
        <f t="shared" si="3"/>
        <v>0</v>
      </c>
      <c r="P26" s="241">
        <f t="shared" si="3"/>
        <v>0</v>
      </c>
      <c r="Q26" s="244"/>
      <c r="R26" s="245"/>
      <c r="S26" s="62">
        <f>SUM(C26:R26)</f>
        <v>0</v>
      </c>
    </row>
    <row r="27" spans="1:19" ht="13.5" thickBot="1">
      <c r="A27" s="383" t="s">
        <v>65</v>
      </c>
      <c r="B27" s="384"/>
      <c r="C27" s="246">
        <f aca="true" t="shared" si="4" ref="C27:P27">SUM(C26,C18)</f>
        <v>6</v>
      </c>
      <c r="D27" s="246">
        <f t="shared" si="4"/>
        <v>6</v>
      </c>
      <c r="E27" s="246">
        <f t="shared" si="4"/>
        <v>6</v>
      </c>
      <c r="F27" s="246">
        <f t="shared" si="4"/>
        <v>6</v>
      </c>
      <c r="G27" s="247">
        <f t="shared" si="4"/>
        <v>6</v>
      </c>
      <c r="H27" s="248">
        <f t="shared" si="4"/>
        <v>6</v>
      </c>
      <c r="I27" s="246">
        <f t="shared" si="4"/>
        <v>6</v>
      </c>
      <c r="J27" s="247">
        <f t="shared" si="4"/>
        <v>6</v>
      </c>
      <c r="K27" s="246">
        <f t="shared" si="4"/>
        <v>6</v>
      </c>
      <c r="L27" s="247">
        <f t="shared" si="4"/>
        <v>6</v>
      </c>
      <c r="M27" s="249">
        <f t="shared" si="4"/>
        <v>0</v>
      </c>
      <c r="N27" s="247">
        <f t="shared" si="4"/>
        <v>0</v>
      </c>
      <c r="O27" s="249">
        <f t="shared" si="4"/>
        <v>0</v>
      </c>
      <c r="P27" s="247">
        <f t="shared" si="4"/>
        <v>0</v>
      </c>
      <c r="Q27" s="249"/>
      <c r="R27" s="247"/>
      <c r="S27" s="250">
        <f>+S18+S26</f>
        <v>30</v>
      </c>
    </row>
    <row r="28" spans="1:19" ht="13.5" thickBot="1">
      <c r="A28" s="385" t="s">
        <v>74</v>
      </c>
      <c r="B28" s="386"/>
      <c r="C28" s="251">
        <f aca="true" t="shared" si="5" ref="C28:S28">+C10-C27</f>
        <v>-6</v>
      </c>
      <c r="D28" s="251">
        <f t="shared" si="5"/>
        <v>-6</v>
      </c>
      <c r="E28" s="251">
        <f t="shared" si="5"/>
        <v>-6</v>
      </c>
      <c r="F28" s="252">
        <f t="shared" si="5"/>
        <v>-6</v>
      </c>
      <c r="G28" s="240">
        <f t="shared" si="5"/>
        <v>-6</v>
      </c>
      <c r="H28" s="253">
        <f t="shared" si="5"/>
        <v>-6</v>
      </c>
      <c r="I28" s="251">
        <f t="shared" si="5"/>
        <v>-6</v>
      </c>
      <c r="J28" s="251">
        <f t="shared" si="5"/>
        <v>-6</v>
      </c>
      <c r="K28" s="251">
        <f t="shared" si="5"/>
        <v>-6</v>
      </c>
      <c r="L28" s="251">
        <f t="shared" si="5"/>
        <v>-6</v>
      </c>
      <c r="M28" s="251">
        <f t="shared" si="5"/>
        <v>0</v>
      </c>
      <c r="N28" s="251">
        <f t="shared" si="5"/>
        <v>0</v>
      </c>
      <c r="O28" s="251">
        <f t="shared" si="5"/>
        <v>0</v>
      </c>
      <c r="P28" s="251">
        <f t="shared" si="5"/>
        <v>0</v>
      </c>
      <c r="Q28" s="251">
        <f t="shared" si="5"/>
        <v>0</v>
      </c>
      <c r="R28" s="251">
        <f t="shared" si="5"/>
        <v>0</v>
      </c>
      <c r="S28" s="254">
        <f t="shared" si="5"/>
        <v>-30</v>
      </c>
    </row>
    <row r="29" spans="1:19" ht="12.75">
      <c r="A29" s="387"/>
      <c r="B29" s="38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6"/>
    </row>
    <row r="30" spans="1:19" ht="13.5" thickBot="1">
      <c r="A30" s="387"/>
      <c r="B30" s="387"/>
      <c r="C30" s="255" t="s">
        <v>75</v>
      </c>
      <c r="D30" s="256" t="s">
        <v>76</v>
      </c>
      <c r="E30" s="257" t="s">
        <v>77</v>
      </c>
      <c r="F30" s="258" t="s">
        <v>78</v>
      </c>
      <c r="G30" s="259" t="s">
        <v>79</v>
      </c>
      <c r="H30" s="187"/>
      <c r="I30" s="187"/>
      <c r="J30" s="187"/>
      <c r="K30" s="187"/>
      <c r="L30" s="187"/>
      <c r="M30" s="187"/>
      <c r="N30" s="188"/>
      <c r="O30" s="189"/>
      <c r="P30" s="189"/>
      <c r="Q30" s="189"/>
      <c r="R30" s="189"/>
      <c r="S30" s="189"/>
    </row>
    <row r="31" spans="1:19" ht="12.75">
      <c r="A31" s="388" t="s">
        <v>80</v>
      </c>
      <c r="B31" s="389"/>
      <c r="C31" s="260" t="e">
        <f>+C27/('[1]INGRESOS'!C14+'[1]INGRESOS'!C15)</f>
        <v>#DIV/0!</v>
      </c>
      <c r="D31" s="261" t="e">
        <f>+D27/('[1]INGRESOS'!D28+'[1]INGRESOS'!D27)</f>
        <v>#DIV/0!</v>
      </c>
      <c r="E31" s="261" t="e">
        <f>+E27/('[1]INGRESOS'!E40+'[1]INGRESOS'!E15)</f>
        <v>#DIV/0!</v>
      </c>
      <c r="F31" s="261">
        <f>+F27/('[1]INGRESOS'!F61+'[1]INGRESOS'!F15)</f>
        <v>0.3</v>
      </c>
      <c r="G31" s="262">
        <f>+G27/('[1]INGRESOS'!G74+'[1]INGRESOS'!G15)</f>
        <v>0.3</v>
      </c>
      <c r="H31" s="263" t="e">
        <f>+H27/('[1]INGRESOS'!#REF!+'[1]INGRESOS'!H15)</f>
        <v>#REF!</v>
      </c>
      <c r="I31" s="264" t="e">
        <f>+I27/('[1]INGRESOS'!I14+'[1]INGRESOS'!I15)</f>
        <v>#DIV/0!</v>
      </c>
      <c r="J31" s="264" t="e">
        <f>+J27/('[1]INGRESOS'!J14+'[1]INGRESOS'!J15)</f>
        <v>#DIV/0!</v>
      </c>
      <c r="K31" s="191" t="e">
        <f>AVERAGE(C31:G31)</f>
        <v>#DIV/0!</v>
      </c>
      <c r="L31" s="192" t="e">
        <f>+K31/7</f>
        <v>#DIV/0!</v>
      </c>
      <c r="N31" s="188"/>
      <c r="O31" s="189"/>
      <c r="P31" s="189"/>
      <c r="Q31" s="189"/>
      <c r="R31" s="189"/>
      <c r="S31" s="189"/>
    </row>
    <row r="32" spans="1:19" ht="12.75">
      <c r="A32" s="375" t="s">
        <v>81</v>
      </c>
      <c r="B32" s="376"/>
      <c r="C32" s="265">
        <f>+'[1]INGRESOS'!C11</f>
        <v>1</v>
      </c>
      <c r="D32" s="264">
        <f>+'[1]INGRESOS'!D11+'[1]INGRESOS'!D25</f>
        <v>1</v>
      </c>
      <c r="E32" s="264">
        <f>+'[1]INGRESOS'!E11+'[1]INGRESOS'!E25+'[1]INGRESOS'!E38</f>
        <v>3</v>
      </c>
      <c r="F32" s="264">
        <f>+'[1]INGRESOS'!F11+'[1]INGRESOS'!F25+'[1]INGRESOS'!F38+'[1]INGRESOS'!F59+'[1]INGRESOS'!F72</f>
        <v>7</v>
      </c>
      <c r="G32" s="266">
        <f>+'[1]INGRESOS'!G11+'[1]INGRESOS'!G25+'[1]INGRESOS'!G38+'[1]INGRESOS'!G59+'[1]INGRESOS'!G72</f>
        <v>8</v>
      </c>
      <c r="H32" s="190" t="e">
        <f>+'[1]INGRESOS'!H11+'[1]INGRESOS'!H25+'[1]INGRESOS'!H38+'[1]INGRESOS'!H59+'[1]INGRESOS'!H72+'[1]INGRESOS'!#REF!</f>
        <v>#REF!</v>
      </c>
      <c r="I32" s="190" t="e">
        <f>+'[1]INGRESOS'!I11+'[1]INGRESOS'!I25+'[1]INGRESOS'!I38+'[1]INGRESOS'!I59+'[1]INGRESOS'!I72+'[1]INGRESOS'!#REF!</f>
        <v>#REF!</v>
      </c>
      <c r="J32" s="190"/>
      <c r="K32" s="191"/>
      <c r="L32" s="192"/>
      <c r="N32" s="188"/>
      <c r="O32" s="189"/>
      <c r="P32" s="189"/>
      <c r="Q32" s="189"/>
      <c r="R32" s="189"/>
      <c r="S32" s="189"/>
    </row>
    <row r="33" spans="1:19" ht="13.5" thickBot="1">
      <c r="A33" s="377" t="s">
        <v>82</v>
      </c>
      <c r="B33" s="378"/>
      <c r="C33" s="267" t="e">
        <f aca="true" t="shared" si="6" ref="C33:J33">+C32-C31</f>
        <v>#DIV/0!</v>
      </c>
      <c r="D33" s="268" t="e">
        <f t="shared" si="6"/>
        <v>#DIV/0!</v>
      </c>
      <c r="E33" s="269" t="e">
        <f t="shared" si="6"/>
        <v>#DIV/0!</v>
      </c>
      <c r="F33" s="269">
        <f t="shared" si="6"/>
        <v>6.7</v>
      </c>
      <c r="G33" s="270">
        <f t="shared" si="6"/>
        <v>7.7</v>
      </c>
      <c r="H33" s="190" t="e">
        <f t="shared" si="6"/>
        <v>#REF!</v>
      </c>
      <c r="I33" s="190" t="e">
        <f t="shared" si="6"/>
        <v>#REF!</v>
      </c>
      <c r="J33" s="190" t="e">
        <f t="shared" si="6"/>
        <v>#DIV/0!</v>
      </c>
      <c r="N33" s="193"/>
      <c r="O33" s="194"/>
      <c r="P33" s="194"/>
      <c r="Q33" s="194"/>
      <c r="R33" s="194"/>
      <c r="S33" s="189"/>
    </row>
    <row r="34" spans="1:19" ht="12.75">
      <c r="A34" s="195"/>
      <c r="B34" s="196"/>
      <c r="C34" s="183"/>
      <c r="D34" s="183"/>
      <c r="E34" s="183"/>
      <c r="F34" s="183"/>
      <c r="G34" s="183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83"/>
    </row>
  </sheetData>
  <sheetProtection/>
  <mergeCells count="51">
    <mergeCell ref="N4:S4"/>
    <mergeCell ref="M5:N5"/>
    <mergeCell ref="O5:P5"/>
    <mergeCell ref="Q5:R5"/>
    <mergeCell ref="S5:S6"/>
    <mergeCell ref="A6:B6"/>
    <mergeCell ref="A7:B7"/>
    <mergeCell ref="A5:B5"/>
    <mergeCell ref="C5:D5"/>
    <mergeCell ref="E5:F5"/>
    <mergeCell ref="G5:H5"/>
    <mergeCell ref="I5:J5"/>
    <mergeCell ref="K5:L5"/>
    <mergeCell ref="M13:N13"/>
    <mergeCell ref="O13:P13"/>
    <mergeCell ref="A8:B8"/>
    <mergeCell ref="A9:B9"/>
    <mergeCell ref="A10:B10"/>
    <mergeCell ref="A11:B11"/>
    <mergeCell ref="A13:B14"/>
    <mergeCell ref="C13:D13"/>
    <mergeCell ref="Q13:R13"/>
    <mergeCell ref="S13:S14"/>
    <mergeCell ref="A15:B15"/>
    <mergeCell ref="A16:B16"/>
    <mergeCell ref="A17:B17"/>
    <mergeCell ref="A18:B18"/>
    <mergeCell ref="E13:F13"/>
    <mergeCell ref="G13:H13"/>
    <mergeCell ref="I13:J13"/>
    <mergeCell ref="K13:L13"/>
    <mergeCell ref="A19:B19"/>
    <mergeCell ref="A20:B20"/>
    <mergeCell ref="A21:B21"/>
    <mergeCell ref="A22:B22"/>
    <mergeCell ref="A23:B23"/>
    <mergeCell ref="A24:B24"/>
    <mergeCell ref="A32:B32"/>
    <mergeCell ref="A33:B33"/>
    <mergeCell ref="A25:B25"/>
    <mergeCell ref="A26:B26"/>
    <mergeCell ref="A27:B27"/>
    <mergeCell ref="A28:B28"/>
    <mergeCell ref="A29:B30"/>
    <mergeCell ref="A31:B31"/>
    <mergeCell ref="A1:C4"/>
    <mergeCell ref="D1:M2"/>
    <mergeCell ref="D3:M4"/>
    <mergeCell ref="N1:S1"/>
    <mergeCell ref="N2:S2"/>
    <mergeCell ref="N3:S3"/>
  </mergeCells>
  <conditionalFormatting sqref="C33:J33">
    <cfRule type="cellIs" priority="1" dxfId="0" operator="lessThan" stopIfTrue="1">
      <formula>1</formula>
    </cfRule>
    <cfRule type="cellIs" priority="2" dxfId="0" operator="lessThan" stopIfTrue="1">
      <formula>-187</formula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del Tolima</dc:creator>
  <cp:keywords/>
  <dc:description/>
  <cp:lastModifiedBy>Funcionario</cp:lastModifiedBy>
  <cp:lastPrinted>2015-06-18T15:21:33Z</cp:lastPrinted>
  <dcterms:created xsi:type="dcterms:W3CDTF">2005-11-09T20:45:52Z</dcterms:created>
  <dcterms:modified xsi:type="dcterms:W3CDTF">2017-05-18T19:54:54Z</dcterms:modified>
  <cp:category/>
  <cp:version/>
  <cp:contentType/>
  <cp:contentStatus/>
</cp:coreProperties>
</file>