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mc:AlternateContent xmlns:mc="http://schemas.openxmlformats.org/markup-compatibility/2006">
    <mc:Choice Requires="x15">
      <x15ac:absPath xmlns:x15ac="http://schemas.microsoft.com/office/spreadsheetml/2010/11/ac" url="D:\1. SIAC_ODI_2025\1. SGC 2025\2025\18. SGC\Mapas de riesgos Institucionales_2025\"/>
    </mc:Choice>
  </mc:AlternateContent>
  <xr:revisionPtr revIDLastSave="0" documentId="8_{384B5C6D-6C84-458C-AB5E-3A1602714644}" xr6:coauthVersionLast="47" xr6:coauthVersionMax="47" xr10:uidLastSave="{00000000-0000-0000-0000-000000000000}"/>
  <bookViews>
    <workbookView xWindow="-120" yWindow="-120" windowWidth="29040" windowHeight="15720" tabRatio="857" activeTab="1" xr2:uid="{00000000-000D-0000-FFFF-FFFF00000000}"/>
  </bookViews>
  <sheets>
    <sheet name="GC-P07-F01-Contexto Estratégico" sheetId="9" r:id="rId1"/>
    <sheet name="GC-P07-F02" sheetId="1" r:id="rId2"/>
    <sheet name="DOCUMENTOS DE APOYO" sheetId="3" r:id="rId3"/>
    <sheet name="FORMULAS (no modificar)" sheetId="2" r:id="rId4"/>
  </sheets>
  <externalReferences>
    <externalReference r:id="rId5"/>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35" i="1" l="1"/>
  <c r="R35" i="1"/>
  <c r="L35" i="1"/>
  <c r="J35" i="1"/>
  <c r="E35" i="1"/>
  <c r="Y35" i="1" l="1"/>
  <c r="Z35" i="1" s="1"/>
  <c r="AA35" i="1" s="1"/>
  <c r="M35" i="1"/>
  <c r="X33" i="1" l="1"/>
  <c r="R33" i="1"/>
  <c r="L33" i="1"/>
  <c r="J33" i="1"/>
  <c r="E33" i="1"/>
  <c r="X32" i="1"/>
  <c r="R32" i="1"/>
  <c r="L32" i="1"/>
  <c r="J32" i="1"/>
  <c r="E32" i="1"/>
  <c r="Y33" i="1" l="1"/>
  <c r="Z33" i="1" s="1"/>
  <c r="AA33" i="1" s="1"/>
  <c r="Y32" i="1"/>
  <c r="Z32" i="1" s="1"/>
  <c r="AA32" i="1" s="1"/>
  <c r="M33" i="1"/>
  <c r="M32" i="1"/>
  <c r="X38" i="1" l="1"/>
  <c r="R38" i="1"/>
  <c r="L38" i="1"/>
  <c r="J38" i="1"/>
  <c r="E38" i="1"/>
  <c r="X37" i="1"/>
  <c r="R37" i="1"/>
  <c r="L37" i="1"/>
  <c r="J37" i="1"/>
  <c r="E37" i="1"/>
  <c r="Y37" i="1" l="1"/>
  <c r="Z37" i="1" s="1"/>
  <c r="AA37" i="1" s="1"/>
  <c r="M37" i="1"/>
  <c r="M38" i="1"/>
  <c r="Y38" i="1"/>
  <c r="Z38" i="1" s="1"/>
  <c r="AA38" i="1" s="1"/>
  <c r="E36" i="1"/>
  <c r="X31" i="1" l="1"/>
  <c r="R31" i="1"/>
  <c r="L31" i="1"/>
  <c r="J31" i="1"/>
  <c r="E31" i="1"/>
  <c r="X30" i="1"/>
  <c r="R30" i="1"/>
  <c r="L30" i="1"/>
  <c r="J30" i="1"/>
  <c r="E30" i="1"/>
  <c r="X29" i="1"/>
  <c r="R29" i="1"/>
  <c r="L29" i="1"/>
  <c r="J29" i="1"/>
  <c r="E29" i="1"/>
  <c r="R28" i="1"/>
  <c r="L28" i="1"/>
  <c r="J28" i="1"/>
  <c r="E28" i="1"/>
  <c r="R27" i="1"/>
  <c r="L27" i="1"/>
  <c r="J27" i="1"/>
  <c r="E27" i="1"/>
  <c r="M28" i="1" l="1"/>
  <c r="M31" i="1"/>
  <c r="M30" i="1"/>
  <c r="M27" i="1"/>
  <c r="Y29" i="1"/>
  <c r="Z29" i="1" s="1"/>
  <c r="AA29" i="1" s="1"/>
  <c r="M29" i="1"/>
  <c r="Y31" i="1"/>
  <c r="Z31" i="1" s="1"/>
  <c r="AA31" i="1" s="1"/>
  <c r="Y30" i="1"/>
  <c r="Z30" i="1" s="1"/>
  <c r="AA30" i="1" s="1"/>
  <c r="R26" i="1"/>
  <c r="L26" i="1"/>
  <c r="J26" i="1"/>
  <c r="E26" i="1"/>
  <c r="X39" i="1"/>
  <c r="R39" i="1"/>
  <c r="L39" i="1"/>
  <c r="J39" i="1"/>
  <c r="E39" i="1"/>
  <c r="M39" i="1" l="1"/>
  <c r="Y39" i="1"/>
  <c r="Z39" i="1" s="1"/>
  <c r="AA39" i="1" s="1"/>
  <c r="M26" i="1"/>
  <c r="X25" i="1"/>
  <c r="R25" i="1"/>
  <c r="L25" i="1"/>
  <c r="J25" i="1"/>
  <c r="E25" i="1"/>
  <c r="X24" i="1"/>
  <c r="R24" i="1"/>
  <c r="L24" i="1"/>
  <c r="J24" i="1"/>
  <c r="E24" i="1"/>
  <c r="Y25" i="1" l="1"/>
  <c r="Z25" i="1" s="1"/>
  <c r="AA25" i="1" s="1"/>
  <c r="Y24" i="1"/>
  <c r="Z24" i="1" s="1"/>
  <c r="AA24" i="1" s="1"/>
  <c r="M25" i="1"/>
  <c r="M24" i="1"/>
  <c r="R18" i="1" l="1"/>
  <c r="R17" i="1"/>
  <c r="L17" i="1"/>
  <c r="J17" i="1"/>
  <c r="E17" i="1"/>
  <c r="E16" i="1"/>
  <c r="M17" i="1" l="1"/>
  <c r="V17" i="1"/>
  <c r="V18" i="1" s="1"/>
  <c r="W17" i="1" s="1"/>
  <c r="X17" i="1" s="1"/>
  <c r="Y17" i="1"/>
  <c r="Z17" i="1" s="1"/>
  <c r="X15" i="1"/>
  <c r="R15" i="1"/>
  <c r="L15" i="1"/>
  <c r="Y15" i="1" s="1"/>
  <c r="Z15" i="1" s="1"/>
  <c r="J15" i="1"/>
  <c r="E15" i="1"/>
  <c r="AA17" i="1" l="1"/>
  <c r="M15" i="1"/>
  <c r="AA15" i="1"/>
  <c r="X14" i="1"/>
  <c r="R14" i="1"/>
  <c r="L14" i="1"/>
  <c r="J14" i="1"/>
  <c r="E14" i="1"/>
  <c r="Y14" i="1" l="1"/>
  <c r="Z14" i="1" s="1"/>
  <c r="AA14" i="1" s="1"/>
  <c r="M14" i="1"/>
  <c r="X13" i="1"/>
  <c r="R13" i="1"/>
  <c r="L13" i="1"/>
  <c r="J13" i="1"/>
  <c r="E13" i="1"/>
  <c r="Y13" i="1" l="1"/>
  <c r="Z13" i="1" s="1"/>
  <c r="AA13" i="1" s="1"/>
  <c r="M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000-000001000000}">
      <text>
        <r>
          <rPr>
            <sz val="11"/>
            <color theme="1"/>
            <rFont val="Calibri"/>
            <family val="2"/>
          </rPr>
          <t>======
ID#AAAAWrg_VD0
USUARIO    (2022-03-09 13:18:16)
Estatuto General UT</t>
        </r>
      </text>
    </comment>
    <comment ref="B11" authorId="0" shapeId="0" xr:uid="{00000000-0006-0000-0000-00000200000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xr:uid="{00000000-0006-0000-0000-00000300000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xr:uid="{00000000-0006-0000-0000-00000400000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xr:uid="{00000000-0006-0000-0000-000005000000}">
      <text>
        <r>
          <rPr>
            <sz val="11"/>
            <color theme="1"/>
            <rFont val="Calibri"/>
            <family val="2"/>
          </rPr>
          <t>======
ID#AAAAWrg_VD4
UT    (2022-03-09 13:18:16)
Cambios de gobierno, legislación, políticas públicas, regulación</t>
        </r>
      </text>
    </comment>
    <comment ref="B19" authorId="0" shapeId="0" xr:uid="{00000000-0006-0000-0000-000006000000}">
      <text>
        <r>
          <rPr>
            <sz val="11"/>
            <color theme="1"/>
            <rFont val="Calibri"/>
            <family val="2"/>
          </rPr>
          <t>======
ID#AAAAWrg_VEo
UT    (2022-03-09 13:18:16)
Disponibilidad de capital, liquidez, mercados financieros, desempleo, competencia</t>
        </r>
      </text>
    </comment>
    <comment ref="B27" authorId="0" shapeId="0" xr:uid="{00000000-0006-0000-0000-00000700000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xr:uid="{00000000-0006-0000-0000-000008000000}">
      <text>
        <r>
          <rPr>
            <sz val="11"/>
            <color theme="1"/>
            <rFont val="Calibri"/>
            <family val="2"/>
          </rPr>
          <t>======
ID#AAAAWrg_VCM
Usuario    (2022-03-09 13:18:16)
Avances en tecnología, acceso a sistemas de información externos, gobierno en línea.</t>
        </r>
      </text>
    </comment>
    <comment ref="B40" authorId="0" shapeId="0" xr:uid="{00000000-0006-0000-0000-00000900000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xr:uid="{00000000-0006-0000-0000-00000A00000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xr:uid="{00000000-0006-0000-0000-00000B00000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xr:uid="{00000000-0006-0000-0000-00000C000000}">
      <text>
        <r>
          <rPr>
            <sz val="11"/>
            <color theme="1"/>
            <rFont val="Calibri"/>
            <family val="2"/>
          </rPr>
          <t>======
ID#AAAAWrg_VD8
Usuario    (2022-03-09 13:18:16)
Direccionamiento estratégico, planeación institucional, políticas, objetivos, estrategias, liderazgo, trabajo en equipo.</t>
        </r>
      </text>
    </comment>
    <comment ref="B58" authorId="0" shapeId="0" xr:uid="{00000000-0006-0000-0000-00000D000000}">
      <text>
        <r>
          <rPr>
            <sz val="11"/>
            <color theme="1"/>
            <rFont val="Calibri"/>
            <family val="2"/>
          </rPr>
          <t>======
ID#AAAAWrg_VB0
Usuario    (2022-03-09 13:18:16)
Presupuesto de funcionamiento, recursos de inversión, infraestructura, capacidad instalada</t>
        </r>
      </text>
    </comment>
    <comment ref="B63" authorId="0" shapeId="0" xr:uid="{00000000-0006-0000-0000-00000E00000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xr:uid="{00000000-0006-0000-0000-00000F00000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xr:uid="{00000000-0006-0000-0000-000010000000}">
      <text>
        <r>
          <rPr>
            <sz val="11"/>
            <color theme="1"/>
            <rFont val="Calibri"/>
            <family val="2"/>
          </rPr>
          <t>======
ID#AAAAWrg_VDE
Usuario    (2022-03-09 13:18:16)
Integridad y disponibilidad de datos y sistemas, desarrollo, producción, mantenimiento de sistemas de información.</t>
        </r>
      </text>
    </comment>
    <comment ref="B87" authorId="0" shapeId="0" xr:uid="{00000000-0006-0000-0000-000011000000}">
      <text>
        <r>
          <rPr>
            <sz val="11"/>
            <color theme="1"/>
            <rFont val="Calibri"/>
            <family val="2"/>
          </rPr>
          <t>======
ID#AAAAWrg_VCw
Usuario    (2022-03-09 13:18:16)
Canales utilizados y su efectividad, flujo de la información necesaria para el desarrollo de las operaciones.</t>
        </r>
      </text>
    </comment>
    <comment ref="B90" authorId="0" shapeId="0" xr:uid="{00000000-0006-0000-0000-000012000000}">
      <text>
        <r>
          <rPr>
            <sz val="11"/>
            <color theme="1"/>
            <rFont val="Calibri"/>
            <family val="2"/>
          </rPr>
          <t>======
ID#AAAAWrg_VDc
Usuario    (2022-03-09 13:18:16)
Canales utilizados y su efectividad, flujo de la información necesaria para el desarrollo de las operaciones.</t>
        </r>
      </text>
    </comment>
    <comment ref="B95" authorId="0" shapeId="0" xr:uid="{00000000-0006-0000-0000-00001300000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UT</author>
  </authors>
  <commentList>
    <comment ref="A10" authorId="0" shapeId="0" xr:uid="{00000000-0006-0000-0100-00000100000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xr:uid="{00000000-0006-0000-0100-00000200000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xr:uid="{00000000-0006-0000-0100-000003000000}">
      <text>
        <r>
          <rPr>
            <sz val="9"/>
            <color indexed="81"/>
            <rFont val="Tahoma"/>
            <family val="2"/>
          </rPr>
          <t>permite agrupar los riesgos 
identificados, se clasifica cada uno de los riesgos en las siguientes categorías</t>
        </r>
      </text>
    </comment>
    <comment ref="B11" authorId="0" shapeId="0" xr:uid="{00000000-0006-0000-0100-000004000000}">
      <text>
        <r>
          <rPr>
            <sz val="9"/>
            <color indexed="81"/>
            <rFont val="Tahoma"/>
            <family val="2"/>
          </rPr>
          <t>Las consecuencias que puede ocasionar a la organización la materialización del riesgo.</t>
        </r>
      </text>
    </comment>
    <comment ref="C11" authorId="0" shapeId="0" xr:uid="{00000000-0006-0000-0100-00000500000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xr:uid="{00000000-0006-0000-0100-00000600000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xr:uid="{00000000-0006-0000-0100-00000700000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xr:uid="{00000000-0006-0000-0100-000008000000}">
      <text>
        <r>
          <rPr>
            <sz val="9"/>
            <color indexed="81"/>
            <rFont val="Tahoma"/>
            <family val="2"/>
          </rPr>
          <t xml:space="preserve">Son las fuentes generadoras de riesgos. </t>
        </r>
      </text>
    </comment>
    <comment ref="H11" authorId="0" shapeId="0" xr:uid="{00000000-0006-0000-0100-00000900000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xr:uid="{00000000-0006-0000-0100-00000A00000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xr:uid="{00000000-0006-0000-0100-00000B000000}">
      <text>
        <r>
          <rPr>
            <sz val="9"/>
            <color indexed="81"/>
            <rFont val="Tahoma"/>
            <family val="2"/>
          </rPr>
          <t>Cruce los datos entre probabilidad e impacto</t>
        </r>
      </text>
    </comment>
    <comment ref="N11" authorId="0" shapeId="0" xr:uid="{00000000-0006-0000-0100-00000C00000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xr:uid="{00000000-0006-0000-0100-00000D000000}">
      <text>
        <r>
          <rPr>
            <sz val="9"/>
            <color indexed="81"/>
            <rFont val="Tahoma"/>
            <family val="2"/>
          </rPr>
          <t>El control afecta la probabilidad o el impacto</t>
        </r>
      </text>
    </comment>
    <comment ref="AC11" authorId="0" shapeId="0" xr:uid="{00000000-0006-0000-0100-00000E000000}">
      <text>
        <r>
          <rPr>
            <sz val="9"/>
            <color indexed="81"/>
            <rFont val="Tahoma"/>
            <family val="2"/>
          </rPr>
          <t>Acciones a implementar</t>
        </r>
      </text>
    </comment>
    <comment ref="C25" authorId="1" shapeId="0" xr:uid="{D8F0A527-CE5D-4F85-8B87-4CB2DADAE248}">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 ref="C35" authorId="1" shapeId="0" xr:uid="{DDE29329-7ACD-4BFD-AE34-1B65609C984D}">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 ref="C38" authorId="1" shapeId="0" xr:uid="{1774C9E9-888D-4B26-9A48-131B921900CE}">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 ref="C39" authorId="1" shapeId="0" xr:uid="{404DAD82-D251-4866-BBA0-6E056FA153FD}">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1" authorId="0" shapeId="0" xr:uid="{00000000-0006-0000-0300-00000100000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xr:uid="{00000000-0006-0000-0300-00000200000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<sst xmlns="http://schemas.openxmlformats.org/spreadsheetml/2006/main" count="1093" uniqueCount="444">
  <si>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</si>
  <si>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</si>
  <si>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</si>
  <si>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</si>
  <si>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</si>
  <si>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</si>
  <si>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</si>
  <si>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</si>
  <si>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</si>
  <si>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</si>
  <si>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</si>
  <si>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</si>
  <si>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</si>
  <si>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</si>
  <si>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</si>
  <si>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</si>
  <si>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</si>
  <si>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</si>
  <si>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</si>
  <si>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</si>
  <si>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</si>
  <si>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</si>
  <si>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</si>
  <si>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</si>
  <si>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</si>
  <si>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</si>
  <si>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</si>
  <si>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</si>
  <si>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</si>
  <si>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</si>
  <si>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</si>
  <si>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</si>
  <si>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</si>
  <si>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</si>
  <si>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</si>
  <si>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</si>
  <si>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</si>
  <si>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</si>
  <si>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</si>
  <si>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</si>
  <si>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</si>
  <si>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</si>
  <si>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</si>
  <si>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</si>
  <si>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</si>
  <si>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</si>
  <si>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</si>
  <si>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</si>
  <si>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</si>
  <si>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</si>
  <si>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</si>
  <si>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</si>
  <si>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</si>
  <si>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</si>
  <si>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</si>
  <si>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</si>
  <si>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</si>
  <si>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</si>
  <si>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</si>
  <si>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</si>
  <si>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</si>
  <si>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</si>
  <si>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</si>
  <si>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</si>
  <si>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</si>
  <si>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</si>
  <si>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</si>
  <si>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</si>
  <si>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</si>
  <si>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</si>
  <si>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</si>
  <si>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</si>
  <si>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</si>
  <si>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</si>
  <si>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</si>
  <si>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</si>
  <si>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</si>
  <si>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</si>
  <si>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</si>
  <si>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</si>
  <si>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</si>
  <si>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</si>
  <si>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</si>
  <si>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</si>
  <si>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</si>
  <si>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</si>
  <si>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</si>
  <si>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</si>
  <si>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</si>
  <si>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</si>
  <si>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</si>
  <si>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</si>
  <si>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</si>
  <si>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</si>
  <si>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</si>
  <si>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</si>
  <si>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</si>
  <si>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</si>
  <si>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</si>
  <si>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</si>
  <si>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</si>
  <si>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</si>
  <si>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</si>
  <si>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</si>
  <si>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</si>
  <si>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</si>
  <si>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</si>
  <si>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</si>
  <si>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</si>
  <si>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</si>
  <si>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</si>
  <si>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</si>
  <si>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</si>
  <si>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</si>
  <si>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</si>
  <si>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</si>
  <si>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</si>
  <si>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</si>
  <si>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</si>
  <si>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</si>
  <si>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</si>
  <si>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</si>
  <si>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</si>
  <si>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</si>
  <si>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</si>
  <si>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</si>
  <si>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</si>
  <si>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</si>
  <si>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</si>
  <si>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</si>
  <si>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</si>
  <si>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</si>
  <si>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</si>
  <si>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</si>
  <si>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</si>
  <si>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</si>
  <si>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</si>
  <si>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</si>
  <si>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</si>
  <si>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</si>
  <si>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</si>
  <si>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</si>
  <si>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</si>
  <si>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</si>
  <si>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</si>
  <si>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</si>
  <si>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</si>
  <si>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</si>
  <si>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</si>
  <si>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</si>
  <si>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</si>
  <si>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</si>
  <si>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</si>
  <si>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</si>
  <si>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</si>
  <si>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</si>
  <si>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</si>
  <si>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</si>
  <si>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</si>
  <si>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</si>
  <si>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</si>
  <si>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</si>
  <si>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</si>
  <si>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</si>
  <si>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</si>
  <si>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</si>
  <si>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</si>
  <si>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</si>
  <si>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</si>
  <si>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</si>
  <si>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</si>
  <si>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</si>
  <si>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</si>
  <si>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</si>
  <si>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</si>
  <si>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</si>
  <si>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</si>
  <si>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</si>
  <si>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</si>
  <si>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</si>
  <si>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</si>
  <si>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</si>
  <si>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</si>
  <si>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</si>
  <si>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</si>
  <si>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</si>
  <si>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</si>
  <si>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</si>
  <si>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</si>
  <si>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</si>
  <si>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</si>
  <si>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</si>
  <si>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</si>
  <si>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</si>
  <si>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</si>
  <si>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</si>
  <si>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</si>
  <si>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</si>
  <si>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</si>
  <si>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</si>
  <si>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</si>
  <si>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</si>
  <si>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</si>
  <si>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</si>
  <si>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</si>
  <si>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</si>
  <si>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</si>
  <si>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</si>
  <si>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</si>
  <si>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</si>
  <si>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</si>
  <si>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</si>
  <si>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</si>
  <si>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</si>
  <si>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</si>
  <si>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</si>
  <si>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</si>
  <si>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</si>
  <si>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</si>
  <si>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</si>
  <si>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</si>
  <si>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</si>
  <si>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</si>
  <si>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</si>
  <si>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</si>
  <si>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</si>
  <si>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</si>
  <si>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</si>
  <si>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</si>
  <si>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</si>
  <si>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</si>
  <si>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</si>
  <si>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</si>
  <si>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</si>
  <si>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</si>
  <si>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</si>
  <si>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</si>
  <si>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</si>
  <si>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</si>
  <si>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</si>
  <si>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</si>
  <si>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</si>
  <si>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</si>
  <si>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</si>
  <si>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</si>
  <si>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</si>
  <si>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</si>
  <si>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</si>
  <si>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</si>
  <si>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</si>
  <si>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</si>
  <si>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</si>
  <si>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</si>
  <si>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</si>
  <si>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</si>
  <si>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</si>
  <si>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</si>
  <si>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</si>
  <si>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</si>
  <si>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</si>
  <si>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</si>
  <si>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</si>
  <si>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</si>
  <si>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</si>
  <si>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</si>
  <si>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</si>
  <si>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</si>
  <si>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</si>
  <si>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</si>
  <si>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</si>
  <si>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</si>
  <si>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</si>
  <si>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</si>
  <si>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</si>
  <si>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</si>
  <si>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</si>
  <si>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</si>
  <si>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</si>
  <si>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</si>
  <si>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</si>
  <si>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</si>
  <si>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</si>
  <si>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</si>
  <si>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</si>
  <si>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</si>
  <si>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</si>
  <si>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</si>
  <si>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</si>
  <si>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</si>
  <si>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</si>
  <si>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</si>
  <si>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</si>
  <si>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</si>
  <si>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Daño Fiscal sobre los recursos públicos</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</si>
  <si>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</si>
  <si>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</si>
  <si>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</si>
  <si>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</si>
  <si>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</si>
  <si>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</si>
  <si>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</si>
  <si>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</si>
  <si>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</si>
  <si>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</si>
  <si>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</si>
  <si>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</si>
  <si>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</si>
  <si>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31 de enero de 2024</t>
  </si>
  <si>
    <t>1 de febrero de 2024</t>
  </si>
  <si>
    <t xml:space="preserve">por asignar sin el cumplimiento de los requisitos establecidos en la normatividad vigente, </t>
  </si>
  <si>
    <t>entre 3 a 24 veces por año</t>
  </si>
  <si>
    <t xml:space="preserve">Vicerrector de Investigación - Creación, Innovación, Extensión y Proyección Social
</t>
  </si>
  <si>
    <t>por deficiencia en  los mecanismos de autorregulación institucional,</t>
  </si>
  <si>
    <t>Una vez al año</t>
  </si>
  <si>
    <t>80%</t>
  </si>
  <si>
    <t>Alto</t>
  </si>
  <si>
    <t>Dirección de Extensión y Proyección Social</t>
  </si>
  <si>
    <t>por alteración de los resultados</t>
  </si>
  <si>
    <t>en el proceso de elecciones y consultas que lidera la Secretaría General a favor de un tercero.</t>
  </si>
  <si>
    <t>Secretario General, Profesional Universitario de Archivo General</t>
  </si>
  <si>
    <t>para la toma de decisiones por parte de la alta dirección en beneficio propio o de un tercero.</t>
  </si>
  <si>
    <t>Cumplir Procedimiento de CONTRATACIÓN, Código: JC-P03</t>
  </si>
  <si>
    <t>abierta</t>
  </si>
  <si>
    <t xml:space="preserve">OBJETIVOS DE LOS PROCESOS </t>
  </si>
  <si>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</si>
  <si>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por incorrecta asignación académica,</t>
  </si>
  <si>
    <t xml:space="preserve">debido a reporte inadecuado de número de horas a reconocer a docentes de cátedra </t>
  </si>
  <si>
    <t xml:space="preserve">
1. Dar cumplimiento al PROCEDIMIENTO PLANIFICACIÓN, DESARROLLO Y VERIFICACIÓN DE LA LABOR ACADÉMICA, código FO-P06</t>
  </si>
  <si>
    <t>Decano, Director IDEAD; Directores de Departamento y Consejo de Facultad</t>
  </si>
  <si>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</si>
  <si>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</si>
  <si>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</si>
  <si>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Cuarto seguimiento Plan de Acción 2024  "“CONSTRUIMOS UN FUTURO INNOVADOR”. Link: 
http://administrativos.ut.edu.co/la-universidad-ut/planes-institucionales-ut/plan-de-accion.html</t>
  </si>
  <si>
    <t xml:space="preserve">  por el aprovechamiento  de  autoridad, cargo y funciones </t>
  </si>
  <si>
    <t>Vicerrector de Docencia -Dirección de Aseguramiento de la calidad.</t>
  </si>
  <si>
    <t xml:space="preserve">  para la toma de decisiones por parte de la alta dirección en beneficio propio o de un tercero.</t>
  </si>
  <si>
    <t xml:space="preserve"> 
1. Realizar seguimiento al plan de mejoramiento de las prácticas de campo.
2, Dar cumplimiento al PROCEDIMIENTO  PROGRAMACIÓN DE PRÁCTICAS DE CAMPO, código FO-P04</t>
  </si>
  <si>
    <t>Decano(a), Director(a) IDEAD; Directores (a) de Departamento y Consejo de Facultad</t>
  </si>
  <si>
    <t>31 de enero de 2025</t>
  </si>
  <si>
    <t>1 de febrero de 2025</t>
  </si>
  <si>
    <t>Primer seguimiento Plan de Acción 2025  "80 AÑOS CUMPLIENDO SUEÑOS”. Link: 
http://administrativos.ut.edu.co/la-universidad-ut/planes-institucionales-ut/plan-de-accion.html</t>
  </si>
  <si>
    <t>Segundo seguimiento Plan de Acción 2025  "80 AÑOS CUMPLIENDO SUEÑOS”. Link: 
http://administrativos.ut.edu.co/la-universidad-ut/planes-institucionales-ut/plan-de-accion.html</t>
  </si>
  <si>
    <t>Tercer seguimiento Plan de Acción 2025  "80 AÑOS CUMPLIENDO SUEÑOS”. Link: 
http://administrativos.ut.edu.co/la-universidad-ut/planes-institucionales-ut/plan-de-accion.html</t>
  </si>
  <si>
    <t>Cuarto seguimiento Plan de Acción 2025  "80 AÑOS CUMPLIENDO SUEÑOS”. Link: 
http://administrativos.ut.edu.co/la-universidad-ut/planes-institucionales-ut/plan-de-accion.html</t>
  </si>
  <si>
    <t>recursos financieros de las convocatorias para la ejecución de proyectos de investigación - creación, buscando un beneficio privado</t>
  </si>
  <si>
    <t>1.  Se deben realizar  controles a través del Comité Central de Investigación - Creación y Proyección Social, que debe aplicar la normatividad legal vigente.
2. Dar cumplimiento al PROCEDIMIENTO PRESENTACIÓN, APROBACIÓN, Y SEGUIMIENTO A LOS PROYECTOS DE INVESTIGACIÓN, código IN-P01.</t>
  </si>
  <si>
    <t xml:space="preserve">por riesgos accidentales ocacionados en prácticas de campo </t>
  </si>
  <si>
    <t xml:space="preserve">  por: falta de mantenimiento de los vehículos; horario extendidos en la salida y regreso; desconocimiento o infraccion de las normas de tránsito; exceso de velocidad y el no cumplimiento de las normas de tránsito.</t>
  </si>
  <si>
    <t>Debido al  tráfico de influencias y favorecimiento de procesos administrativos para la asignación de recursos a través de proyectos de Extensión y Proyeccion Social., para beneficio propio o de un tercero</t>
  </si>
  <si>
    <t>Seguimiento al presupuesto asignado a la Dirección de Extensión y Proyección Social</t>
  </si>
  <si>
    <t>Actas de reuniones del Comité Central de Investigaión, Creación - Innovación, Extensión y Proyección Social.</t>
  </si>
  <si>
    <t>Daño Fiscal sobre los recursos públicos por alteración de los resultados en el proceso de elecciones y consultas que lidera la Secretaría General a favor de un tercero.</t>
  </si>
  <si>
    <t xml:space="preserve">Los procesos de elección de la Universidad a partir del Acuerdo 042 de 2020 permite que a través del mnecanismo tecnológico se puede realizar un mayor control, pues cualquier ajuste o alteración queda huella en la plataforma lo que facilita su proceso de auditoría. Así mismo, los procesos aunque se adelanten de manera virtual, son acompañados por organismos de control, como la Defensoría del Pueblo, Procuraduría Regional del Tolima, Registraduría Nacional del Estado Civil y Control Interno de la Universidad.  </t>
  </si>
  <si>
    <t>EJE  6.  DESARROLLO, GESTIÓN Y SOSTENIBILIDAD INSTITUCIONAL
PROGRAMA: Consolidación e implementación de óptimos de calidad que garanticen la efectividad de las funciones académico-administrativas, la transparencia y la ética para la toma de decisiones y el desarrollo de la operativización institucional.
PROYECTO:Sistema de Información  para la eficiencia administrativa</t>
  </si>
  <si>
    <t>Daño Fiscal sobre los recursos públicos  por el aprovechamiento  de  autoridad, cargo y funciones para la toma de decisiones por parte de la alta dirección en beneficio propio o de un tercero.</t>
  </si>
  <si>
    <t>Sistema de Gestión de Autoevaluación y Acreditación</t>
  </si>
  <si>
    <t xml:space="preserve">por no radicar los documentos de  Renovación del Registro calificado de los programas  en los tiempos establecidos por parte del Ministerio </t>
  </si>
  <si>
    <t>debido a la inactivación o por expiración del Registro calificado el programa el cual no podra admitir nuevos estuadiantes</t>
  </si>
  <si>
    <t>Afectación económica y reputacional por no radicar los documentos de  Renovación del Registro calificado de los programas  en los tiempos establecidos por parte del Ministerio  debido a la inactivación o por expiración del Registro calificado el programa el cual no podra admitir nuevos estuadiantes</t>
  </si>
  <si>
    <t xml:space="preserve">1.  IP-FT-43 plan de contingencia del Ministerio de Educación, el cual será remitido por la Dirección de Aseguramiento de la Calidad para ser radicado en la Unidad de Atención al Ciudadano del Ministerio de Educación Nacional. 
</t>
  </si>
  <si>
    <t xml:space="preserve">Vicerrector de Docencia -Dirección de Aseguramiento de la calidad. Unidades Académicas-Dirección de Programa
</t>
  </si>
  <si>
    <t>Carpeta Planes de Contigencia https://drive.google.com/drive/u/0/folders/1SmgvNqmzj3jiIfDH6gptKLnuUxZ0Aui7</t>
  </si>
  <si>
    <t>cerrada</t>
  </si>
  <si>
    <t>por publicidad y oferta de programas sin claridad o registro calificado</t>
  </si>
  <si>
    <t>debido a que la Institucion solamente podrá hacer publicidad y ofrecer los programas una vez se obtengan el registro calificado. y tenga su cogido SNIES</t>
  </si>
  <si>
    <t>Afectación económica y reputacional por publicidad y oferta de programas sin claridad o registro calificado debido a que la Institucion solamente podrá hacer publicidad y ofrecer los programas una vez se obtengan el registro calificado. y tenga su cogido SNIES</t>
  </si>
  <si>
    <t xml:space="preserve">1. El Profesional de la Dirección de Aseguramiento de la Calidad, diligencian y actualizan verifica la fecha de vencimiento de los registros calificados, registrada el en el Sistema de Gestión ade Autoevaluación y Acreditación en el formato (AA-P03-F01) e informa por medio de correo electrónico y oficio la alerta de los tiempos de vencimiento y de radicación de documentos ante el MEN. </t>
  </si>
  <si>
    <t>APLICACIÓN DEL MODELO DE AUTOEVALUACIÓN Y ACREDITACION https://drive.google.com/drive/u/0/folders/1wcuAOHIVJSK1FElrero6H3F-jte0Wrdx</t>
  </si>
  <si>
    <t xml:space="preserve">Sistema de Gestion de Autoevaluacion y Acreditacion </t>
  </si>
  <si>
    <t xml:space="preserve">  por la extralimitaciòn de las funciones </t>
  </si>
  <si>
    <t xml:space="preserve">  para la toma de decisiones en beneficio propio o de un tercero.</t>
  </si>
  <si>
    <t>Daño Fiscal sobre los recursos públicos  por la extralimitaciòn de las funciones   para la toma de decisiones en beneficio propio o de un tercero.</t>
  </si>
  <si>
    <t>60%</t>
  </si>
  <si>
    <t>40%</t>
  </si>
  <si>
    <t>Actividades plan operativo 2025 de la Biblioteca Rafael Parga Cortes y el PROCEDIMIENTO DE ADQUISION DE RECURSOS Y GESTIÓN DE COLECCIÓN</t>
  </si>
  <si>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 Sistema de Información  para la eficiencia administrativa.
</t>
    </r>
    <r>
      <rPr>
        <b/>
        <sz val="12"/>
        <color theme="1"/>
        <rFont val="Arial"/>
        <family val="2"/>
      </rPr>
      <t>OBJETIVO:</t>
    </r>
    <r>
      <rPr>
        <sz val="12"/>
        <color theme="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</si>
  <si>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 xml:space="preserve"> Direccion de Biblioteca </t>
  </si>
  <si>
    <t>Primer seguimiento Plan de Gestion y Adquisiciones</t>
  </si>
  <si>
    <t>Segundo  seguimiento Plan de Gestion y Adquisiciones</t>
  </si>
  <si>
    <t>Tercer seguimiento Plan de Gestion y Adquisiciones</t>
  </si>
  <si>
    <t>Cuarto seguimiento Plan de Gestion y Adquisiciones</t>
  </si>
  <si>
    <t xml:space="preserve"> por el aprovechamiento  de  autoridad, cargo y funciones </t>
  </si>
  <si>
    <t>Daño Fiscal sobre los recursos públicos por el aprovechamiento  de  autoridad, cargo y funciones para la toma de decisiones por parte de la alta dirección en beneficio propio o de un tercero.</t>
  </si>
  <si>
    <t>Vicerrector de Desarrollo Humano-
Profesional Universitario</t>
  </si>
  <si>
    <t>TODOS: Formación, Investigación, Extensión y Proyección Social, Gestión de la Planeación Institucional; Gestión de la Información y la Comunicación.</t>
  </si>
  <si>
    <r>
      <t xml:space="preserve">EJE 1. EDUCACIÓN INTEGRAL PARA LA  TRANSFORMACIÓN SOCIAL Y LA PAZ.
PROGRAMA:  </t>
    </r>
    <r>
      <rPr>
        <sz val="12"/>
        <color theme="1"/>
        <rFont val="Arial"/>
        <family val="2"/>
      </rPr>
      <t>Mejoramiento del desempeño académico, mediante la interacción y el desarrollo de competencias investigativas, para la permanencia y graduación.</t>
    </r>
    <r>
      <rPr>
        <b/>
        <sz val="12"/>
        <color theme="1"/>
        <rFont val="Arial"/>
        <family val="2"/>
      </rPr>
      <t xml:space="preserve">
PROYECTO:</t>
    </r>
    <r>
      <rPr>
        <sz val="12"/>
        <color theme="1"/>
        <rFont val="Arial"/>
        <family val="2"/>
      </rPr>
      <t xml:space="preserve"> Hacia la calidad de la Educación Superior</t>
    </r>
  </si>
  <si>
    <r>
      <rPr>
        <b/>
        <sz val="12"/>
        <color theme="1"/>
        <rFont val="Arial"/>
        <family val="2"/>
      </rPr>
      <t xml:space="preserve">EJES ESTRATÉGICO 2: </t>
    </r>
    <r>
      <rPr>
        <sz val="12"/>
        <color theme="1"/>
        <rFont val="Arial"/>
        <family val="2"/>
      </rPr>
      <t xml:space="preserve">INVESTIGACIÓN, INNOVACIÓN, CREACIÓN ARTÍSTICA Y CULTURAL, CON ENFOQUE DIFERENCIAL.
</t>
    </r>
    <r>
      <rPr>
        <b/>
        <sz val="12"/>
        <color theme="1"/>
        <rFont val="Arial"/>
        <family val="2"/>
      </rPr>
      <t>PROGRAMA:</t>
    </r>
    <r>
      <rPr>
        <sz val="12"/>
        <color theme="1"/>
        <rFont val="Arial"/>
        <family val="2"/>
      </rPr>
      <t xml:space="preserve"> Formación para la investigación
</t>
    </r>
    <r>
      <rPr>
        <b/>
        <sz val="12"/>
        <color theme="1"/>
        <rFont val="Arial"/>
        <family val="2"/>
      </rPr>
      <t>PROYECTO</t>
    </r>
    <r>
      <rPr>
        <sz val="12"/>
        <color theme="1"/>
        <rFont val="Arial"/>
        <family val="2"/>
      </rPr>
      <t xml:space="preserve">: Consolidación del proceso de formación en investigación - creación 
</t>
    </r>
    <r>
      <rPr>
        <b/>
        <sz val="12"/>
        <color theme="1"/>
        <rFont val="Arial"/>
        <family val="2"/>
      </rPr>
      <t>PROGRAMA</t>
    </r>
    <r>
      <rPr>
        <sz val="12"/>
        <color theme="1"/>
        <rFont val="Arial"/>
        <family val="2"/>
      </rPr>
      <t xml:space="preserve">: Creación e Innovación
</t>
    </r>
    <r>
      <rPr>
        <b/>
        <sz val="12"/>
        <color theme="1"/>
        <rFont val="Arial"/>
        <family val="2"/>
      </rPr>
      <t>PROYECTO</t>
    </r>
    <r>
      <rPr>
        <sz val="12"/>
        <color theme="1"/>
        <rFont val="Arial"/>
        <family val="2"/>
      </rPr>
      <t>: Fomento de la investigación - creación e innovación para la producción y la apropiación social del conocimiento</t>
    </r>
  </si>
  <si>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 Sistema de Información  para la eficiencia administrativa</t>
    </r>
  </si>
  <si>
    <r>
      <rPr>
        <b/>
        <sz val="12"/>
        <color theme="1"/>
        <rFont val="Arial"/>
        <family val="2"/>
      </rPr>
      <t xml:space="preserve">EJE 1. </t>
    </r>
    <r>
      <rPr>
        <sz val="12"/>
        <color theme="1"/>
        <rFont val="Arial"/>
        <family val="2"/>
      </rPr>
      <t xml:space="preserve">EDUCACIÓN INTEGRAL PARA LA  TRANSFORMACIÓN SOCIAL Y LA PAZ
</t>
    </r>
    <r>
      <rPr>
        <b/>
        <sz val="12"/>
        <color theme="1"/>
        <rFont val="Arial"/>
        <family val="2"/>
      </rPr>
      <t>PROGRAMA:</t>
    </r>
    <r>
      <rPr>
        <sz val="12"/>
        <color theme="1"/>
        <rFont val="Arial"/>
        <family val="2"/>
      </rPr>
      <t xml:space="preserve">  Aseguramiento integral de la calidad, mediante los procesos continuos de autoevaluación, autorregulación y mejora continua institucional, para dar respuesta a retos y desafíos del entorno.
</t>
    </r>
    <r>
      <rPr>
        <b/>
        <sz val="12"/>
        <color theme="1"/>
        <rFont val="Arial"/>
        <family val="2"/>
      </rPr>
      <t>PROYECTO:</t>
    </r>
    <r>
      <rPr>
        <sz val="12"/>
        <color theme="1"/>
        <rFont val="Arial"/>
        <family val="2"/>
      </rPr>
      <t xml:space="preserve"> Aseguramiento de la calidad académica</t>
    </r>
  </si>
  <si>
    <r>
      <rPr>
        <b/>
        <sz val="10"/>
        <color theme="1"/>
        <rFont val="Arial"/>
        <family val="2"/>
      </rPr>
      <t xml:space="preserve">FORMACIÓN: </t>
    </r>
    <r>
      <rPr>
        <sz val="10"/>
        <color theme="1"/>
        <rFont val="Arial"/>
        <family val="2"/>
      </rPr>
      <t xml:space="preserve">Diseñar programas y prestar los servicios educativos a través de programas académicos de pregrado y postgrado que tienen  como propósito el desarrollo de capacidades humanas, para la formación integral de la persona, el ciudadano, el profesional, el académico que ingresa y se titula de un programa académico de las diferentes modalidades que ofrezca la Universidad del Tolima.    
</t>
    </r>
    <r>
      <rPr>
        <b/>
        <sz val="10"/>
        <color theme="1"/>
        <rFont val="Arial"/>
        <family val="2"/>
      </rPr>
      <t xml:space="preserve">INVESTIGACIÓN: </t>
    </r>
    <r>
      <rPr>
        <sz val="10"/>
        <color theme="1"/>
        <rFont val="Arial"/>
        <family val="2"/>
      </rPr>
      <t xml:space="preserve">Consolidar los procesos de investigación y transferencia de conocimiento a través del fortalecimiento de grupos y semilleros, la gestión de proyectos de investigación, la participación en eventos científicos, tecnológicos, actividades de integración con el sector productivo y en publicaciones científicas  ara generar nuevo conocimiento que contribuya a la solución de problemáticas sociales, económicas y culturales, basados en la política de ciencia tecnología e innovación
</t>
    </r>
    <r>
      <rPr>
        <b/>
        <sz val="10"/>
        <color theme="1"/>
        <rFont val="Arial"/>
        <family val="2"/>
      </rPr>
      <t>EXTENSIÓN Y PROYECCIÓN SOCIAL:</t>
    </r>
    <r>
      <rPr>
        <sz val="10"/>
        <color theme="1"/>
        <rFont val="Arial"/>
        <family val="2"/>
      </rPr>
      <t xml:space="preserve"> Fortalecer la interacción e integración de la Universidad del Tolima con la sociedad, a través del intercambio permanente entre el conocimiento sistemático, los saberes y las necesidades de la sociedad para contribuir al desarrollo integral de los diferentes sectores de la misma.
</t>
    </r>
    <r>
      <rPr>
        <b/>
        <sz val="10"/>
        <color theme="1"/>
        <rFont val="Arial"/>
        <family val="2"/>
      </rPr>
      <t>GESTIÓN DE LA PLANEACIÓN INSTITUCIONAL</t>
    </r>
    <r>
      <rPr>
        <sz val="10"/>
        <color theme="1"/>
        <rFont val="Arial"/>
        <family val="2"/>
      </rPr>
      <t xml:space="preserve">: Planificar el desarrollo institucional mediante la formulación, evaluación y seguimiento del Sistema de Planificación Institucional orientado al logro del Proyecto Educativo Institucional. 
</t>
    </r>
    <r>
      <rPr>
        <b/>
        <sz val="10"/>
        <color theme="1"/>
        <rFont val="Arial"/>
        <family val="2"/>
      </rPr>
      <t xml:space="preserve">GESTIÓN DE LA INFORMACIÓN Y LA COMUNICACIÓN: </t>
    </r>
    <r>
      <rPr>
        <sz val="10"/>
        <color theme="1"/>
        <rFont val="Arial"/>
        <family val="2"/>
      </rPr>
      <t xml:space="preserve">Fortalecer la información y la comunicación en la Universidad del Tolima como herramienta de gestión estratégica transversal a todos los procesos, mediante la utilización de mecanismos adecuados que propicien la interacción entre los grupos de valor y de interés, la flexibilidad en los trámites y la participación en toda la
gestión pública. 
</t>
    </r>
    <r>
      <rPr>
        <b/>
        <sz val="10"/>
        <color theme="1"/>
        <rFont val="Arial"/>
        <family val="2"/>
      </rPr>
      <t>GESTIÓN DEL TALENTO HUMANO:</t>
    </r>
    <r>
      <rPr>
        <sz val="10"/>
        <color theme="1"/>
        <rFont val="Arial"/>
        <family val="2"/>
      </rPr>
      <t xml:space="preserve"> Administrar el talento humano a través de la selección, vinculación e inducción de personal competente, fomentando su permanencia mediante la reinducción, capacitación, evaluación del desempeño y compensación que estimulen el mejoramiento de su desempeño, así mismo gestionar la
desvinculación de personal adscrito a la institución. 
</t>
    </r>
    <r>
      <rPr>
        <b/>
        <sz val="10"/>
        <color theme="1"/>
        <rFont val="Arial"/>
        <family val="2"/>
      </rPr>
      <t>GESTIÓN JURIDICA Y CONTRACTUAL</t>
    </r>
    <r>
      <rPr>
        <sz val="10"/>
        <color theme="1"/>
        <rFont val="Arial"/>
        <family val="2"/>
      </rPr>
      <t xml:space="preserve">: Brindar apoyo a los procesos de carácter jurídico, legal y contractual , en los cuales se ve inmersa la institución, con el fin de garantizar el cumplimiento de los procesos misionales y de funcionamiento de la Universidad.
</t>
    </r>
    <r>
      <rPr>
        <b/>
        <sz val="10"/>
        <color theme="1"/>
        <rFont val="Arial"/>
        <family val="2"/>
      </rPr>
      <t>GESTIÓN FINANCIERA:</t>
    </r>
    <r>
      <rPr>
        <sz val="10"/>
        <color theme="1"/>
        <rFont val="Arial"/>
        <family val="2"/>
      </rPr>
      <t xml:space="preserve"> Ejecutar y administrar los recursos economicos de la Universidad mediante el registro, verificacion y control de los ingresos y gastos generados por la diferentes unidades academico administrativas, con el fin de garantizar la disponibilidad de los recursos de conformidad con el presupuesto  robado y la normatividad vigente.
</t>
    </r>
    <r>
      <rPr>
        <b/>
        <sz val="10"/>
        <color theme="1"/>
        <rFont val="Arial"/>
        <family val="2"/>
      </rPr>
      <t xml:space="preserve">GESTIÓN LOGÍSTICA: </t>
    </r>
    <r>
      <rPr>
        <sz val="10"/>
        <color theme="1"/>
        <rFont val="Arial"/>
        <family val="2"/>
      </rPr>
      <t xml:space="preserve">Ejecutar efiente y eficazmente, los planes de mantenimento, adquisiciones, transporte y demás areas que esten relacionados con la Dirección de Servicios Admintrativos.
</t>
    </r>
    <r>
      <rPr>
        <b/>
        <sz val="10"/>
        <color theme="1"/>
        <rFont val="Arial"/>
        <family val="2"/>
      </rPr>
      <t>GESTIÓN DEL DESARROLLO HUMANO</t>
    </r>
    <r>
      <rPr>
        <sz val="10"/>
        <color theme="1"/>
        <rFont val="Arial"/>
        <family val="2"/>
      </rPr>
      <t xml:space="preserve">:  Fortalecer e incentivar el desarrollo humano integral para la convivencia, construcción y cohesión del tejido social en la comunidad universitaria reflejado en la sociedad.
</t>
    </r>
    <r>
      <rPr>
        <b/>
        <sz val="10"/>
        <color theme="1"/>
        <rFont val="Arial"/>
        <family val="2"/>
      </rPr>
      <t>SISTEMA DE GESTIÓN SEGURIDAD Y SALUD EN EL TRABAJO:</t>
    </r>
    <r>
      <rPr>
        <sz val="10"/>
        <color theme="1"/>
        <rFont val="Arial"/>
        <family val="2"/>
      </rPr>
      <t xml:space="preserve"> Planear, implementar y promover eficientemente los controles requeridos sobre las actividades ejecutadas por la Universidad del Tolima que garantice el cumplimiento legal y el adecuado desempeño del Sistema de Gestión de Seguridad y Salud en el Trabajo (SGST) contribuyendo a un ambiente seguro de trabajo y a la prevención de la ocurrencia de accidentes, incidentes y enfermedades de origen laboral de docentes (planta y cátedra), funcionarios (Carrera administrativa, oficiales, provisionalidad, libre nombramiento y remoción, transitorios), estudiantes en práctica, contratistas (OPS) y subcontratistas, así como también velar por la seguridad de los visitantes, usuarios y personas interesadas.
</t>
    </r>
    <r>
      <rPr>
        <b/>
        <sz val="10"/>
        <color theme="1"/>
        <rFont val="Arial"/>
        <family val="2"/>
      </rPr>
      <t>SISTEMA DE GESTIÓN AMBIENTAL:</t>
    </r>
    <r>
      <rPr>
        <sz val="10"/>
        <color theme="1"/>
        <rFont val="Arial"/>
        <family val="2"/>
      </rPr>
      <t xml:space="preserve"> Promover la sostenibilidad ambiental en la Universidad del Tolima, mediante la participación activa de la comunidad universitaria en los procesos institucionales de gestión, educación y cultura ambiental, en el marco de los compromisos, tanto el ambiental institucional, como los de la normatividad ambiental y los adquiridos por el gobierno nacional en el ámbito internacional.
</t>
    </r>
    <r>
      <rPr>
        <b/>
        <sz val="10"/>
        <color theme="1"/>
        <rFont val="Arial"/>
        <family val="2"/>
      </rPr>
      <t>SISTEMA DE CONTROL INTERNO</t>
    </r>
    <r>
      <rPr>
        <sz val="10"/>
        <color theme="1"/>
        <rFont val="Arial"/>
        <family val="2"/>
      </rPr>
      <t xml:space="preserve">: Corresponde a los factores internos y externos de los procesos que se han de tomar en consideración para la administración del riesgo, a partir de los cuales es posible establecer las causas de los riesgos a identificar.
</t>
    </r>
    <r>
      <rPr>
        <b/>
        <sz val="10"/>
        <color theme="1"/>
        <rFont val="Arial"/>
        <family val="2"/>
      </rPr>
      <t>GESTIÓN BIBLIOTECARIA:</t>
    </r>
    <r>
      <rPr>
        <sz val="10"/>
        <color theme="1"/>
        <rFont val="Arial"/>
        <family val="2"/>
      </rPr>
      <t xml:space="preserve"> Facilitar al usuario los servicios que ofrece la biblioteca con fines academicos para la formación, investigación, la extensión y proyeccion social,  como aporte para la transformación social y la paz.
</t>
    </r>
    <r>
      <rPr>
        <b/>
        <sz val="10"/>
        <color theme="1"/>
        <rFont val="Arial"/>
        <family val="2"/>
      </rPr>
      <t xml:space="preserve">SISTEMA DE GESTIÓN DE AUTOEVALUACIÓN Y ACREDITACIÓN: </t>
    </r>
    <r>
      <rPr>
        <sz val="10"/>
        <color theme="1"/>
        <rFont val="Arial"/>
        <family val="2"/>
      </rPr>
      <t xml:space="preserve"> Establecer criterios, lineamientos y mecanismo de evidencias para la consolidación  del Sistema de Gestión basado en la identidad y filosofía institucional.
</t>
    </r>
    <r>
      <rPr>
        <b/>
        <sz val="10"/>
        <color theme="1"/>
        <rFont val="Arial"/>
        <family val="2"/>
      </rPr>
      <t>GESTIÓN DE ADMISIONES, REGISTRO Y CONTROL ACADÉMICO:</t>
    </r>
    <r>
      <rPr>
        <sz val="10"/>
        <color theme="1"/>
        <rFont val="Arial"/>
        <family val="2"/>
      </rPr>
      <t xml:space="preserve"> Garantizar que la información académica relacionada con admisiones, matriculas, novedades académicas y grados, se verifique y registre dentro del marco legal vigente y con base en la programación establecida mediante calendario académico adoptado por el consejo académico.
</t>
    </r>
  </si>
  <si>
    <t xml:space="preserve">  por falta de seguimiento y control en la gestión de tramites administrativos y judiciales. </t>
  </si>
  <si>
    <t xml:space="preserve">por indebido  seguimiento, control y cumplimiento de lo establecido en la normatividad  en beneficio propio o de un tercero. </t>
  </si>
  <si>
    <t>Cumplir Procedimiento JURÍDICO, Código: JC-P01</t>
  </si>
  <si>
    <t>Jefe Juridica y Contractual</t>
  </si>
  <si>
    <t xml:space="preserve">por el aprovechamiento  de  autoridad, cargo y funciones </t>
  </si>
  <si>
    <t>de acuerdo a decisiones por parte de la alta dirección en beneficio propio o de un tercero y que no lleguen los productos o servicios solicitados</t>
  </si>
  <si>
    <t xml:space="preserve">Cumplir los linamientos de especificaciones técnicas de las compras inmerso en el  Procedimiento de CONTRATACIÓN, Código: JC-P03 y Procedimiento evaluación, seguimiento y control de contratistas y proveedores ST-M02- P-01
</t>
  </si>
  <si>
    <t>Profesional Universitario</t>
  </si>
  <si>
    <r>
      <rPr>
        <b/>
        <sz val="12"/>
        <color theme="1"/>
        <rFont val="Arial"/>
        <family val="2"/>
      </rPr>
      <t>Primer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</si>
  <si>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</si>
  <si>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</si>
  <si>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 xml:space="preserve">Cuarto seguimiento </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</si>
  <si>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t xml:space="preserve"> Debido a inconsistencias en la liquidación en los valores de las cesantias e intereses de cesantías,</t>
  </si>
  <si>
    <t xml:space="preserve">1. Cumplir con lo documentado en el Instructivo liquidación de cesantías, intereses de cesantías y prestaciones sociales personal transitorio código TH-I01. </t>
  </si>
  <si>
    <t>Jefe De la Dirección de Talento Humano</t>
  </si>
  <si>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12"/>
        <color theme="1"/>
        <rFont val="Arial"/>
        <family val="2"/>
      </rPr>
      <t>PROYECTO:</t>
    </r>
    <r>
      <rPr>
        <sz val="12"/>
        <color theme="1"/>
        <rFont val="Arial"/>
        <family val="2"/>
      </rPr>
      <t xml:space="preserve"> Política de Gestión Estratégica del Talento Humano
</t>
    </r>
    <r>
      <rPr>
        <b/>
        <sz val="12"/>
        <color theme="1"/>
        <rFont val="Arial"/>
        <family val="2"/>
      </rPr>
      <t>PROYECTO:</t>
    </r>
    <r>
      <rPr>
        <sz val="12"/>
        <color theme="1"/>
        <rFont val="Arial"/>
        <family val="2"/>
      </rPr>
      <t xml:space="preserve"> Normatividad Institucional</t>
    </r>
  </si>
  <si>
    <t>por queja o reclamo de un servidor de la Universidad</t>
  </si>
  <si>
    <t>por pago de la indemnización por una sola vez, igual al valor de los intereses causados y queja o reclamo del funcionario afectado</t>
  </si>
  <si>
    <t>Debido a la demora en el pago de los intereses de cesantías antes del 31 de enero de cada vigencia, segun lo establecido en la normatividad vigente.</t>
  </si>
  <si>
    <t>1. Cumplir con lo documentado en el Instructivo liquidación de cesantías, intereses de cesantías y prestaciones sociales personal transitorio código TH-I01, y en la Ley 52 de 1975.</t>
  </si>
  <si>
    <t>por pago de un día de salario del trabajador por cada dia de mora y queja o reclamo del funcionario afectado</t>
  </si>
  <si>
    <t xml:space="preserve">Debido a la demora en el pago de las cesantías antes del 14 de febrero de cada vigencia,  según lo estbalecido en la  normativa vigente. </t>
  </si>
  <si>
    <t>1. Cumplir con lo documentado en el Instructivo liquidación de cesantías, intereses de cesantías y prestaciones sociales personal transitorio código TH-I01, y en las Leyes 50 de 1990 y  1071 de 2006.</t>
  </si>
  <si>
    <t xml:space="preserve">  por multas, sanciones y denuncias, investigación de entes de control, </t>
  </si>
  <si>
    <t xml:space="preserve">  debido a la vinculación de personal que incumple con la normatividad y legislación asociada.</t>
  </si>
  <si>
    <t>1. Cumplir con lo documentado en la Descripción de responsabilidades y competencias.                                                                        2. El Técnico de la DGTH, verifica el cumplimiento de los requisitos de la normatividad asociada a la vinculación de personal administrativo,  contrastando con los documentos entregados. Se informa al seleccionado vía correo electrónico si cumple o no con los requisitos para su vinculación.
3. El técnico de la DGTH, realiza revisiones aleatorias de los antecedentes disciplinarios, judiciales y fiscales durante el periodo de vinculación de los servidores públicos. Se deja registro de la verificación realizada mediante informe.</t>
  </si>
  <si>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PROYECTO: Política de Gestión Estratégica del Talento Humano
</t>
    </r>
    <r>
      <rPr>
        <b/>
        <sz val="12"/>
        <color theme="1"/>
        <rFont val="Arial"/>
        <family val="2"/>
      </rPr>
      <t>PROYECTO:</t>
    </r>
    <r>
      <rPr>
        <sz val="12"/>
        <color theme="1"/>
        <rFont val="Arial"/>
        <family val="2"/>
      </rPr>
      <t xml:space="preserve"> Normatividad Institucional</t>
    </r>
  </si>
  <si>
    <t xml:space="preserve">  por ausencia de puntos de control para el seguimiento al proceso de  Gestion financiera, </t>
  </si>
  <si>
    <t xml:space="preserve">  al no actualizar  los procedimientos de Presupuesto, Contabilidad y Tesoreria  que permita los controles efectivos para prevenir, detectar, evitar y mitigar este riesgo</t>
  </si>
  <si>
    <t>actualizar  los procedimientos de  Presupuesto,  Código:GF-P01; Tesoreria, Código:GF-P02 y Contabilidad, Código: GF-P03</t>
  </si>
  <si>
    <t>Jefe  Dirección Contable y Financiera</t>
  </si>
  <si>
    <t xml:space="preserve">  por la constitución de reservas presupuestales sin el lleno de los requisitos (incumplimiento del principio de anualidad), por falta de planeacion, </t>
  </si>
  <si>
    <t xml:space="preserve"> por la no  inducciòn y reinducciòn a los ordenadores del gasto de las normas institucionales (Estatutos) en materia financiera</t>
  </si>
  <si>
    <t xml:space="preserve">Cumplir el Estatuto Organico Presupuestal y cumplir con el plan de accion de la vigencia y el cumplimiento del procedimiento de  Presupuesto,  Código:GF-P01; </t>
  </si>
  <si>
    <r>
      <rPr>
        <b/>
        <sz val="12"/>
        <rFont val="Arial"/>
        <family val="2"/>
      </rPr>
      <t>EJE 6. DESARROLLO, GESTIÓN Y SOSTENIBILIDAD INSTITUCIONAL</t>
    </r>
    <r>
      <rPr>
        <sz val="12"/>
        <rFont val="Arial"/>
        <family val="2"/>
      </rPr>
      <t xml:space="preserve">
</t>
    </r>
    <r>
      <rPr>
        <b/>
        <sz val="12"/>
        <rFont val="Arial"/>
        <family val="2"/>
      </rPr>
      <t xml:space="preserve">PROGRAMA: </t>
    </r>
    <r>
      <rPr>
        <sz val="12"/>
        <rFont val="Arial"/>
        <family val="2"/>
      </rPr>
      <t xml:space="preserve"> Fortalecimiento de la gestión financiera mediante las fuentes de ingreso y optimización de los recursos para el cumplimiento de la función y misión social de la Universidad..
</t>
    </r>
    <r>
      <rPr>
        <b/>
        <sz val="12"/>
        <rFont val="Arial"/>
        <family val="2"/>
      </rPr>
      <t>PROYECTO</t>
    </r>
    <r>
      <rPr>
        <sz val="12"/>
        <rFont val="Arial"/>
        <family val="2"/>
      </rPr>
      <t>: Gestión Financiera y contable universitario</t>
    </r>
  </si>
  <si>
    <t xml:space="preserve">  por deficiencia en  los mecanismos de autorregulación institucional,</t>
  </si>
  <si>
    <t xml:space="preserve">  debido al  tráfico de influencias y favorecimiento de procesos administrativos para la asignación de recursos a través de proyectos de Desarrollo Humano Integral, para beneficio propio o de un tercero.</t>
  </si>
  <si>
    <t xml:space="preserve">
El Vicerrector de Desarrollo Humano mediante oficio y acta de reunión, realiza el seguimiento a las actividades programadas en el Plan Operativo cada trimestre</t>
  </si>
  <si>
    <t>Vicerrector de Desarrollo Humano</t>
  </si>
  <si>
    <t xml:space="preserve">  por pérdida, extravío, hurto, robo o declaratoria de bienes muebles faltantes, pertenecientes a la entidad.</t>
  </si>
  <si>
    <t xml:space="preserve"> A  causa de la omisión en la aplicación del procedimiento para actualización del inventario de bienes muebles.</t>
  </si>
  <si>
    <t>Cumplir con el  PROCEDIMIENTO RECEPCIÓN ALMACENAMIENTO DISTRIBUCIÓN REGISTRO Y CONTROL DE BIENES Y ELEMENTOS  código GL-P05.</t>
  </si>
  <si>
    <t>Jefe de la Dirección de Servicios Institucionales.</t>
  </si>
  <si>
    <t xml:space="preserve">   por hacer un uso indebido o apropiarse de los bienes (insumos materiales,  equipos, herramientas, mobiliario), o permitir que otro haga  uso indebebido o se apropie de los mismos</t>
  </si>
  <si>
    <t xml:space="preserve">   para  beneficio propio o de un tercero.</t>
  </si>
  <si>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Estructuración del Plan de Desarrollo Físico de la Universidad para atender las funciones misionales, las políticas de bienestar universitario, la responsabilidad ambiental y la gestión administrativa.
</t>
    </r>
    <r>
      <rPr>
        <b/>
        <sz val="12"/>
        <color theme="1"/>
        <rFont val="Arial"/>
        <family val="2"/>
      </rPr>
      <t xml:space="preserve">PROYECTO: </t>
    </r>
    <r>
      <rPr>
        <sz val="12"/>
        <color theme="1"/>
        <rFont val="Arial"/>
        <family val="2"/>
      </rPr>
      <t xml:space="preserve">Gestión de la infraestructura física institucional
</t>
    </r>
  </si>
  <si>
    <t xml:space="preserve">Cumplir Procedimiento de CONTRATACIÓN, Código: JC-P03
</t>
  </si>
  <si>
    <t>Dirección de Admisones, Registro y Control  Académico</t>
  </si>
  <si>
    <t>por la no oferta de programas academicos de pregrado y posgrado</t>
  </si>
  <si>
    <t>debido a la perdida de la vigencia del Registro Calificado</t>
  </si>
  <si>
    <t>Afectación económica y reputacional por la no oferta de programas academicos de pregrado y posgrado debido a la perdida de la vigencia del Registro Calificado</t>
  </si>
  <si>
    <t>Fraude interno</t>
  </si>
  <si>
    <t>Extremo</t>
  </si>
  <si>
    <t xml:space="preserve">1. SOCIALIZACIÓN PROCEDIMIENTO PARA RENOVAR EL REGISTRO CALIFICADO DE PROGRAMAS ACADÉMICOS, Código AA-P02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</si>
</sst>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sz val="12"/>
      <name val="Arial"/>
      <family val="2"/>
    </font>
    <font>
      <b/>
      <sz val="12"/>
      <color theme="1"/>
      <name val="Arial"/>
      <family val="2"/>
    </font>
    <font>
      <sz val="11"/>
      <color theme="1"/>
      <name val="Calibri"/>
      <family val="2"/>
      <scheme val="minor"/>
    </font>
    <font>
      <b/>
      <sz val="12"/>
      <name val="Arial"/>
      <family val="2"/>
    </font>
    <font>
      <b/>
      <sz val="9"/>
      <color indexed="81"/>
      <name val="Tahoma"/>
      <family val="2"/>
    </font>
    <font>
      <sz val="12"/>
      <color theme="1"/>
      <name val="Calibri"/>
      <family val="2"/>
      <scheme val="minor"/>
    </font>
    <font>
      <b/>
      <sz val="16"/>
      <color theme="1"/>
      <name val="Arial"/>
      <family val="2"/>
    </font>
    <font>
      <b/>
      <sz val="16"/>
      <name val="Arial"/>
      <family val="2"/>
    </font>
  </fonts>
  <fills count="2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0"/>
        <bgColor rgb="FFFFFF00"/>
      </patternFill>
    </fill>
    <fill>
      <patternFill patternType="solid">
        <fgColor rgb="FFFFC000"/>
        <bgColor indexed="64"/>
      </patternFill>
    </fill>
    <fill>
      <patternFill patternType="solid">
        <fgColor rgb="FFFFC000"/>
        <bgColor theme="0"/>
      </patternFill>
    </fill>
    <fill>
      <patternFill patternType="solid">
        <fgColor theme="9" tint="0.39997558519241921"/>
        <bgColor indexed="64"/>
      </patternFill>
    </fill>
    <fill>
      <patternFill patternType="solid">
        <fgColor rgb="FFFF0000"/>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thin">
        <color indexed="64"/>
      </left>
      <right style="thin">
        <color rgb="FF000000"/>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rgb="FF000000"/>
      </left>
      <right style="medium">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s>
  <cellStyleXfs count="8">
    <xf numFmtId="0" fontId="0" fillId="0" borderId="0"/>
    <xf numFmtId="9" fontId="3" fillId="0" borderId="0" applyFont="0" applyFill="0" applyBorder="0" applyAlignment="0" applyProtection="0"/>
    <xf numFmtId="0" fontId="4" fillId="0" borderId="0">
      <alignment vertical="center"/>
    </xf>
    <xf numFmtId="0" fontId="9" fillId="0" borderId="0"/>
    <xf numFmtId="0" fontId="15" fillId="0" borderId="0"/>
    <xf numFmtId="0" fontId="3" fillId="0" borderId="0"/>
    <xf numFmtId="0" fontId="6" fillId="0" borderId="0"/>
    <xf numFmtId="0" fontId="21" fillId="0" borderId="0"/>
  </cellStyleXfs>
  <cellXfs count="335">
    <xf numFmtId="0" fontId="0" fillId="0" borderId="0" xfId="0"/>
    <xf numFmtId="0" fontId="0" fillId="0" borderId="1" xfId="0" applyBorder="1"/>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1" fillId="0" borderId="12" xfId="0" applyFont="1" applyFill="1" applyBorder="1" applyAlignment="1">
      <alignment horizontal="center"/>
    </xf>
    <xf numFmtId="9" fontId="0" fillId="0" borderId="12"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9" borderId="0" xfId="0" applyFill="1"/>
    <xf numFmtId="0" fontId="0" fillId="10" borderId="0" xfId="0" applyFill="1"/>
    <xf numFmtId="9" fontId="0" fillId="0" borderId="0" xfId="0" applyNumberFormat="1"/>
    <xf numFmtId="0" fontId="0" fillId="0" borderId="3" xfId="0" applyBorder="1" applyAlignment="1">
      <alignment vertical="center"/>
    </xf>
    <xf numFmtId="0" fontId="6" fillId="0" borderId="30" xfId="4" applyFont="1" applyBorder="1" applyAlignment="1">
      <alignment horizontal="center"/>
    </xf>
    <xf numFmtId="0" fontId="10" fillId="0" borderId="0" xfId="4" applyFont="1" applyAlignment="1">
      <alignment vertical="center"/>
    </xf>
    <xf numFmtId="0" fontId="15" fillId="0" borderId="0" xfId="4" applyFont="1" applyAlignment="1"/>
    <xf numFmtId="0" fontId="6" fillId="0" borderId="30" xfId="4" applyFont="1" applyBorder="1" applyAlignment="1">
      <alignment horizontal="center" vertical="center" wrapText="1"/>
    </xf>
    <xf numFmtId="0" fontId="6" fillId="0" borderId="30" xfId="4" applyFont="1" applyBorder="1" applyAlignment="1">
      <alignment horizontal="center" vertical="center"/>
    </xf>
    <xf numFmtId="0" fontId="17" fillId="11" borderId="30" xfId="4" applyFont="1" applyFill="1" applyBorder="1" applyAlignment="1">
      <alignment horizontal="center" vertical="center" wrapText="1"/>
    </xf>
    <xf numFmtId="0" fontId="6" fillId="0" borderId="30" xfId="4" applyFont="1" applyBorder="1" applyAlignment="1">
      <alignment horizontal="left" vertical="center" wrapText="1"/>
    </xf>
    <xf numFmtId="0" fontId="6" fillId="0" borderId="30" xfId="4" applyFont="1" applyBorder="1" applyAlignment="1">
      <alignment horizontal="left" vertical="top" wrapText="1"/>
    </xf>
    <xf numFmtId="0" fontId="6" fillId="0" borderId="38" xfId="4" applyFont="1" applyBorder="1" applyAlignment="1">
      <alignment horizontal="left" vertical="top" wrapText="1"/>
    </xf>
    <xf numFmtId="0" fontId="6" fillId="0" borderId="37" xfId="4" applyFont="1" applyBorder="1" applyAlignment="1">
      <alignment horizontal="left" vertical="top" wrapText="1"/>
    </xf>
    <xf numFmtId="0" fontId="6" fillId="0" borderId="38" xfId="4" applyFont="1" applyBorder="1"/>
    <xf numFmtId="0" fontId="6" fillId="0" borderId="39" xfId="4" applyFont="1" applyBorder="1" applyAlignment="1">
      <alignment horizontal="left" vertical="top" wrapText="1"/>
    </xf>
    <xf numFmtId="0" fontId="6" fillId="0" borderId="43" xfId="4" applyFont="1" applyBorder="1" applyAlignment="1">
      <alignment horizontal="left" vertical="top" wrapText="1"/>
    </xf>
    <xf numFmtId="0" fontId="6" fillId="0" borderId="47" xfId="4" applyFont="1" applyBorder="1" applyAlignment="1">
      <alignment horizontal="left" vertical="top" wrapText="1"/>
    </xf>
    <xf numFmtId="0" fontId="0" fillId="15" borderId="1" xfId="0" applyFill="1" applyBorder="1" applyAlignment="1">
      <alignment vertical="center"/>
    </xf>
    <xf numFmtId="0" fontId="0" fillId="16" borderId="1" xfId="0" applyFill="1" applyBorder="1" applyAlignment="1">
      <alignment vertical="center"/>
    </xf>
    <xf numFmtId="0" fontId="0" fillId="17" borderId="1" xfId="0" applyFill="1" applyBorder="1" applyAlignment="1">
      <alignment vertical="center"/>
    </xf>
    <xf numFmtId="0" fontId="0" fillId="4" borderId="1" xfId="0" applyFill="1" applyBorder="1" applyAlignment="1">
      <alignment vertical="center"/>
    </xf>
    <xf numFmtId="0" fontId="0" fillId="15" borderId="1" xfId="0" applyFill="1" applyBorder="1"/>
    <xf numFmtId="0" fontId="6" fillId="17" borderId="43" xfId="4" applyFont="1" applyFill="1" applyBorder="1" applyAlignment="1">
      <alignment horizontal="left" vertical="top" wrapText="1"/>
    </xf>
    <xf numFmtId="0" fontId="6" fillId="17" borderId="38" xfId="4" applyFont="1" applyFill="1" applyBorder="1" applyAlignment="1">
      <alignment horizontal="left" vertical="top" wrapText="1"/>
    </xf>
    <xf numFmtId="0" fontId="6" fillId="17" borderId="47" xfId="4" applyFont="1" applyFill="1" applyBorder="1" applyAlignment="1">
      <alignment horizontal="left" vertical="top" wrapText="1"/>
    </xf>
    <xf numFmtId="0" fontId="6" fillId="17" borderId="27" xfId="4" applyFont="1" applyFill="1" applyBorder="1" applyAlignment="1">
      <alignment horizontal="left" vertical="top" wrapText="1"/>
    </xf>
    <xf numFmtId="0" fontId="20" fillId="8" borderId="50" xfId="0" applyFont="1" applyFill="1" applyBorder="1" applyAlignment="1">
      <alignment horizontal="center" vertical="center" wrapText="1"/>
    </xf>
    <xf numFmtId="0" fontId="20" fillId="8" borderId="63" xfId="0" applyFont="1" applyFill="1" applyBorder="1" applyAlignment="1">
      <alignment horizontal="center" vertical="center" wrapText="1"/>
    </xf>
    <xf numFmtId="0" fontId="16" fillId="0" borderId="0" xfId="0" applyFont="1" applyFill="1" applyAlignment="1">
      <alignment horizontal="center" vertical="center" wrapText="1"/>
    </xf>
    <xf numFmtId="0" fontId="20" fillId="4" borderId="64" xfId="0" applyFont="1" applyFill="1" applyBorder="1" applyAlignment="1">
      <alignment horizontal="center" vertical="center" wrapText="1"/>
    </xf>
    <xf numFmtId="0" fontId="20" fillId="4" borderId="83" xfId="0" applyFont="1" applyFill="1" applyBorder="1" applyAlignment="1">
      <alignment horizontal="center" vertical="center" wrapText="1"/>
    </xf>
    <xf numFmtId="0" fontId="25" fillId="18" borderId="58" xfId="0" applyFont="1" applyFill="1" applyBorder="1" applyAlignment="1">
      <alignment horizontal="center" vertical="center" wrapText="1"/>
    </xf>
    <xf numFmtId="0" fontId="16" fillId="18" borderId="68" xfId="0" applyFont="1" applyFill="1" applyBorder="1" applyAlignment="1">
      <alignment horizontal="center" vertical="center" wrapText="1"/>
    </xf>
    <xf numFmtId="0" fontId="16" fillId="18" borderId="58" xfId="0" applyFont="1" applyFill="1" applyBorder="1" applyAlignment="1">
      <alignment horizontal="center" vertical="center" wrapText="1"/>
    </xf>
    <xf numFmtId="0" fontId="16" fillId="18" borderId="69" xfId="0" applyFont="1" applyFill="1" applyBorder="1" applyAlignment="1">
      <alignment horizontal="center" vertical="center" wrapText="1"/>
    </xf>
    <xf numFmtId="0" fontId="16" fillId="18" borderId="53" xfId="0" applyFont="1" applyFill="1" applyBorder="1" applyAlignment="1">
      <alignment horizontal="center" vertical="center" wrapText="1"/>
    </xf>
    <xf numFmtId="9" fontId="16" fillId="18" borderId="53" xfId="1" applyFont="1" applyFill="1" applyBorder="1" applyAlignment="1">
      <alignment horizontal="center" vertical="center" wrapText="1"/>
    </xf>
    <xf numFmtId="0" fontId="19" fillId="18" borderId="53" xfId="0" applyFont="1" applyFill="1" applyBorder="1" applyAlignment="1">
      <alignment horizontal="center" vertical="center" wrapText="1"/>
    </xf>
    <xf numFmtId="0" fontId="20" fillId="18" borderId="53" xfId="0"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70" xfId="0" applyFont="1" applyFill="1" applyBorder="1" applyAlignment="1">
      <alignment horizontal="center" vertical="center" wrapText="1"/>
    </xf>
    <xf numFmtId="0" fontId="16" fillId="18" borderId="0" xfId="0" applyFont="1" applyFill="1" applyAlignment="1">
      <alignment horizontal="center" vertical="center" wrapText="1"/>
    </xf>
    <xf numFmtId="0" fontId="25" fillId="18" borderId="61" xfId="0" applyFont="1" applyFill="1" applyBorder="1" applyAlignment="1">
      <alignment horizontal="center" vertical="center" wrapText="1"/>
    </xf>
    <xf numFmtId="0" fontId="16" fillId="18" borderId="11" xfId="0" applyFont="1" applyFill="1" applyBorder="1" applyAlignment="1">
      <alignment horizontal="center" vertical="center" wrapText="1"/>
    </xf>
    <xf numFmtId="0" fontId="19" fillId="18" borderId="61" xfId="0" applyFont="1" applyFill="1" applyBorder="1" applyAlignment="1">
      <alignment horizontal="center" vertical="center" wrapText="1"/>
    </xf>
    <xf numFmtId="0" fontId="19" fillId="18" borderId="11" xfId="0" applyFont="1" applyFill="1" applyBorder="1" applyAlignment="1">
      <alignment horizontal="center" vertical="center" wrapText="1"/>
    </xf>
    <xf numFmtId="0" fontId="16" fillId="18" borderId="61" xfId="0" applyFont="1" applyFill="1" applyBorder="1" applyAlignment="1">
      <alignment horizontal="center" vertical="center" wrapText="1"/>
    </xf>
    <xf numFmtId="0" fontId="16" fillId="18" borderId="59" xfId="0" applyFont="1" applyFill="1" applyBorder="1" applyAlignment="1">
      <alignment horizontal="center" vertical="center" wrapText="1"/>
    </xf>
    <xf numFmtId="0" fontId="16" fillId="18" borderId="3" xfId="0" applyFont="1" applyFill="1" applyBorder="1" applyAlignment="1">
      <alignment horizontal="center" vertical="center" wrapText="1"/>
    </xf>
    <xf numFmtId="9" fontId="16" fillId="18" borderId="1" xfId="1" applyFont="1" applyFill="1" applyBorder="1" applyAlignment="1">
      <alignment horizontal="center" vertical="center" wrapText="1"/>
    </xf>
    <xf numFmtId="0" fontId="19" fillId="18"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16" fillId="18" borderId="71" xfId="0" applyFont="1" applyFill="1" applyBorder="1" applyAlignment="1">
      <alignment horizontal="center" vertical="center" wrapText="1"/>
    </xf>
    <xf numFmtId="0" fontId="16" fillId="14" borderId="65" xfId="5" applyFont="1" applyFill="1" applyBorder="1" applyAlignment="1">
      <alignment horizontal="center" vertical="center" wrapText="1"/>
    </xf>
    <xf numFmtId="0" fontId="16" fillId="14" borderId="35" xfId="5" applyFont="1" applyFill="1" applyBorder="1" applyAlignment="1">
      <alignment horizontal="center" vertical="center" wrapText="1"/>
    </xf>
    <xf numFmtId="0" fontId="16" fillId="18" borderId="39" xfId="0" applyFont="1" applyFill="1" applyBorder="1" applyAlignment="1">
      <alignment horizontal="center" vertical="center" wrapText="1"/>
    </xf>
    <xf numFmtId="9" fontId="16" fillId="18" borderId="39" xfId="0" applyNumberFormat="1" applyFont="1" applyFill="1" applyBorder="1" applyAlignment="1">
      <alignment horizontal="center" vertical="center" wrapText="1"/>
    </xf>
    <xf numFmtId="0" fontId="16" fillId="18" borderId="30" xfId="0" applyFont="1" applyFill="1" applyBorder="1" applyAlignment="1">
      <alignment horizontal="center" vertical="center" wrapText="1"/>
    </xf>
    <xf numFmtId="9" fontId="16" fillId="18" borderId="30" xfId="0" applyNumberFormat="1" applyFont="1" applyFill="1" applyBorder="1" applyAlignment="1">
      <alignment horizontal="center" vertical="center" wrapText="1"/>
    </xf>
    <xf numFmtId="9" fontId="16" fillId="18" borderId="1" xfId="0" applyNumberFormat="1" applyFont="1" applyFill="1" applyBorder="1" applyAlignment="1">
      <alignment horizontal="center" vertical="center" wrapText="1"/>
    </xf>
    <xf numFmtId="0" fontId="25" fillId="18" borderId="97" xfId="0" applyFont="1" applyFill="1" applyBorder="1" applyAlignment="1">
      <alignment horizontal="center" vertical="center" wrapText="1"/>
    </xf>
    <xf numFmtId="0" fontId="16" fillId="18" borderId="98" xfId="0" applyFont="1" applyFill="1" applyBorder="1" applyAlignment="1">
      <alignment horizontal="center" vertical="center" wrapText="1"/>
    </xf>
    <xf numFmtId="0" fontId="16" fillId="14" borderId="67" xfId="5" applyFont="1" applyFill="1" applyBorder="1" applyAlignment="1">
      <alignment horizontal="center" vertical="center" wrapText="1"/>
    </xf>
    <xf numFmtId="0" fontId="16" fillId="14" borderId="0" xfId="5" applyFont="1" applyFill="1" applyBorder="1" applyAlignment="1">
      <alignment horizontal="center" vertical="center" wrapText="1"/>
    </xf>
    <xf numFmtId="0" fontId="16" fillId="18" borderId="97" xfId="0" applyFont="1" applyFill="1" applyBorder="1" applyAlignment="1">
      <alignment horizontal="center" vertical="center" wrapText="1"/>
    </xf>
    <xf numFmtId="0" fontId="16" fillId="18" borderId="95" xfId="0" applyFont="1" applyFill="1" applyBorder="1" applyAlignment="1">
      <alignment horizontal="center" vertical="center" wrapText="1"/>
    </xf>
    <xf numFmtId="0" fontId="16" fillId="18" borderId="15" xfId="0" applyFont="1" applyFill="1" applyBorder="1" applyAlignment="1">
      <alignment horizontal="center" vertical="center" wrapText="1"/>
    </xf>
    <xf numFmtId="9" fontId="16" fillId="18" borderId="15" xfId="1" applyFont="1" applyFill="1" applyBorder="1" applyAlignment="1">
      <alignment horizontal="center" vertical="center" wrapText="1"/>
    </xf>
    <xf numFmtId="0" fontId="16" fillId="18" borderId="41" xfId="5" applyFont="1" applyFill="1" applyBorder="1" applyAlignment="1">
      <alignment horizontal="center" vertical="center" wrapText="1"/>
    </xf>
    <xf numFmtId="0" fontId="19" fillId="18" borderId="15" xfId="0" applyFont="1" applyFill="1" applyBorder="1" applyAlignment="1">
      <alignment horizontal="center" vertical="center" wrapText="1"/>
    </xf>
    <xf numFmtId="0" fontId="16" fillId="18" borderId="99" xfId="0" applyFont="1" applyFill="1" applyBorder="1" applyAlignment="1">
      <alignment horizontal="center" vertical="center" wrapText="1"/>
    </xf>
    <xf numFmtId="0" fontId="25" fillId="18" borderId="81" xfId="0" applyFont="1" applyFill="1" applyBorder="1" applyAlignment="1">
      <alignment horizontal="center" vertical="center" wrapText="1"/>
    </xf>
    <xf numFmtId="0" fontId="16" fillId="18" borderId="92" xfId="0" applyFont="1" applyFill="1" applyBorder="1" applyAlignment="1">
      <alignment horizontal="center" vertical="center" wrapText="1"/>
    </xf>
    <xf numFmtId="0" fontId="16" fillId="18" borderId="0" xfId="0" applyFont="1" applyFill="1" applyBorder="1" applyAlignment="1">
      <alignment horizontal="center" vertical="center" wrapText="1"/>
    </xf>
    <xf numFmtId="0" fontId="25" fillId="18" borderId="0" xfId="0" applyFont="1" applyFill="1" applyAlignment="1">
      <alignment horizontal="center" vertical="center" wrapText="1"/>
    </xf>
    <xf numFmtId="0" fontId="16" fillId="18" borderId="82" xfId="0" applyFont="1" applyFill="1" applyBorder="1" applyAlignment="1">
      <alignment horizontal="center" vertical="center" wrapText="1"/>
    </xf>
    <xf numFmtId="0" fontId="16" fillId="18" borderId="24" xfId="0" applyFont="1" applyFill="1" applyBorder="1" applyAlignment="1">
      <alignment horizontal="center" vertical="center" wrapText="1"/>
    </xf>
    <xf numFmtId="0" fontId="16" fillId="14" borderId="38"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19" borderId="30" xfId="0" applyFont="1" applyFill="1" applyBorder="1" applyAlignment="1">
      <alignment horizontal="center" vertical="center" wrapText="1"/>
    </xf>
    <xf numFmtId="0" fontId="16" fillId="18" borderId="84" xfId="0" applyFont="1" applyFill="1" applyBorder="1" applyAlignment="1">
      <alignment horizontal="center" vertical="center" wrapText="1"/>
    </xf>
    <xf numFmtId="0" fontId="16" fillId="18" borderId="85" xfId="0" applyFont="1" applyFill="1" applyBorder="1" applyAlignment="1">
      <alignment horizontal="center" vertical="center" wrapText="1"/>
    </xf>
    <xf numFmtId="0" fontId="25" fillId="18" borderId="1" xfId="0" applyFont="1" applyFill="1" applyBorder="1" applyAlignment="1">
      <alignment horizontal="center" vertical="center" wrapText="1"/>
    </xf>
    <xf numFmtId="0" fontId="0" fillId="18" borderId="0" xfId="0" applyFill="1"/>
    <xf numFmtId="0" fontId="25" fillId="18" borderId="37" xfId="0" applyFont="1" applyFill="1" applyBorder="1" applyAlignment="1">
      <alignment horizontal="center" vertical="center" wrapText="1"/>
    </xf>
    <xf numFmtId="0" fontId="16" fillId="18" borderId="88" xfId="0" applyFont="1" applyFill="1" applyBorder="1" applyAlignment="1">
      <alignment horizontal="center" vertical="center" wrapText="1"/>
    </xf>
    <xf numFmtId="0" fontId="16" fillId="18" borderId="91" xfId="0" applyFont="1" applyFill="1" applyBorder="1" applyAlignment="1">
      <alignment horizontal="center" vertical="center" wrapText="1"/>
    </xf>
    <xf numFmtId="14" fontId="16" fillId="18" borderId="30" xfId="0" applyNumberFormat="1" applyFont="1" applyFill="1" applyBorder="1" applyAlignment="1">
      <alignment horizontal="center" vertical="center" wrapText="1"/>
    </xf>
    <xf numFmtId="0" fontId="16" fillId="18" borderId="11" xfId="0" applyFont="1" applyFill="1" applyBorder="1" applyAlignment="1">
      <alignment horizontal="center" vertical="center"/>
    </xf>
    <xf numFmtId="0" fontId="16" fillId="18" borderId="39" xfId="0" applyFont="1" applyFill="1" applyBorder="1" applyAlignment="1">
      <alignment horizontal="center" vertical="center"/>
    </xf>
    <xf numFmtId="0" fontId="16" fillId="18" borderId="1" xfId="0" applyFont="1" applyFill="1" applyBorder="1" applyAlignment="1">
      <alignment horizontal="center" vertical="center"/>
    </xf>
    <xf numFmtId="9" fontId="16" fillId="18" borderId="39" xfId="0" applyNumberFormat="1" applyFont="1" applyFill="1" applyBorder="1" applyAlignment="1">
      <alignment horizontal="center" vertical="center"/>
    </xf>
    <xf numFmtId="0" fontId="19" fillId="18" borderId="1" xfId="0" applyFont="1" applyFill="1" applyBorder="1" applyAlignment="1">
      <alignment horizontal="center" vertical="center"/>
    </xf>
    <xf numFmtId="9" fontId="16" fillId="18" borderId="1" xfId="1" applyFont="1" applyFill="1" applyBorder="1" applyAlignment="1">
      <alignment horizontal="center" vertical="center"/>
    </xf>
    <xf numFmtId="0" fontId="16" fillId="18" borderId="30" xfId="0" applyFont="1" applyFill="1" applyBorder="1" applyAlignment="1">
      <alignment horizontal="center" vertical="center"/>
    </xf>
    <xf numFmtId="0" fontId="16" fillId="18" borderId="71" xfId="0" applyFont="1" applyFill="1" applyBorder="1" applyAlignment="1">
      <alignment horizontal="center" vertical="center"/>
    </xf>
    <xf numFmtId="0" fontId="25" fillId="18" borderId="59" xfId="0" applyFont="1" applyFill="1" applyBorder="1" applyAlignment="1">
      <alignment horizontal="center" vertical="center" wrapText="1"/>
    </xf>
    <xf numFmtId="0" fontId="16" fillId="18" borderId="62" xfId="0" applyFont="1" applyFill="1" applyBorder="1" applyAlignment="1">
      <alignment horizontal="center" vertical="center" wrapText="1"/>
    </xf>
    <xf numFmtId="0" fontId="16" fillId="18" borderId="62" xfId="0" applyFont="1" applyFill="1" applyBorder="1" applyAlignment="1">
      <alignment horizontal="center" vertical="center"/>
    </xf>
    <xf numFmtId="0" fontId="16" fillId="18" borderId="100" xfId="0" applyFont="1" applyFill="1" applyBorder="1" applyAlignment="1">
      <alignment horizontal="center" vertical="center" wrapText="1"/>
    </xf>
    <xf numFmtId="0" fontId="16" fillId="18" borderId="14" xfId="0" applyFont="1" applyFill="1" applyBorder="1" applyAlignment="1">
      <alignment horizontal="center" vertical="center"/>
    </xf>
    <xf numFmtId="0" fontId="16" fillId="18" borderId="14" xfId="0" applyFont="1" applyFill="1" applyBorder="1" applyAlignment="1">
      <alignment horizontal="center" vertical="center" wrapText="1"/>
    </xf>
    <xf numFmtId="0" fontId="19" fillId="18" borderId="14" xfId="0" applyFont="1" applyFill="1" applyBorder="1" applyAlignment="1">
      <alignment horizontal="center" vertical="center"/>
    </xf>
    <xf numFmtId="9" fontId="16" fillId="18" borderId="14" xfId="1" applyFont="1" applyFill="1" applyBorder="1" applyAlignment="1">
      <alignment horizontal="center" vertical="center"/>
    </xf>
    <xf numFmtId="0" fontId="16" fillId="18" borderId="93" xfId="0" applyFont="1" applyFill="1" applyBorder="1" applyAlignment="1">
      <alignment horizontal="center" vertical="center"/>
    </xf>
    <xf numFmtId="0" fontId="16" fillId="14" borderId="1" xfId="5" applyFont="1" applyFill="1" applyBorder="1" applyAlignment="1">
      <alignment horizontal="center" vertical="center" wrapText="1"/>
    </xf>
    <xf numFmtId="9" fontId="16" fillId="18" borderId="1" xfId="0" applyNumberFormat="1" applyFont="1" applyFill="1" applyBorder="1" applyAlignment="1">
      <alignment horizontal="center" vertical="center"/>
    </xf>
    <xf numFmtId="0" fontId="16" fillId="18" borderId="1" xfId="5" applyFont="1" applyFill="1" applyBorder="1" applyAlignment="1">
      <alignment horizontal="center" vertical="center"/>
    </xf>
    <xf numFmtId="0" fontId="24" fillId="18" borderId="1" xfId="0" applyFont="1" applyFill="1" applyBorder="1" applyAlignment="1">
      <alignment horizontal="center" vertical="center"/>
    </xf>
    <xf numFmtId="0" fontId="16" fillId="18" borderId="65" xfId="0" applyFont="1" applyFill="1" applyBorder="1" applyAlignment="1">
      <alignment horizontal="center" vertical="center" wrapText="1"/>
    </xf>
    <xf numFmtId="0" fontId="19" fillId="18" borderId="27" xfId="0" applyFont="1" applyFill="1" applyBorder="1" applyAlignment="1">
      <alignment horizontal="center" vertical="center"/>
    </xf>
    <xf numFmtId="9" fontId="16" fillId="18" borderId="30" xfId="0" applyNumberFormat="1" applyFont="1" applyFill="1" applyBorder="1" applyAlignment="1">
      <alignment horizontal="center" vertical="center"/>
    </xf>
    <xf numFmtId="0" fontId="16" fillId="18" borderId="41" xfId="5" applyFont="1" applyFill="1" applyBorder="1" applyAlignment="1">
      <alignment horizontal="center" vertical="center"/>
    </xf>
    <xf numFmtId="0" fontId="24" fillId="18" borderId="0" xfId="0" applyFont="1" applyFill="1" applyAlignment="1">
      <alignment horizontal="center" vertical="center"/>
    </xf>
    <xf numFmtId="0" fontId="16" fillId="18" borderId="40" xfId="5" applyFont="1" applyFill="1" applyBorder="1" applyAlignment="1">
      <alignment horizontal="center" vertical="center"/>
    </xf>
    <xf numFmtId="0" fontId="16" fillId="18" borderId="1" xfId="6" applyFont="1" applyFill="1" applyBorder="1" applyAlignment="1">
      <alignment horizontal="center" vertical="center" wrapText="1"/>
    </xf>
    <xf numFmtId="0" fontId="25" fillId="18" borderId="67" xfId="0" applyFont="1" applyFill="1" applyBorder="1" applyAlignment="1">
      <alignment horizontal="center" vertical="center" wrapText="1"/>
    </xf>
    <xf numFmtId="0" fontId="16" fillId="18" borderId="67" xfId="0" applyFont="1" applyFill="1" applyBorder="1" applyAlignment="1">
      <alignment horizontal="center" vertical="center" wrapText="1"/>
    </xf>
    <xf numFmtId="0" fontId="16" fillId="18" borderId="94" xfId="0" applyFont="1" applyFill="1" applyBorder="1" applyAlignment="1">
      <alignment horizontal="center" vertical="center" wrapText="1"/>
    </xf>
    <xf numFmtId="0" fontId="16" fillId="18" borderId="12" xfId="0" applyFont="1" applyFill="1" applyBorder="1" applyAlignment="1">
      <alignment horizontal="center" vertical="center" wrapText="1"/>
    </xf>
    <xf numFmtId="9" fontId="16" fillId="18" borderId="40" xfId="0" applyNumberFormat="1" applyFont="1" applyFill="1" applyBorder="1" applyAlignment="1">
      <alignment horizontal="center" vertical="center" wrapText="1"/>
    </xf>
    <xf numFmtId="0" fontId="19" fillId="18" borderId="12" xfId="0" applyFont="1" applyFill="1" applyBorder="1" applyAlignment="1">
      <alignment horizontal="center" vertical="center" wrapText="1"/>
    </xf>
    <xf numFmtId="9" fontId="16" fillId="18" borderId="12" xfId="1" applyFont="1" applyFill="1" applyBorder="1" applyAlignment="1">
      <alignment horizontal="center" vertical="center" wrapText="1"/>
    </xf>
    <xf numFmtId="0" fontId="16" fillId="18" borderId="40" xfId="0" applyFont="1" applyFill="1" applyBorder="1" applyAlignment="1">
      <alignment horizontal="center" vertical="center" wrapText="1"/>
    </xf>
    <xf numFmtId="0" fontId="16" fillId="18" borderId="96" xfId="0" applyFont="1" applyFill="1" applyBorder="1" applyAlignment="1">
      <alignment horizontal="center" vertical="center" wrapText="1"/>
    </xf>
    <xf numFmtId="0" fontId="16" fillId="18" borderId="1" xfId="5" applyFont="1" applyFill="1" applyBorder="1" applyAlignment="1">
      <alignment horizontal="center" vertical="center" wrapText="1"/>
    </xf>
    <xf numFmtId="9" fontId="16" fillId="18" borderId="1" xfId="5" applyNumberFormat="1" applyFont="1" applyFill="1" applyBorder="1" applyAlignment="1">
      <alignment horizontal="center" vertical="center"/>
    </xf>
    <xf numFmtId="0" fontId="25" fillId="14" borderId="101" xfId="7" applyFont="1" applyFill="1" applyBorder="1" applyAlignment="1">
      <alignment horizontal="center" vertical="center" wrapText="1"/>
    </xf>
    <xf numFmtId="0" fontId="16" fillId="18" borderId="11" xfId="7" applyFont="1" applyFill="1" applyBorder="1" applyAlignment="1">
      <alignment horizontal="center" vertical="center" wrapText="1"/>
    </xf>
    <xf numFmtId="0" fontId="16" fillId="14" borderId="101" xfId="7" applyFont="1" applyFill="1" applyBorder="1" applyAlignment="1">
      <alignment horizontal="center" vertical="center" wrapText="1"/>
    </xf>
    <xf numFmtId="0" fontId="16" fillId="14" borderId="11" xfId="7" applyFont="1" applyFill="1" applyBorder="1" applyAlignment="1">
      <alignment horizontal="center" vertical="center" wrapText="1"/>
    </xf>
    <xf numFmtId="0" fontId="16" fillId="18" borderId="101" xfId="7" applyFont="1" applyFill="1" applyBorder="1" applyAlignment="1">
      <alignment horizontal="center" vertical="center" wrapText="1"/>
    </xf>
    <xf numFmtId="0" fontId="16" fillId="14" borderId="102" xfId="7" applyFont="1" applyFill="1" applyBorder="1" applyAlignment="1">
      <alignment horizontal="center" vertical="center" wrapText="1"/>
    </xf>
    <xf numFmtId="0" fontId="16" fillId="18" borderId="103" xfId="7" applyFont="1" applyFill="1" applyBorder="1" applyAlignment="1">
      <alignment horizontal="center" vertical="center" wrapText="1"/>
    </xf>
    <xf numFmtId="0" fontId="16" fillId="14" borderId="103" xfId="7" applyFont="1" applyFill="1" applyBorder="1" applyAlignment="1">
      <alignment horizontal="center" vertical="center" wrapText="1"/>
    </xf>
    <xf numFmtId="9" fontId="16" fillId="18" borderId="103" xfId="7" applyNumberFormat="1" applyFont="1" applyFill="1" applyBorder="1" applyAlignment="1">
      <alignment horizontal="center" vertical="center" wrapText="1"/>
    </xf>
    <xf numFmtId="9" fontId="16" fillId="14" borderId="103" xfId="7" applyNumberFormat="1" applyFont="1" applyFill="1" applyBorder="1" applyAlignment="1">
      <alignment horizontal="center" vertical="center" wrapText="1"/>
    </xf>
    <xf numFmtId="0" fontId="16" fillId="18" borderId="1" xfId="7" applyFont="1" applyFill="1" applyBorder="1" applyAlignment="1">
      <alignment horizontal="center" vertical="center" wrapText="1"/>
    </xf>
    <xf numFmtId="0" fontId="16" fillId="18" borderId="104" xfId="7" applyFont="1" applyFill="1" applyBorder="1" applyAlignment="1">
      <alignment horizontal="center" vertical="center" wrapText="1"/>
    </xf>
    <xf numFmtId="0" fontId="6" fillId="0" borderId="44" xfId="4" applyFont="1" applyBorder="1" applyAlignment="1">
      <alignment horizontal="left" vertical="top" wrapText="1"/>
    </xf>
    <xf numFmtId="0" fontId="6" fillId="0" borderId="45" xfId="4" applyFont="1" applyBorder="1"/>
    <xf numFmtId="0" fontId="6" fillId="0" borderId="37" xfId="4" applyFont="1" applyBorder="1" applyAlignment="1">
      <alignment horizontal="left" vertical="top" wrapText="1"/>
    </xf>
    <xf numFmtId="0" fontId="6" fillId="0" borderId="46" xfId="4" applyFont="1" applyBorder="1"/>
    <xf numFmtId="0" fontId="6" fillId="0" borderId="48" xfId="4" applyFont="1" applyBorder="1" applyAlignment="1">
      <alignment horizontal="left" vertical="top" wrapText="1"/>
    </xf>
    <xf numFmtId="0" fontId="6" fillId="0" borderId="49" xfId="4" applyFont="1" applyBorder="1"/>
    <xf numFmtId="0" fontId="10" fillId="0" borderId="42" xfId="4" applyFont="1" applyBorder="1" applyAlignment="1">
      <alignment horizontal="center" vertical="center"/>
    </xf>
    <xf numFmtId="0" fontId="7" fillId="0" borderId="17" xfId="4" applyFont="1" applyBorder="1"/>
    <xf numFmtId="0" fontId="7" fillId="0" borderId="16" xfId="4" applyFont="1" applyBorder="1"/>
    <xf numFmtId="0" fontId="6" fillId="17" borderId="14" xfId="4" applyFont="1" applyFill="1" applyBorder="1" applyAlignment="1">
      <alignment horizontal="center" vertical="center" wrapText="1"/>
    </xf>
    <xf numFmtId="0" fontId="6" fillId="17" borderId="12" xfId="4" applyFont="1" applyFill="1" applyBorder="1"/>
    <xf numFmtId="0" fontId="6" fillId="17" borderId="15" xfId="4" applyFont="1" applyFill="1" applyBorder="1"/>
    <xf numFmtId="0" fontId="6" fillId="17" borderId="44" xfId="4" applyFont="1" applyFill="1" applyBorder="1" applyAlignment="1">
      <alignment horizontal="left" vertical="top" wrapText="1"/>
    </xf>
    <xf numFmtId="0" fontId="6" fillId="17" borderId="45" xfId="4" applyFont="1" applyFill="1" applyBorder="1"/>
    <xf numFmtId="0" fontId="6" fillId="17" borderId="37" xfId="4" applyFont="1" applyFill="1" applyBorder="1" applyAlignment="1">
      <alignment horizontal="left" vertical="top" wrapText="1"/>
    </xf>
    <xf numFmtId="0" fontId="6" fillId="17" borderId="46" xfId="4" applyFont="1" applyFill="1" applyBorder="1"/>
    <xf numFmtId="0" fontId="6" fillId="17" borderId="46" xfId="4" applyFont="1" applyFill="1" applyBorder="1" applyAlignment="1">
      <alignment horizontal="left" vertical="top" wrapText="1"/>
    </xf>
    <xf numFmtId="0" fontId="17" fillId="0" borderId="14" xfId="4" applyFont="1" applyBorder="1" applyAlignment="1">
      <alignment horizontal="center" vertical="center"/>
    </xf>
    <xf numFmtId="0" fontId="17" fillId="0" borderId="12" xfId="4" applyFont="1" applyBorder="1"/>
    <xf numFmtId="0" fontId="17" fillId="0" borderId="15" xfId="4" applyFont="1" applyBorder="1"/>
    <xf numFmtId="0" fontId="6" fillId="0" borderId="38" xfId="4" applyFont="1" applyBorder="1"/>
    <xf numFmtId="0" fontId="6" fillId="14" borderId="37" xfId="4" applyFont="1" applyFill="1" applyBorder="1" applyAlignment="1">
      <alignment horizontal="left" vertical="top" wrapText="1"/>
    </xf>
    <xf numFmtId="0" fontId="6" fillId="0" borderId="39" xfId="4" applyFont="1" applyBorder="1" applyAlignment="1">
      <alignment horizontal="center" vertical="center" wrapText="1"/>
    </xf>
    <xf numFmtId="0" fontId="7" fillId="0" borderId="40" xfId="4" applyFont="1" applyBorder="1"/>
    <xf numFmtId="0" fontId="7" fillId="0" borderId="41" xfId="4" applyFont="1" applyBorder="1"/>
    <xf numFmtId="0" fontId="17" fillId="13" borderId="39" xfId="4" applyFont="1" applyFill="1" applyBorder="1" applyAlignment="1">
      <alignment horizontal="center" vertical="center"/>
    </xf>
    <xf numFmtId="0" fontId="17" fillId="0" borderId="40" xfId="4" applyFont="1" applyBorder="1"/>
    <xf numFmtId="0" fontId="17" fillId="0" borderId="41" xfId="4" applyFont="1" applyBorder="1"/>
    <xf numFmtId="0" fontId="17" fillId="0" borderId="39" xfId="4" applyFont="1" applyBorder="1" applyAlignment="1">
      <alignment horizontal="center" vertical="center"/>
    </xf>
    <xf numFmtId="0" fontId="17" fillId="11" borderId="37" xfId="4" applyFont="1" applyFill="1" applyBorder="1" applyAlignment="1">
      <alignment horizontal="center" vertical="center" wrapText="1"/>
    </xf>
    <xf numFmtId="0" fontId="17" fillId="12" borderId="39" xfId="4" applyFont="1" applyFill="1" applyBorder="1" applyAlignment="1">
      <alignment horizontal="center" vertical="center"/>
    </xf>
    <xf numFmtId="0" fontId="6" fillId="0" borderId="37" xfId="4" applyFont="1" applyBorder="1" applyAlignment="1">
      <alignment horizontal="center" vertical="top" wrapText="1"/>
    </xf>
    <xf numFmtId="0" fontId="17" fillId="0" borderId="37" xfId="4" applyFont="1" applyBorder="1" applyAlignment="1">
      <alignment horizontal="center" vertical="center"/>
    </xf>
    <xf numFmtId="0" fontId="7" fillId="0" borderId="38" xfId="4" applyFont="1" applyBorder="1"/>
    <xf numFmtId="0" fontId="16" fillId="0" borderId="37" xfId="4" applyFont="1" applyBorder="1" applyAlignment="1">
      <alignment horizontal="left" vertical="center" wrapText="1"/>
    </xf>
    <xf numFmtId="0" fontId="7" fillId="0" borderId="24" xfId="4" applyFont="1" applyBorder="1"/>
    <xf numFmtId="0" fontId="18" fillId="0" borderId="37" xfId="4" applyFont="1" applyBorder="1" applyAlignment="1">
      <alignment horizontal="left" vertical="center" wrapText="1"/>
    </xf>
    <xf numFmtId="0" fontId="18" fillId="0" borderId="38" xfId="4" applyFont="1" applyBorder="1" applyAlignment="1">
      <alignment horizontal="left" vertical="center" wrapText="1"/>
    </xf>
    <xf numFmtId="0" fontId="16" fillId="0" borderId="37"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8" xfId="4" applyFont="1" applyBorder="1" applyAlignment="1">
      <alignment horizontal="center" vertical="center" wrapText="1"/>
    </xf>
    <xf numFmtId="14" fontId="16" fillId="0" borderId="37" xfId="4" applyNumberFormat="1" applyFont="1" applyBorder="1" applyAlignment="1">
      <alignment horizontal="left" vertical="center" wrapText="1"/>
    </xf>
    <xf numFmtId="0" fontId="10" fillId="0" borderId="26" xfId="4" applyFont="1" applyBorder="1" applyAlignment="1">
      <alignment horizontal="center" vertical="center"/>
    </xf>
    <xf numFmtId="0" fontId="14" fillId="0" borderId="27" xfId="4" applyFont="1" applyBorder="1"/>
    <xf numFmtId="0" fontId="14" fillId="0" borderId="31" xfId="4" applyFont="1" applyBorder="1"/>
    <xf numFmtId="0" fontId="14" fillId="0" borderId="32" xfId="4" applyFont="1" applyBorder="1"/>
    <xf numFmtId="0" fontId="14" fillId="0" borderId="36" xfId="4" applyFont="1" applyBorder="1"/>
    <xf numFmtId="0" fontId="14" fillId="0" borderId="34" xfId="4" applyFont="1" applyBorder="1"/>
    <xf numFmtId="0" fontId="5" fillId="0" borderId="28" xfId="4" applyFont="1" applyBorder="1" applyAlignment="1">
      <alignment horizontal="center" vertical="center" wrapText="1"/>
    </xf>
    <xf numFmtId="0" fontId="14" fillId="0" borderId="29" xfId="4" applyFont="1" applyBorder="1"/>
    <xf numFmtId="0" fontId="14" fillId="0" borderId="33" xfId="4" applyFont="1" applyBorder="1"/>
    <xf numFmtId="0" fontId="8" fillId="0" borderId="35" xfId="4" applyFont="1" applyBorder="1" applyAlignment="1">
      <alignment horizontal="center" vertical="center" wrapText="1"/>
    </xf>
    <xf numFmtId="0" fontId="17" fillId="0" borderId="38" xfId="4" applyFont="1" applyBorder="1" applyAlignment="1">
      <alignment horizontal="center" vertical="center"/>
    </xf>
    <xf numFmtId="0" fontId="16" fillId="0" borderId="37" xfId="4" applyFont="1" applyFill="1" applyBorder="1" applyAlignment="1">
      <alignment horizontal="left" vertical="center" wrapText="1"/>
    </xf>
    <xf numFmtId="0" fontId="7" fillId="0" borderId="24" xfId="4" applyFont="1" applyFill="1" applyBorder="1"/>
    <xf numFmtId="0" fontId="7" fillId="0" borderId="38" xfId="4" applyFont="1" applyFill="1" applyBorder="1"/>
    <xf numFmtId="0" fontId="16" fillId="0" borderId="24" xfId="4" applyFont="1" applyFill="1" applyBorder="1" applyAlignment="1">
      <alignment horizontal="left" vertical="center" wrapText="1"/>
    </xf>
    <xf numFmtId="0" fontId="16" fillId="0" borderId="38" xfId="4" applyFont="1" applyFill="1" applyBorder="1" applyAlignment="1">
      <alignment horizontal="left" vertical="center" wrapText="1"/>
    </xf>
    <xf numFmtId="0" fontId="17" fillId="0" borderId="39" xfId="4" applyFont="1" applyBorder="1" applyAlignment="1">
      <alignment horizontal="center" vertical="center" wrapText="1"/>
    </xf>
    <xf numFmtId="0" fontId="17" fillId="13" borderId="39" xfId="4" applyFont="1" applyFill="1" applyBorder="1" applyAlignment="1">
      <alignment horizontal="center" vertical="center" wrapText="1"/>
    </xf>
    <xf numFmtId="0" fontId="6" fillId="0" borderId="26" xfId="4" applyFont="1" applyBorder="1" applyAlignment="1">
      <alignment horizontal="left" vertical="top" wrapText="1"/>
    </xf>
    <xf numFmtId="0" fontId="6" fillId="0" borderId="27" xfId="4" applyFont="1" applyBorder="1"/>
    <xf numFmtId="0" fontId="10" fillId="0" borderId="39" xfId="4" applyFont="1" applyBorder="1" applyAlignment="1">
      <alignment horizontal="center" vertical="center"/>
    </xf>
    <xf numFmtId="0" fontId="20" fillId="8" borderId="64"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0" fillId="4" borderId="64" xfId="0" applyFont="1" applyFill="1" applyBorder="1" applyAlignment="1">
      <alignment horizontal="center" vertical="center" wrapText="1"/>
    </xf>
    <xf numFmtId="0" fontId="20" fillId="4" borderId="6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63" xfId="0" applyFont="1" applyFill="1" applyBorder="1" applyAlignment="1">
      <alignment horizontal="center" vertical="center" wrapText="1"/>
    </xf>
    <xf numFmtId="0" fontId="20" fillId="6" borderId="54"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78"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80" xfId="0" applyFont="1" applyFill="1" applyBorder="1" applyAlignment="1">
      <alignment horizontal="center" vertical="center" wrapText="1"/>
    </xf>
    <xf numFmtId="0" fontId="20" fillId="6" borderId="57" xfId="0" applyFont="1" applyFill="1" applyBorder="1" applyAlignment="1">
      <alignment horizontal="center" vertical="center" wrapText="1"/>
    </xf>
    <xf numFmtId="0" fontId="20" fillId="6" borderId="10" xfId="0" applyFont="1" applyFill="1" applyBorder="1" applyAlignment="1">
      <alignment horizontal="center" vertical="center" wrapText="1"/>
    </xf>
    <xf numFmtId="0" fontId="20" fillId="6" borderId="66" xfId="0" applyFont="1" applyFill="1" applyBorder="1" applyAlignment="1">
      <alignment horizontal="center" vertical="center" wrapText="1"/>
    </xf>
    <xf numFmtId="0" fontId="20" fillId="6" borderId="55" xfId="0" applyFont="1" applyFill="1" applyBorder="1" applyAlignment="1">
      <alignment horizontal="center" vertical="center" wrapText="1"/>
    </xf>
    <xf numFmtId="0" fontId="20" fillId="6" borderId="66" xfId="0" applyFont="1" applyFill="1" applyBorder="1" applyAlignment="1">
      <alignment horizontal="center" vertical="center"/>
    </xf>
    <xf numFmtId="0" fontId="20" fillId="6" borderId="55" xfId="0" applyFont="1" applyFill="1" applyBorder="1" applyAlignment="1">
      <alignment horizontal="center" vertical="center"/>
    </xf>
    <xf numFmtId="0" fontId="20" fillId="4" borderId="62" xfId="0" applyFont="1" applyFill="1" applyBorder="1" applyAlignment="1">
      <alignment horizontal="center" vertical="center" wrapText="1"/>
    </xf>
    <xf numFmtId="0" fontId="20" fillId="4" borderId="67" xfId="0" applyFont="1" applyFill="1" applyBorder="1" applyAlignment="1">
      <alignment horizontal="center" vertical="center" wrapText="1"/>
    </xf>
    <xf numFmtId="0" fontId="20" fillId="6" borderId="77" xfId="0" applyFont="1" applyFill="1" applyBorder="1" applyAlignment="1">
      <alignment horizontal="center" vertical="center" wrapText="1"/>
    </xf>
    <xf numFmtId="0" fontId="20" fillId="6" borderId="56" xfId="0" applyFont="1" applyFill="1" applyBorder="1" applyAlignment="1">
      <alignment horizontal="center" vertical="center" wrapText="1"/>
    </xf>
    <xf numFmtId="0" fontId="20" fillId="6" borderId="64" xfId="0" applyFont="1" applyFill="1" applyBorder="1" applyAlignment="1">
      <alignment horizontal="center" vertical="center"/>
    </xf>
    <xf numFmtId="0" fontId="20" fillId="6" borderId="60" xfId="0" applyFont="1" applyFill="1" applyBorder="1" applyAlignment="1">
      <alignment horizontal="center"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3"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20" fillId="6" borderId="13" xfId="0" applyFont="1" applyFill="1" applyBorder="1" applyAlignment="1">
      <alignment horizontal="center" vertical="center" wrapText="1"/>
    </xf>
    <xf numFmtId="0" fontId="20" fillId="6" borderId="63" xfId="0" applyFont="1" applyFill="1" applyBorder="1" applyAlignment="1">
      <alignment horizontal="center" vertical="center" wrapText="1"/>
    </xf>
    <xf numFmtId="0" fontId="20" fillId="6" borderId="64" xfId="0" applyFont="1" applyFill="1" applyBorder="1" applyAlignment="1">
      <alignment horizontal="center" vertical="center" wrapText="1"/>
    </xf>
    <xf numFmtId="0" fontId="20" fillId="6" borderId="60"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78"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0" fillId="8" borderId="13"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0"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20" fillId="5" borderId="57"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0" fillId="6" borderId="75" xfId="0" applyFont="1" applyFill="1" applyBorder="1" applyAlignment="1">
      <alignment horizontal="center" vertical="center" wrapText="1"/>
    </xf>
    <xf numFmtId="0" fontId="20" fillId="6" borderId="76" xfId="0" applyFont="1" applyFill="1" applyBorder="1" applyAlignment="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20" fillId="2" borderId="8" xfId="2" applyFont="1" applyFill="1" applyBorder="1" applyAlignment="1" applyProtection="1">
      <alignment horizontal="center" vertical="center"/>
    </xf>
    <xf numFmtId="0" fontId="20" fillId="2" borderId="18" xfId="2" applyFont="1" applyFill="1" applyBorder="1" applyAlignment="1" applyProtection="1">
      <alignment horizontal="center" vertical="center"/>
    </xf>
    <xf numFmtId="0" fontId="20" fillId="0" borderId="20" xfId="0" applyFont="1" applyBorder="1" applyAlignment="1">
      <alignment horizontal="left" vertical="center" wrapText="1"/>
    </xf>
    <xf numFmtId="0" fontId="22" fillId="0" borderId="21" xfId="0" applyFont="1" applyBorder="1" applyAlignment="1">
      <alignment horizontal="left"/>
    </xf>
    <xf numFmtId="0" fontId="22" fillId="0" borderId="22" xfId="0" applyFont="1" applyBorder="1" applyAlignment="1">
      <alignment horizontal="left"/>
    </xf>
    <xf numFmtId="0" fontId="20" fillId="3" borderId="9" xfId="2" applyFont="1" applyFill="1" applyBorder="1" applyAlignment="1" applyProtection="1">
      <alignment horizontal="center" vertical="center"/>
    </xf>
    <xf numFmtId="0" fontId="20" fillId="3" borderId="17" xfId="2" applyFont="1" applyFill="1" applyBorder="1" applyAlignment="1" applyProtection="1">
      <alignment horizontal="center" vertical="center"/>
    </xf>
    <xf numFmtId="0" fontId="20" fillId="0" borderId="23" xfId="0" applyFont="1" applyBorder="1" applyAlignment="1">
      <alignment horizontal="left" vertical="center" wrapText="1"/>
    </xf>
    <xf numFmtId="0" fontId="22" fillId="0" borderId="24" xfId="0" applyFont="1" applyBorder="1" applyAlignment="1">
      <alignment horizontal="left"/>
    </xf>
    <xf numFmtId="0" fontId="22" fillId="0" borderId="25" xfId="0" applyFont="1" applyBorder="1" applyAlignment="1">
      <alignment horizontal="left"/>
    </xf>
    <xf numFmtId="0" fontId="10" fillId="0" borderId="23" xfId="0" applyFont="1" applyBorder="1" applyAlignment="1">
      <alignment horizontal="left" vertical="top" wrapText="1"/>
    </xf>
    <xf numFmtId="0" fontId="4" fillId="0" borderId="24" xfId="0" applyFont="1" applyBorder="1" applyAlignment="1">
      <alignment horizontal="left" vertical="top"/>
    </xf>
    <xf numFmtId="0" fontId="4" fillId="0" borderId="25" xfId="0" applyFont="1" applyBorder="1" applyAlignment="1">
      <alignment horizontal="left" vertical="top"/>
    </xf>
    <xf numFmtId="164" fontId="20" fillId="17" borderId="51" xfId="0" applyNumberFormat="1" applyFont="1" applyFill="1" applyBorder="1" applyAlignment="1">
      <alignment horizontal="left" vertical="center" wrapText="1"/>
    </xf>
    <xf numFmtId="0" fontId="22" fillId="17" borderId="35" xfId="0" applyFont="1" applyFill="1" applyBorder="1"/>
    <xf numFmtId="0" fontId="22" fillId="17" borderId="52" xfId="0" applyFont="1" applyFill="1" applyBorder="1"/>
    <xf numFmtId="0" fontId="20" fillId="3" borderId="8" xfId="2" applyFont="1" applyFill="1" applyBorder="1" applyAlignment="1" applyProtection="1">
      <alignment horizontal="center" vertical="center"/>
    </xf>
    <xf numFmtId="0" fontId="20" fillId="3" borderId="18" xfId="2" applyFont="1" applyFill="1" applyBorder="1" applyAlignment="1" applyProtection="1">
      <alignment horizontal="center" vertical="center"/>
    </xf>
    <xf numFmtId="0" fontId="20" fillId="7" borderId="57" xfId="0" applyFont="1" applyFill="1" applyBorder="1" applyAlignment="1">
      <alignment horizontal="center" vertical="center" wrapText="1"/>
    </xf>
    <xf numFmtId="0" fontId="20" fillId="7" borderId="66" xfId="0" applyFont="1" applyFill="1" applyBorder="1" applyAlignment="1">
      <alignment horizontal="center" vertical="center" wrapText="1"/>
    </xf>
    <xf numFmtId="0" fontId="20" fillId="7" borderId="79" xfId="0" applyFont="1" applyFill="1" applyBorder="1" applyAlignment="1">
      <alignment horizontal="center" vertical="center" wrapText="1"/>
    </xf>
    <xf numFmtId="0" fontId="20" fillId="4" borderId="72" xfId="0" applyFont="1" applyFill="1" applyBorder="1" applyAlignment="1">
      <alignment horizontal="center" vertical="center" wrapText="1"/>
    </xf>
    <xf numFmtId="0" fontId="20" fillId="4" borderId="73" xfId="0" applyFont="1" applyFill="1" applyBorder="1" applyAlignment="1">
      <alignment horizontal="center" vertical="center" wrapText="1"/>
    </xf>
    <xf numFmtId="0" fontId="20" fillId="4" borderId="74" xfId="0" applyFont="1" applyFill="1" applyBorder="1" applyAlignment="1">
      <alignment horizontal="center" vertical="center" wrapText="1"/>
    </xf>
    <xf numFmtId="0" fontId="25" fillId="14" borderId="39" xfId="0" applyFont="1" applyFill="1" applyBorder="1" applyAlignment="1">
      <alignment horizontal="center" vertical="center" wrapText="1"/>
    </xf>
    <xf numFmtId="0" fontId="26" fillId="18" borderId="41" xfId="0" applyFont="1" applyFill="1" applyBorder="1" applyAlignment="1">
      <alignment horizontal="center" vertical="center" wrapText="1"/>
    </xf>
    <xf numFmtId="0" fontId="16" fillId="14" borderId="39" xfId="0" applyFont="1" applyFill="1" applyBorder="1" applyAlignment="1">
      <alignment horizontal="center" vertical="center" wrapText="1"/>
    </xf>
    <xf numFmtId="0" fontId="19" fillId="18" borderId="41" xfId="0" applyFont="1" applyFill="1" applyBorder="1" applyAlignment="1">
      <alignment horizontal="center" vertical="center" wrapText="1"/>
    </xf>
    <xf numFmtId="0" fontId="16" fillId="18" borderId="39" xfId="0" applyFont="1" applyFill="1" applyBorder="1" applyAlignment="1">
      <alignment horizontal="center" vertical="center" wrapText="1"/>
    </xf>
    <xf numFmtId="9" fontId="16" fillId="18" borderId="39" xfId="0" applyNumberFormat="1" applyFont="1" applyFill="1" applyBorder="1" applyAlignment="1">
      <alignment horizontal="center" vertical="center" wrapText="1"/>
    </xf>
    <xf numFmtId="0" fontId="16" fillId="18" borderId="14" xfId="0" applyFont="1" applyFill="1" applyBorder="1" applyAlignment="1">
      <alignment horizontal="center" vertical="center" wrapText="1"/>
    </xf>
    <xf numFmtId="0" fontId="16" fillId="18" borderId="15" xfId="0" applyFont="1" applyFill="1" applyBorder="1" applyAlignment="1">
      <alignment horizontal="center" vertical="center" wrapText="1"/>
    </xf>
    <xf numFmtId="0" fontId="16" fillId="18" borderId="89" xfId="0" applyFont="1" applyFill="1" applyBorder="1" applyAlignment="1">
      <alignment horizontal="center" vertical="center" wrapText="1"/>
    </xf>
    <xf numFmtId="0" fontId="16" fillId="18" borderId="79" xfId="0" applyFont="1" applyFill="1" applyBorder="1" applyAlignment="1">
      <alignment horizontal="center" vertical="center" wrapText="1"/>
    </xf>
    <xf numFmtId="0" fontId="16" fillId="18" borderId="90" xfId="0" applyFont="1" applyFill="1" applyBorder="1" applyAlignment="1">
      <alignment horizontal="center" vertical="center" wrapText="1"/>
    </xf>
    <xf numFmtId="0" fontId="16" fillId="18" borderId="27" xfId="0" applyFont="1" applyFill="1" applyBorder="1" applyAlignment="1">
      <alignment horizontal="center" vertical="center" wrapText="1"/>
    </xf>
    <xf numFmtId="0" fontId="19" fillId="18" borderId="34" xfId="0" applyFont="1" applyFill="1" applyBorder="1" applyAlignment="1">
      <alignment horizontal="center" vertical="center" wrapText="1"/>
    </xf>
    <xf numFmtId="0" fontId="16" fillId="18" borderId="84" xfId="0" applyFont="1" applyFill="1" applyBorder="1" applyAlignment="1">
      <alignment horizontal="center" vertical="center" wrapText="1"/>
    </xf>
    <xf numFmtId="0" fontId="16" fillId="18" borderId="86" xfId="0" applyFont="1" applyFill="1" applyBorder="1" applyAlignment="1">
      <alignment horizontal="center" vertical="center" wrapText="1"/>
    </xf>
    <xf numFmtId="0" fontId="16" fillId="18" borderId="85" xfId="0" applyFont="1" applyFill="1" applyBorder="1" applyAlignment="1">
      <alignment horizontal="center" vertical="center" wrapText="1"/>
    </xf>
    <xf numFmtId="0" fontId="16" fillId="18" borderId="87" xfId="0" applyFont="1" applyFill="1" applyBorder="1" applyAlignment="1">
      <alignment horizontal="center" vertical="center" wrapText="1"/>
    </xf>
    <xf numFmtId="0" fontId="16" fillId="18" borderId="88" xfId="0" applyFont="1" applyFill="1" applyBorder="1" applyAlignment="1">
      <alignment horizontal="center" vertical="center" wrapText="1"/>
    </xf>
    <xf numFmtId="0" fontId="20" fillId="8" borderId="80" xfId="0" applyFont="1" applyFill="1" applyBorder="1" applyAlignment="1">
      <alignment horizontal="center" vertical="center" wrapText="1"/>
    </xf>
    <xf numFmtId="0" fontId="20" fillId="8" borderId="72" xfId="0" applyFont="1" applyFill="1" applyBorder="1" applyAlignment="1">
      <alignment horizontal="center" vertical="center" wrapText="1"/>
    </xf>
    <xf numFmtId="0" fontId="20" fillId="8" borderId="73" xfId="0" applyFont="1" applyFill="1" applyBorder="1" applyAlignment="1">
      <alignment horizontal="center" vertical="center" wrapText="1"/>
    </xf>
    <xf numFmtId="0" fontId="20" fillId="8" borderId="74" xfId="0" applyFont="1" applyFill="1" applyBorder="1" applyAlignment="1">
      <alignment horizontal="center" vertical="center" wrapText="1"/>
    </xf>
    <xf numFmtId="0" fontId="13" fillId="0" borderId="0" xfId="0" applyFont="1" applyAlignment="1">
      <alignment horizontal="center"/>
    </xf>
    <xf numFmtId="0" fontId="16" fillId="20" borderId="15" xfId="0" applyFont="1" applyFill="1" applyBorder="1" applyAlignment="1">
      <alignment horizontal="center" vertical="center" wrapText="1"/>
    </xf>
    <xf numFmtId="0" fontId="16" fillId="20" borderId="39" xfId="0" applyFont="1" applyFill="1" applyBorder="1" applyAlignment="1">
      <alignment horizontal="center" vertical="center" wrapText="1"/>
    </xf>
    <xf numFmtId="0" fontId="16" fillId="21" borderId="30" xfId="0" applyFont="1" applyFill="1" applyBorder="1" applyAlignment="1">
      <alignment horizontal="center" vertical="center" wrapText="1"/>
    </xf>
    <xf numFmtId="0" fontId="16" fillId="20" borderId="1" xfId="0" applyFont="1" applyFill="1" applyBorder="1" applyAlignment="1">
      <alignment horizontal="center" vertical="center" wrapText="1"/>
    </xf>
    <xf numFmtId="9" fontId="16" fillId="20" borderId="15" xfId="1" applyFont="1" applyFill="1" applyBorder="1" applyAlignment="1">
      <alignment horizontal="center" vertical="center" wrapText="1"/>
    </xf>
    <xf numFmtId="9" fontId="16" fillId="20" borderId="39" xfId="0" applyNumberFormat="1" applyFont="1" applyFill="1" applyBorder="1" applyAlignment="1">
      <alignment horizontal="center" vertical="center" wrapText="1"/>
    </xf>
    <xf numFmtId="9" fontId="16" fillId="21" borderId="30" xfId="0" applyNumberFormat="1" applyFont="1" applyFill="1" applyBorder="1" applyAlignment="1">
      <alignment horizontal="center" vertical="center" wrapText="1"/>
    </xf>
    <xf numFmtId="0" fontId="16" fillId="22" borderId="1" xfId="0" applyFont="1" applyFill="1" applyBorder="1" applyAlignment="1">
      <alignment horizontal="center" vertical="center" wrapText="1"/>
    </xf>
    <xf numFmtId="0" fontId="16" fillId="23" borderId="1" xfId="0" applyFont="1" applyFill="1" applyBorder="1" applyAlignment="1">
      <alignment horizontal="center" vertical="center" wrapText="1"/>
    </xf>
  </cellXfs>
  <cellStyles count="8">
    <cellStyle name="Normal" xfId="0" builtinId="0"/>
    <cellStyle name="Normal 2" xfId="2" xr:uid="{00000000-0005-0000-0000-000001000000}"/>
    <cellStyle name="Normal 2 2" xfId="3" xr:uid="{00000000-0005-0000-0000-000002000000}"/>
    <cellStyle name="Normal 3" xfId="4" xr:uid="{00000000-0005-0000-0000-000003000000}"/>
    <cellStyle name="Normal 4" xfId="5" xr:uid="{00000000-0005-0000-0000-000004000000}"/>
    <cellStyle name="Normal 5" xfId="6" xr:uid="{00000000-0005-0000-0000-000005000000}"/>
    <cellStyle name="Normal 6" xfId="7" xr:uid="{9083F14A-3F9B-469D-BC34-95FE0AAF462F}"/>
    <cellStyle name="Porcentaje" xfId="1" builtinId="5"/>
  </cellStyles>
  <dxfs count="40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1</xdr:col>
      <xdr:colOff>108745</xdr:colOff>
      <xdr:row>3</xdr:row>
      <xdr:rowOff>418171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60490"/>
          <a:ext cx="1030064" cy="915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Z988"/>
  <sheetViews>
    <sheetView topLeftCell="A7" zoomScale="66" zoomScaleNormal="66" workbookViewId="0">
      <selection activeCell="C11" sqref="C11"/>
    </sheetView>
  </sheetViews>
  <sheetFormatPr baseColWidth="10" defaultColWidth="14.42578125" defaultRowHeight="15" customHeight="1" x14ac:dyDescent="0.25"/>
  <cols>
    <col min="1" max="1" width="4.28515625" style="22" customWidth="1"/>
    <col min="2" max="2" width="45" style="22" customWidth="1"/>
    <col min="3" max="3" width="68.5703125" style="22" customWidth="1"/>
    <col min="4" max="4" width="46.140625" style="22" customWidth="1"/>
    <col min="5" max="5" width="34" style="22" customWidth="1"/>
    <col min="6" max="26" width="17.140625" style="22" customWidth="1"/>
    <col min="27" max="16384" width="14.42578125" style="22"/>
  </cols>
  <sheetData>
    <row r="1" spans="1:26" ht="19.5" customHeight="1" x14ac:dyDescent="0.25">
      <c r="A1" s="198"/>
      <c r="B1" s="199"/>
      <c r="C1" s="204" t="s">
        <v>87</v>
      </c>
      <c r="D1" s="205"/>
      <c r="E1" s="20" t="s">
        <v>88</v>
      </c>
      <c r="F1" s="21"/>
      <c r="G1" s="21"/>
      <c r="H1" s="21"/>
      <c r="I1" s="21"/>
      <c r="J1" s="21"/>
      <c r="K1" s="21"/>
      <c r="L1" s="21"/>
      <c r="M1" s="21"/>
      <c r="N1" s="21"/>
      <c r="O1" s="21"/>
      <c r="P1" s="21"/>
      <c r="Q1" s="21"/>
      <c r="R1" s="21"/>
      <c r="S1" s="21"/>
      <c r="T1" s="21"/>
      <c r="U1" s="21"/>
      <c r="V1" s="21"/>
      <c r="W1" s="21"/>
      <c r="X1" s="21"/>
      <c r="Y1" s="21"/>
      <c r="Z1" s="21"/>
    </row>
    <row r="2" spans="1:26" ht="19.5" customHeight="1" x14ac:dyDescent="0.25">
      <c r="A2" s="200"/>
      <c r="B2" s="201"/>
      <c r="C2" s="206"/>
      <c r="D2" s="203"/>
      <c r="E2" s="23" t="s">
        <v>200</v>
      </c>
      <c r="F2" s="21"/>
      <c r="G2" s="21"/>
      <c r="H2" s="21"/>
      <c r="I2" s="21"/>
      <c r="J2" s="21"/>
      <c r="K2" s="21"/>
      <c r="L2" s="21"/>
      <c r="M2" s="21"/>
      <c r="N2" s="21"/>
      <c r="O2" s="21"/>
      <c r="P2" s="21"/>
      <c r="Q2" s="21"/>
      <c r="R2" s="21"/>
      <c r="S2" s="21"/>
      <c r="T2" s="21"/>
      <c r="U2" s="21"/>
      <c r="V2" s="21"/>
      <c r="W2" s="21"/>
      <c r="X2" s="21"/>
      <c r="Y2" s="21"/>
      <c r="Z2" s="21"/>
    </row>
    <row r="3" spans="1:26" ht="19.5" customHeight="1" x14ac:dyDescent="0.25">
      <c r="A3" s="200"/>
      <c r="B3" s="201"/>
      <c r="C3" s="207" t="s">
        <v>157</v>
      </c>
      <c r="D3" s="199"/>
      <c r="E3" s="24" t="s">
        <v>294</v>
      </c>
      <c r="F3" s="21"/>
      <c r="G3" s="21"/>
      <c r="H3" s="21"/>
      <c r="I3" s="21"/>
      <c r="J3" s="21"/>
      <c r="K3" s="21"/>
      <c r="L3" s="21"/>
      <c r="M3" s="21"/>
      <c r="N3" s="21"/>
      <c r="O3" s="21"/>
      <c r="P3" s="21"/>
      <c r="Q3" s="21"/>
      <c r="R3" s="21"/>
      <c r="S3" s="21"/>
      <c r="T3" s="21"/>
      <c r="U3" s="21"/>
      <c r="V3" s="21"/>
      <c r="W3" s="21"/>
      <c r="X3" s="21"/>
      <c r="Y3" s="21"/>
      <c r="Z3" s="21"/>
    </row>
    <row r="4" spans="1:26" ht="19.5" customHeight="1" x14ac:dyDescent="0.25">
      <c r="A4" s="202"/>
      <c r="B4" s="203"/>
      <c r="C4" s="206"/>
      <c r="D4" s="203"/>
      <c r="E4" s="24" t="s">
        <v>297</v>
      </c>
      <c r="F4" s="21"/>
      <c r="G4" s="21"/>
      <c r="H4" s="21"/>
      <c r="I4" s="21"/>
      <c r="J4" s="21"/>
      <c r="K4" s="21"/>
      <c r="L4" s="21"/>
      <c r="M4" s="21"/>
      <c r="N4" s="21"/>
      <c r="O4" s="21"/>
      <c r="P4" s="21"/>
      <c r="Q4" s="21"/>
      <c r="R4" s="21"/>
      <c r="S4" s="21"/>
      <c r="T4" s="21"/>
      <c r="U4" s="21"/>
      <c r="V4" s="21"/>
      <c r="W4" s="21"/>
      <c r="X4" s="21"/>
      <c r="Y4" s="21"/>
      <c r="Z4" s="21"/>
    </row>
    <row r="5" spans="1:26" ht="39" customHeight="1" x14ac:dyDescent="0.25">
      <c r="A5" s="188" t="s">
        <v>89</v>
      </c>
      <c r="B5" s="189"/>
      <c r="C5" s="190" t="s">
        <v>207</v>
      </c>
      <c r="D5" s="191"/>
      <c r="E5" s="189"/>
      <c r="F5" s="21"/>
      <c r="G5" s="21"/>
      <c r="H5" s="21"/>
      <c r="I5" s="21"/>
      <c r="J5" s="21"/>
      <c r="K5" s="21"/>
      <c r="L5" s="21"/>
      <c r="M5" s="21"/>
      <c r="N5" s="21"/>
      <c r="O5" s="21"/>
      <c r="P5" s="21"/>
      <c r="Q5" s="21"/>
      <c r="R5" s="21"/>
      <c r="S5" s="21"/>
      <c r="T5" s="21"/>
      <c r="U5" s="21"/>
      <c r="V5" s="21"/>
      <c r="W5" s="21"/>
      <c r="X5" s="21"/>
      <c r="Y5" s="21"/>
      <c r="Z5" s="21"/>
    </row>
    <row r="6" spans="1:26" ht="134.25" customHeight="1" x14ac:dyDescent="0.25">
      <c r="A6" s="188" t="s">
        <v>117</v>
      </c>
      <c r="B6" s="208"/>
      <c r="C6" s="209" t="s">
        <v>208</v>
      </c>
      <c r="D6" s="210"/>
      <c r="E6" s="211"/>
      <c r="F6" s="21"/>
      <c r="G6" s="21"/>
      <c r="H6" s="21"/>
      <c r="I6" s="21"/>
      <c r="J6" s="21"/>
      <c r="K6" s="21"/>
      <c r="L6" s="21"/>
      <c r="M6" s="21"/>
      <c r="N6" s="21"/>
      <c r="O6" s="21"/>
      <c r="P6" s="21"/>
      <c r="Q6" s="21"/>
      <c r="R6" s="21"/>
      <c r="S6" s="21"/>
      <c r="T6" s="21"/>
      <c r="U6" s="21"/>
      <c r="V6" s="21"/>
      <c r="W6" s="21"/>
      <c r="X6" s="21"/>
      <c r="Y6" s="21"/>
      <c r="Z6" s="21"/>
    </row>
    <row r="7" spans="1:26" ht="109.5" customHeight="1" x14ac:dyDescent="0.25">
      <c r="A7" s="188" t="s">
        <v>209</v>
      </c>
      <c r="B7" s="208"/>
      <c r="C7" s="209" t="s">
        <v>210</v>
      </c>
      <c r="D7" s="212"/>
      <c r="E7" s="213"/>
      <c r="F7" s="21"/>
      <c r="G7" s="21"/>
      <c r="H7" s="21"/>
      <c r="I7" s="21"/>
      <c r="J7" s="21"/>
      <c r="K7" s="21"/>
      <c r="L7" s="21"/>
      <c r="M7" s="21"/>
      <c r="N7" s="21"/>
      <c r="O7" s="21"/>
      <c r="P7" s="21"/>
      <c r="Q7" s="21"/>
      <c r="R7" s="21"/>
      <c r="S7" s="21"/>
      <c r="T7" s="21"/>
      <c r="U7" s="21"/>
      <c r="V7" s="21"/>
      <c r="W7" s="21"/>
      <c r="X7" s="21"/>
      <c r="Y7" s="21"/>
      <c r="Z7" s="21"/>
    </row>
    <row r="8" spans="1:26" ht="270.75" customHeight="1" x14ac:dyDescent="0.25">
      <c r="A8" s="188" t="s">
        <v>211</v>
      </c>
      <c r="B8" s="189"/>
      <c r="C8" s="190" t="s">
        <v>212</v>
      </c>
      <c r="D8" s="191"/>
      <c r="E8" s="189"/>
      <c r="F8" s="21"/>
      <c r="G8" s="21"/>
      <c r="H8" s="21"/>
      <c r="I8" s="21"/>
      <c r="J8" s="21"/>
      <c r="K8" s="21"/>
      <c r="L8" s="21"/>
      <c r="M8" s="21"/>
      <c r="N8" s="21"/>
      <c r="O8" s="21"/>
      <c r="P8" s="21"/>
      <c r="Q8" s="21"/>
      <c r="R8" s="21"/>
      <c r="S8" s="21"/>
      <c r="T8" s="21"/>
      <c r="U8" s="21"/>
      <c r="V8" s="21"/>
      <c r="W8" s="21"/>
      <c r="X8" s="21"/>
      <c r="Y8" s="21"/>
      <c r="Z8" s="21"/>
    </row>
    <row r="9" spans="1:26" ht="249.75" customHeight="1" x14ac:dyDescent="0.25">
      <c r="A9" s="192" t="s">
        <v>213</v>
      </c>
      <c r="B9" s="193"/>
      <c r="C9" s="194"/>
      <c r="D9" s="195"/>
      <c r="E9" s="196"/>
      <c r="F9" s="21"/>
      <c r="G9" s="21"/>
      <c r="H9" s="21"/>
      <c r="I9" s="21"/>
      <c r="J9" s="21"/>
      <c r="K9" s="21"/>
      <c r="L9" s="21"/>
      <c r="M9" s="21"/>
      <c r="N9" s="21"/>
      <c r="O9" s="21"/>
      <c r="P9" s="21"/>
      <c r="Q9" s="21"/>
      <c r="R9" s="21"/>
      <c r="S9" s="21"/>
      <c r="T9" s="21"/>
      <c r="U9" s="21"/>
      <c r="V9" s="21"/>
      <c r="W9" s="21"/>
      <c r="X9" s="21"/>
      <c r="Y9" s="21"/>
      <c r="Z9" s="21"/>
    </row>
    <row r="10" spans="1:26" ht="33.75" customHeight="1" x14ac:dyDescent="0.25">
      <c r="A10" s="188" t="s">
        <v>118</v>
      </c>
      <c r="B10" s="189"/>
      <c r="C10" s="197">
        <v>45747</v>
      </c>
      <c r="D10" s="191"/>
      <c r="E10" s="189"/>
      <c r="F10" s="21"/>
      <c r="G10" s="21"/>
      <c r="H10" s="21"/>
      <c r="I10" s="21"/>
      <c r="J10" s="21"/>
      <c r="K10" s="21"/>
      <c r="L10" s="21"/>
      <c r="M10" s="21"/>
      <c r="N10" s="21"/>
      <c r="O10" s="21"/>
      <c r="P10" s="21"/>
      <c r="Q10" s="21"/>
      <c r="R10" s="21"/>
      <c r="S10" s="21"/>
      <c r="T10" s="21"/>
      <c r="U10" s="21"/>
      <c r="V10" s="21"/>
      <c r="W10" s="21"/>
      <c r="X10" s="21"/>
      <c r="Y10" s="21"/>
      <c r="Z10" s="21"/>
    </row>
    <row r="11" spans="1:26" ht="34.5" customHeight="1" x14ac:dyDescent="0.25">
      <c r="A11" s="25" t="s">
        <v>92</v>
      </c>
      <c r="B11" s="25" t="s">
        <v>221</v>
      </c>
      <c r="C11" s="25" t="s">
        <v>104</v>
      </c>
      <c r="D11" s="185" t="s">
        <v>103</v>
      </c>
      <c r="E11" s="176"/>
      <c r="F11" s="21"/>
      <c r="G11" s="21"/>
      <c r="H11" s="21"/>
      <c r="I11" s="21"/>
      <c r="J11" s="21"/>
      <c r="K11" s="21"/>
      <c r="L11" s="21"/>
      <c r="M11" s="21"/>
      <c r="N11" s="21"/>
      <c r="O11" s="21"/>
      <c r="P11" s="21"/>
      <c r="Q11" s="21"/>
      <c r="R11" s="21"/>
      <c r="S11" s="21"/>
      <c r="T11" s="21"/>
      <c r="U11" s="21"/>
      <c r="V11" s="21"/>
      <c r="W11" s="21"/>
      <c r="X11" s="21"/>
      <c r="Y11" s="21"/>
      <c r="Z11" s="21"/>
    </row>
    <row r="12" spans="1:26" ht="34.5" customHeight="1" x14ac:dyDescent="0.25">
      <c r="A12" s="178">
        <v>1</v>
      </c>
      <c r="B12" s="186" t="s">
        <v>94</v>
      </c>
      <c r="C12" s="26" t="s">
        <v>112</v>
      </c>
      <c r="D12" s="158" t="s">
        <v>111</v>
      </c>
      <c r="E12" s="176"/>
      <c r="F12" s="21"/>
      <c r="G12" s="21"/>
      <c r="H12" s="21"/>
      <c r="I12" s="21"/>
      <c r="J12" s="21"/>
      <c r="K12" s="21"/>
      <c r="L12" s="21"/>
      <c r="M12" s="21"/>
      <c r="N12" s="21"/>
      <c r="O12" s="21"/>
      <c r="P12" s="21"/>
      <c r="Q12" s="21"/>
      <c r="R12" s="21"/>
      <c r="S12" s="21"/>
      <c r="T12" s="21"/>
      <c r="U12" s="21"/>
      <c r="V12" s="21"/>
      <c r="W12" s="21"/>
      <c r="X12" s="21"/>
      <c r="Y12" s="21"/>
      <c r="Z12" s="21"/>
    </row>
    <row r="13" spans="1:26" ht="34.5" customHeight="1" x14ac:dyDescent="0.25">
      <c r="A13" s="179"/>
      <c r="B13" s="182"/>
      <c r="C13" s="26" t="s">
        <v>115</v>
      </c>
      <c r="D13" s="158" t="s">
        <v>110</v>
      </c>
      <c r="E13" s="176"/>
      <c r="F13" s="21"/>
      <c r="G13" s="21"/>
      <c r="H13" s="21"/>
      <c r="I13" s="21"/>
      <c r="J13" s="21"/>
      <c r="K13" s="21"/>
      <c r="L13" s="21"/>
      <c r="M13" s="21"/>
      <c r="N13" s="21"/>
      <c r="O13" s="21"/>
      <c r="P13" s="21"/>
      <c r="Q13" s="21"/>
      <c r="R13" s="21"/>
      <c r="S13" s="21"/>
      <c r="T13" s="21"/>
      <c r="U13" s="21"/>
      <c r="V13" s="21"/>
      <c r="W13" s="21"/>
      <c r="X13" s="21"/>
      <c r="Y13" s="21"/>
      <c r="Z13" s="21"/>
    </row>
    <row r="14" spans="1:26" ht="43.5" customHeight="1" x14ac:dyDescent="0.25">
      <c r="A14" s="179"/>
      <c r="B14" s="182"/>
      <c r="C14" s="26" t="s">
        <v>120</v>
      </c>
      <c r="D14" s="158" t="s">
        <v>122</v>
      </c>
      <c r="E14" s="176"/>
      <c r="F14" s="21"/>
      <c r="G14" s="21"/>
      <c r="H14" s="21"/>
      <c r="I14" s="21"/>
      <c r="J14" s="21"/>
      <c r="K14" s="21"/>
      <c r="L14" s="21"/>
      <c r="M14" s="21"/>
      <c r="N14" s="21"/>
      <c r="O14" s="21"/>
      <c r="P14" s="21"/>
      <c r="Q14" s="21"/>
      <c r="R14" s="21"/>
      <c r="S14" s="21"/>
      <c r="T14" s="21"/>
      <c r="U14" s="21"/>
      <c r="V14" s="21"/>
      <c r="W14" s="21"/>
      <c r="X14" s="21"/>
      <c r="Y14" s="21"/>
      <c r="Z14" s="21"/>
    </row>
    <row r="15" spans="1:26" ht="34.5" customHeight="1" x14ac:dyDescent="0.25">
      <c r="A15" s="179"/>
      <c r="B15" s="182"/>
      <c r="C15" s="26" t="s">
        <v>121</v>
      </c>
      <c r="D15" s="158"/>
      <c r="E15" s="176"/>
      <c r="F15" s="21"/>
      <c r="G15" s="21"/>
      <c r="H15" s="21"/>
      <c r="I15" s="21"/>
      <c r="J15" s="21"/>
      <c r="K15" s="21"/>
      <c r="L15" s="21"/>
      <c r="M15" s="21"/>
      <c r="N15" s="21"/>
      <c r="O15" s="21"/>
      <c r="P15" s="21"/>
      <c r="Q15" s="21"/>
      <c r="R15" s="21"/>
      <c r="S15" s="21"/>
      <c r="T15" s="21"/>
      <c r="U15" s="21"/>
      <c r="V15" s="21"/>
      <c r="W15" s="21"/>
      <c r="X15" s="21"/>
      <c r="Y15" s="21"/>
      <c r="Z15" s="21"/>
    </row>
    <row r="16" spans="1:26" ht="34.5" customHeight="1" x14ac:dyDescent="0.25">
      <c r="A16" s="179"/>
      <c r="B16" s="182"/>
      <c r="C16" s="26" t="s">
        <v>222</v>
      </c>
      <c r="D16" s="158"/>
      <c r="E16" s="176"/>
      <c r="F16" s="21"/>
      <c r="G16" s="21"/>
      <c r="H16" s="21"/>
      <c r="I16" s="21"/>
      <c r="J16" s="21"/>
      <c r="K16" s="21"/>
      <c r="L16" s="21"/>
      <c r="M16" s="21"/>
      <c r="N16" s="21"/>
      <c r="O16" s="21"/>
      <c r="P16" s="21"/>
      <c r="Q16" s="21"/>
      <c r="R16" s="21"/>
      <c r="S16" s="21"/>
      <c r="T16" s="21"/>
      <c r="U16" s="21"/>
      <c r="V16" s="21"/>
      <c r="W16" s="21"/>
      <c r="X16" s="21"/>
      <c r="Y16" s="21"/>
      <c r="Z16" s="21"/>
    </row>
    <row r="17" spans="1:26" ht="34.5" customHeight="1" x14ac:dyDescent="0.25">
      <c r="A17" s="179"/>
      <c r="B17" s="182"/>
      <c r="C17" s="26" t="s">
        <v>223</v>
      </c>
      <c r="D17" s="29"/>
      <c r="E17" s="30"/>
      <c r="F17" s="21"/>
      <c r="G17" s="21"/>
      <c r="H17" s="21"/>
      <c r="I17" s="21"/>
      <c r="J17" s="21"/>
      <c r="K17" s="21"/>
      <c r="L17" s="21"/>
      <c r="M17" s="21"/>
      <c r="N17" s="21"/>
      <c r="O17" s="21"/>
      <c r="P17" s="21"/>
      <c r="Q17" s="21"/>
      <c r="R17" s="21"/>
      <c r="S17" s="21"/>
      <c r="T17" s="21"/>
      <c r="U17" s="21"/>
      <c r="V17" s="21"/>
      <c r="W17" s="21"/>
      <c r="X17" s="21"/>
      <c r="Y17" s="21"/>
      <c r="Z17" s="21"/>
    </row>
    <row r="18" spans="1:26" ht="34.5" customHeight="1" x14ac:dyDescent="0.25">
      <c r="A18" s="180"/>
      <c r="B18" s="183"/>
      <c r="C18" s="26" t="s">
        <v>224</v>
      </c>
      <c r="D18" s="187"/>
      <c r="E18" s="176"/>
      <c r="F18" s="21"/>
      <c r="G18" s="21"/>
      <c r="H18" s="21"/>
      <c r="I18" s="21"/>
      <c r="J18" s="21"/>
      <c r="K18" s="21"/>
      <c r="L18" s="21"/>
      <c r="M18" s="21"/>
      <c r="N18" s="21"/>
      <c r="O18" s="21"/>
      <c r="P18" s="21"/>
      <c r="Q18" s="21"/>
      <c r="R18" s="21"/>
      <c r="S18" s="21"/>
      <c r="T18" s="21"/>
      <c r="U18" s="21"/>
      <c r="V18" s="21"/>
      <c r="W18" s="21"/>
      <c r="X18" s="21"/>
      <c r="Y18" s="21"/>
      <c r="Z18" s="21"/>
    </row>
    <row r="19" spans="1:26" ht="49.5" customHeight="1" x14ac:dyDescent="0.25">
      <c r="A19" s="178">
        <v>2</v>
      </c>
      <c r="B19" s="184" t="s">
        <v>93</v>
      </c>
      <c r="C19" s="27" t="s">
        <v>123</v>
      </c>
      <c r="D19" s="158" t="s">
        <v>125</v>
      </c>
      <c r="E19" s="176"/>
      <c r="F19" s="21"/>
      <c r="G19" s="21"/>
      <c r="H19" s="21"/>
      <c r="I19" s="21"/>
      <c r="J19" s="21"/>
      <c r="K19" s="21"/>
      <c r="L19" s="21"/>
      <c r="M19" s="21"/>
      <c r="N19" s="21"/>
      <c r="O19" s="21"/>
      <c r="P19" s="21"/>
      <c r="Q19" s="21"/>
      <c r="R19" s="21"/>
      <c r="S19" s="21"/>
      <c r="T19" s="21"/>
      <c r="U19" s="21"/>
      <c r="V19" s="21"/>
      <c r="W19" s="21"/>
      <c r="X19" s="21"/>
      <c r="Y19" s="21"/>
      <c r="Z19" s="21"/>
    </row>
    <row r="20" spans="1:26" ht="38.25" customHeight="1" x14ac:dyDescent="0.25">
      <c r="A20" s="179"/>
      <c r="B20" s="182"/>
      <c r="C20" s="27" t="s">
        <v>202</v>
      </c>
      <c r="D20" s="158" t="s">
        <v>109</v>
      </c>
      <c r="E20" s="176"/>
      <c r="F20" s="21"/>
      <c r="G20" s="21"/>
      <c r="H20" s="21"/>
      <c r="I20" s="21"/>
      <c r="J20" s="21"/>
      <c r="K20" s="21"/>
      <c r="L20" s="21"/>
      <c r="M20" s="21"/>
      <c r="N20" s="21"/>
      <c r="O20" s="21"/>
      <c r="P20" s="21"/>
      <c r="Q20" s="21"/>
      <c r="R20" s="21"/>
      <c r="S20" s="21"/>
      <c r="T20" s="21"/>
      <c r="U20" s="21"/>
      <c r="V20" s="21"/>
      <c r="W20" s="21"/>
      <c r="X20" s="21"/>
      <c r="Y20" s="21"/>
      <c r="Z20" s="21"/>
    </row>
    <row r="21" spans="1:26" ht="56.25" customHeight="1" x14ac:dyDescent="0.25">
      <c r="A21" s="179"/>
      <c r="B21" s="182"/>
      <c r="C21" s="27" t="s">
        <v>124</v>
      </c>
      <c r="D21" s="158" t="s">
        <v>225</v>
      </c>
      <c r="E21" s="176"/>
      <c r="F21" s="21"/>
      <c r="G21" s="21"/>
      <c r="H21" s="21"/>
      <c r="I21" s="21"/>
      <c r="J21" s="21"/>
      <c r="K21" s="21"/>
      <c r="L21" s="21"/>
      <c r="M21" s="21"/>
      <c r="N21" s="21"/>
      <c r="O21" s="21"/>
      <c r="P21" s="21"/>
      <c r="Q21" s="21"/>
      <c r="R21" s="21"/>
      <c r="S21" s="21"/>
      <c r="T21" s="21"/>
      <c r="U21" s="21"/>
      <c r="V21" s="21"/>
      <c r="W21" s="21"/>
      <c r="X21" s="21"/>
      <c r="Y21" s="21"/>
      <c r="Z21" s="21"/>
    </row>
    <row r="22" spans="1:26" ht="52.5" customHeight="1" x14ac:dyDescent="0.25">
      <c r="A22" s="179"/>
      <c r="B22" s="182"/>
      <c r="C22" s="27" t="s">
        <v>183</v>
      </c>
      <c r="D22" s="158" t="s">
        <v>226</v>
      </c>
      <c r="E22" s="176"/>
      <c r="F22" s="21"/>
      <c r="G22" s="21"/>
      <c r="H22" s="21"/>
      <c r="I22" s="21"/>
      <c r="J22" s="21"/>
      <c r="K22" s="21"/>
      <c r="L22" s="21"/>
      <c r="M22" s="21"/>
      <c r="N22" s="21"/>
      <c r="O22" s="21"/>
      <c r="P22" s="21"/>
      <c r="Q22" s="21"/>
      <c r="R22" s="21"/>
      <c r="S22" s="21"/>
      <c r="T22" s="21"/>
      <c r="U22" s="21"/>
      <c r="V22" s="21"/>
      <c r="W22" s="21"/>
      <c r="X22" s="21"/>
      <c r="Y22" s="21"/>
      <c r="Z22" s="21"/>
    </row>
    <row r="23" spans="1:26" ht="53.25" customHeight="1" x14ac:dyDescent="0.25">
      <c r="A23" s="179"/>
      <c r="B23" s="182"/>
      <c r="C23" s="27" t="s">
        <v>227</v>
      </c>
      <c r="D23" s="158" t="s">
        <v>228</v>
      </c>
      <c r="E23" s="176"/>
      <c r="F23" s="21"/>
      <c r="G23" s="21"/>
      <c r="H23" s="21"/>
      <c r="I23" s="21"/>
      <c r="J23" s="21"/>
      <c r="K23" s="21"/>
      <c r="L23" s="21"/>
      <c r="M23" s="21"/>
      <c r="N23" s="21"/>
      <c r="O23" s="21"/>
      <c r="P23" s="21"/>
      <c r="Q23" s="21"/>
      <c r="R23" s="21"/>
      <c r="S23" s="21"/>
      <c r="T23" s="21"/>
      <c r="U23" s="21"/>
      <c r="V23" s="21"/>
      <c r="W23" s="21"/>
      <c r="X23" s="21"/>
      <c r="Y23" s="21"/>
      <c r="Z23" s="21"/>
    </row>
    <row r="24" spans="1:26" ht="39" customHeight="1" x14ac:dyDescent="0.25">
      <c r="A24" s="179"/>
      <c r="B24" s="182"/>
      <c r="C24" s="27"/>
      <c r="D24" s="158" t="s">
        <v>137</v>
      </c>
      <c r="E24" s="176"/>
      <c r="F24" s="21"/>
      <c r="G24" s="21"/>
      <c r="H24" s="21"/>
      <c r="I24" s="21"/>
      <c r="J24" s="21"/>
      <c r="K24" s="21"/>
      <c r="L24" s="21"/>
      <c r="M24" s="21"/>
      <c r="N24" s="21"/>
      <c r="O24" s="21"/>
      <c r="P24" s="21"/>
      <c r="Q24" s="21"/>
      <c r="R24" s="21"/>
      <c r="S24" s="21"/>
      <c r="T24" s="21"/>
      <c r="U24" s="21"/>
      <c r="V24" s="21"/>
      <c r="W24" s="21"/>
      <c r="X24" s="21"/>
      <c r="Y24" s="21"/>
      <c r="Z24" s="21"/>
    </row>
    <row r="25" spans="1:26" ht="39" customHeight="1" x14ac:dyDescent="0.25">
      <c r="A25" s="179"/>
      <c r="B25" s="182"/>
      <c r="C25" s="27"/>
      <c r="D25" s="158" t="s">
        <v>138</v>
      </c>
      <c r="E25" s="176"/>
      <c r="F25" s="21"/>
      <c r="G25" s="21"/>
      <c r="H25" s="21"/>
      <c r="I25" s="21"/>
      <c r="J25" s="21"/>
      <c r="K25" s="21"/>
      <c r="L25" s="21"/>
      <c r="M25" s="21"/>
      <c r="N25" s="21"/>
      <c r="O25" s="21"/>
      <c r="P25" s="21"/>
      <c r="Q25" s="21"/>
      <c r="R25" s="21"/>
      <c r="S25" s="21"/>
      <c r="T25" s="21"/>
      <c r="U25" s="21"/>
      <c r="V25" s="21"/>
      <c r="W25" s="21"/>
      <c r="X25" s="21"/>
      <c r="Y25" s="21"/>
      <c r="Z25" s="21"/>
    </row>
    <row r="26" spans="1:26" ht="39" customHeight="1" x14ac:dyDescent="0.25">
      <c r="A26" s="180"/>
      <c r="B26" s="183"/>
      <c r="C26" s="27"/>
      <c r="D26" s="158" t="s">
        <v>158</v>
      </c>
      <c r="E26" s="176"/>
      <c r="F26" s="21"/>
      <c r="G26" s="21"/>
      <c r="H26" s="21"/>
      <c r="I26" s="21"/>
      <c r="J26" s="21"/>
      <c r="K26" s="21"/>
      <c r="L26" s="21"/>
      <c r="M26" s="21"/>
      <c r="N26" s="21"/>
      <c r="O26" s="21"/>
      <c r="P26" s="21"/>
      <c r="Q26" s="21"/>
      <c r="R26" s="21"/>
      <c r="S26" s="21"/>
      <c r="T26" s="21"/>
      <c r="U26" s="21"/>
      <c r="V26" s="21"/>
      <c r="W26" s="21"/>
      <c r="X26" s="21"/>
      <c r="Y26" s="21"/>
      <c r="Z26" s="21"/>
    </row>
    <row r="27" spans="1:26" ht="33" customHeight="1" x14ac:dyDescent="0.25">
      <c r="A27" s="178">
        <v>3</v>
      </c>
      <c r="B27" s="186" t="s">
        <v>105</v>
      </c>
      <c r="C27" s="26" t="s">
        <v>126</v>
      </c>
      <c r="D27" s="158" t="s">
        <v>128</v>
      </c>
      <c r="E27" s="176"/>
      <c r="F27" s="21"/>
      <c r="G27" s="21"/>
      <c r="H27" s="21"/>
      <c r="I27" s="21"/>
      <c r="J27" s="21"/>
      <c r="K27" s="21"/>
      <c r="L27" s="21"/>
      <c r="M27" s="21"/>
      <c r="N27" s="21"/>
      <c r="O27" s="21"/>
      <c r="P27" s="21"/>
      <c r="Q27" s="21"/>
      <c r="R27" s="21"/>
      <c r="S27" s="21"/>
      <c r="T27" s="21"/>
      <c r="U27" s="21"/>
      <c r="V27" s="21"/>
      <c r="W27" s="21"/>
      <c r="X27" s="21"/>
      <c r="Y27" s="21"/>
      <c r="Z27" s="21"/>
    </row>
    <row r="28" spans="1:26" ht="52.5" customHeight="1" x14ac:dyDescent="0.25">
      <c r="A28" s="179"/>
      <c r="B28" s="182"/>
      <c r="C28" s="26" t="s">
        <v>113</v>
      </c>
      <c r="D28" s="158" t="s">
        <v>203</v>
      </c>
      <c r="E28" s="176"/>
      <c r="F28" s="21"/>
      <c r="G28" s="21"/>
      <c r="H28" s="21"/>
      <c r="I28" s="21"/>
      <c r="J28" s="21"/>
      <c r="K28" s="21"/>
      <c r="L28" s="21"/>
      <c r="M28" s="21"/>
      <c r="N28" s="21"/>
      <c r="O28" s="21"/>
      <c r="P28" s="21"/>
      <c r="Q28" s="21"/>
      <c r="R28" s="21"/>
      <c r="S28" s="21"/>
      <c r="T28" s="21"/>
      <c r="U28" s="21"/>
      <c r="V28" s="21"/>
      <c r="W28" s="21"/>
      <c r="X28" s="21"/>
      <c r="Y28" s="21"/>
      <c r="Z28" s="21"/>
    </row>
    <row r="29" spans="1:26" ht="31.5" customHeight="1" x14ac:dyDescent="0.25">
      <c r="A29" s="179"/>
      <c r="B29" s="182"/>
      <c r="C29" s="26" t="s">
        <v>229</v>
      </c>
      <c r="D29" s="158" t="s">
        <v>230</v>
      </c>
      <c r="E29" s="176"/>
      <c r="F29" s="21"/>
      <c r="G29" s="21"/>
      <c r="H29" s="21"/>
      <c r="I29" s="21"/>
      <c r="J29" s="21"/>
      <c r="K29" s="21"/>
      <c r="L29" s="21"/>
      <c r="M29" s="21"/>
      <c r="N29" s="21"/>
      <c r="O29" s="21"/>
      <c r="P29" s="21"/>
      <c r="Q29" s="21"/>
      <c r="R29" s="21"/>
      <c r="S29" s="21"/>
      <c r="T29" s="21"/>
      <c r="U29" s="21"/>
      <c r="V29" s="21"/>
      <c r="W29" s="21"/>
      <c r="X29" s="21"/>
      <c r="Y29" s="21"/>
      <c r="Z29" s="21"/>
    </row>
    <row r="30" spans="1:26" ht="44.25" customHeight="1" x14ac:dyDescent="0.25">
      <c r="A30" s="179"/>
      <c r="B30" s="182"/>
      <c r="C30" s="26" t="s">
        <v>231</v>
      </c>
      <c r="D30" s="158" t="s">
        <v>129</v>
      </c>
      <c r="E30" s="176"/>
      <c r="F30" s="21"/>
      <c r="G30" s="21"/>
      <c r="H30" s="21"/>
      <c r="I30" s="21"/>
      <c r="J30" s="21"/>
      <c r="K30" s="21"/>
      <c r="L30" s="21"/>
      <c r="M30" s="21"/>
      <c r="N30" s="21"/>
      <c r="O30" s="21"/>
      <c r="P30" s="21"/>
      <c r="Q30" s="21"/>
      <c r="R30" s="21"/>
      <c r="S30" s="21"/>
      <c r="T30" s="21"/>
      <c r="U30" s="21"/>
      <c r="V30" s="21"/>
      <c r="W30" s="21"/>
      <c r="X30" s="21"/>
      <c r="Y30" s="21"/>
      <c r="Z30" s="21"/>
    </row>
    <row r="31" spans="1:26" ht="45.75" customHeight="1" x14ac:dyDescent="0.25">
      <c r="A31" s="179"/>
      <c r="B31" s="182"/>
      <c r="C31" s="26" t="s">
        <v>232</v>
      </c>
      <c r="D31" s="158" t="s">
        <v>186</v>
      </c>
      <c r="E31" s="176"/>
      <c r="F31" s="21"/>
      <c r="G31" s="21"/>
      <c r="H31" s="21"/>
      <c r="I31" s="21"/>
      <c r="J31" s="21"/>
      <c r="K31" s="21"/>
      <c r="L31" s="21"/>
      <c r="M31" s="21"/>
      <c r="N31" s="21"/>
      <c r="O31" s="21"/>
      <c r="P31" s="21"/>
      <c r="Q31" s="21"/>
      <c r="R31" s="21"/>
      <c r="S31" s="21"/>
      <c r="T31" s="21"/>
      <c r="U31" s="21"/>
      <c r="V31" s="21"/>
      <c r="W31" s="21"/>
      <c r="X31" s="21"/>
      <c r="Y31" s="21"/>
      <c r="Z31" s="21"/>
    </row>
    <row r="32" spans="1:26" ht="52.5" customHeight="1" x14ac:dyDescent="0.25">
      <c r="A32" s="179"/>
      <c r="B32" s="182"/>
      <c r="C32" s="26" t="s">
        <v>127</v>
      </c>
      <c r="D32" s="158" t="s">
        <v>184</v>
      </c>
      <c r="E32" s="176"/>
      <c r="F32" s="21"/>
      <c r="G32" s="21"/>
      <c r="H32" s="21"/>
      <c r="I32" s="21"/>
      <c r="J32" s="21"/>
      <c r="K32" s="21"/>
      <c r="L32" s="21"/>
      <c r="M32" s="21"/>
      <c r="N32" s="21"/>
      <c r="O32" s="21"/>
      <c r="P32" s="21"/>
      <c r="Q32" s="21"/>
      <c r="R32" s="21"/>
      <c r="S32" s="21"/>
      <c r="T32" s="21"/>
      <c r="U32" s="21"/>
      <c r="V32" s="21"/>
      <c r="W32" s="21"/>
      <c r="X32" s="21"/>
      <c r="Y32" s="21"/>
      <c r="Z32" s="21"/>
    </row>
    <row r="33" spans="1:26" ht="46.5" customHeight="1" x14ac:dyDescent="0.25">
      <c r="A33" s="179"/>
      <c r="B33" s="182"/>
      <c r="C33" s="26" t="s">
        <v>233</v>
      </c>
      <c r="D33" s="158" t="s">
        <v>187</v>
      </c>
      <c r="E33" s="176"/>
      <c r="F33" s="21"/>
      <c r="G33" s="21"/>
      <c r="H33" s="21"/>
      <c r="I33" s="21"/>
      <c r="J33" s="21"/>
      <c r="K33" s="21"/>
      <c r="L33" s="21"/>
      <c r="M33" s="21"/>
      <c r="N33" s="21"/>
      <c r="O33" s="21"/>
      <c r="P33" s="21"/>
      <c r="Q33" s="21"/>
      <c r="R33" s="21"/>
      <c r="S33" s="21"/>
      <c r="T33" s="21"/>
      <c r="U33" s="21"/>
      <c r="V33" s="21"/>
      <c r="W33" s="21"/>
      <c r="X33" s="21"/>
      <c r="Y33" s="21"/>
      <c r="Z33" s="21"/>
    </row>
    <row r="34" spans="1:26" ht="39" customHeight="1" x14ac:dyDescent="0.25">
      <c r="A34" s="180"/>
      <c r="B34" s="183"/>
      <c r="C34" s="26"/>
      <c r="D34" s="158" t="s">
        <v>204</v>
      </c>
      <c r="E34" s="176"/>
      <c r="F34" s="21"/>
      <c r="G34" s="21"/>
      <c r="H34" s="21"/>
      <c r="I34" s="21"/>
      <c r="J34" s="21"/>
      <c r="K34" s="21"/>
      <c r="L34" s="21"/>
      <c r="M34" s="21"/>
      <c r="N34" s="21"/>
      <c r="O34" s="21"/>
      <c r="P34" s="21"/>
      <c r="Q34" s="21"/>
      <c r="R34" s="21"/>
      <c r="S34" s="21"/>
      <c r="T34" s="21"/>
      <c r="U34" s="21"/>
      <c r="V34" s="21"/>
      <c r="W34" s="21"/>
      <c r="X34" s="21"/>
      <c r="Y34" s="21"/>
      <c r="Z34" s="21"/>
    </row>
    <row r="35" spans="1:26" ht="45.75" customHeight="1" x14ac:dyDescent="0.25">
      <c r="A35" s="178">
        <v>4</v>
      </c>
      <c r="B35" s="184" t="s">
        <v>95</v>
      </c>
      <c r="C35" s="26" t="s">
        <v>145</v>
      </c>
      <c r="D35" s="158" t="s">
        <v>234</v>
      </c>
      <c r="E35" s="176"/>
      <c r="F35" s="21"/>
      <c r="G35" s="21"/>
      <c r="H35" s="21"/>
      <c r="I35" s="21"/>
      <c r="J35" s="21"/>
      <c r="K35" s="21"/>
      <c r="L35" s="21"/>
      <c r="M35" s="21"/>
      <c r="N35" s="21"/>
      <c r="O35" s="21"/>
      <c r="P35" s="21"/>
      <c r="Q35" s="21"/>
      <c r="R35" s="21"/>
      <c r="S35" s="21"/>
      <c r="T35" s="21"/>
      <c r="U35" s="21"/>
      <c r="V35" s="21"/>
      <c r="W35" s="21"/>
      <c r="X35" s="21"/>
      <c r="Y35" s="21"/>
      <c r="Z35" s="21"/>
    </row>
    <row r="36" spans="1:26" ht="40.5" customHeight="1" x14ac:dyDescent="0.25">
      <c r="A36" s="179"/>
      <c r="B36" s="182"/>
      <c r="C36" s="26" t="s">
        <v>130</v>
      </c>
      <c r="D36" s="158" t="s">
        <v>235</v>
      </c>
      <c r="E36" s="176"/>
      <c r="F36" s="21"/>
      <c r="G36" s="21"/>
      <c r="H36" s="21"/>
      <c r="I36" s="21"/>
      <c r="J36" s="21"/>
      <c r="K36" s="21"/>
      <c r="L36" s="21"/>
      <c r="M36" s="21"/>
      <c r="N36" s="21"/>
      <c r="O36" s="21"/>
      <c r="P36" s="21"/>
      <c r="Q36" s="21"/>
      <c r="R36" s="21"/>
      <c r="S36" s="21"/>
      <c r="T36" s="21"/>
      <c r="U36" s="21"/>
      <c r="V36" s="21"/>
      <c r="W36" s="21"/>
      <c r="X36" s="21"/>
      <c r="Y36" s="21"/>
      <c r="Z36" s="21"/>
    </row>
    <row r="37" spans="1:26" ht="48" customHeight="1" x14ac:dyDescent="0.25">
      <c r="A37" s="179"/>
      <c r="B37" s="182"/>
      <c r="C37" s="26" t="s">
        <v>146</v>
      </c>
      <c r="D37" s="158" t="s">
        <v>236</v>
      </c>
      <c r="E37" s="176"/>
      <c r="F37" s="21"/>
      <c r="G37" s="21"/>
      <c r="H37" s="21"/>
      <c r="I37" s="21"/>
      <c r="J37" s="21"/>
      <c r="K37" s="21"/>
      <c r="L37" s="21"/>
      <c r="M37" s="21"/>
      <c r="N37" s="21"/>
      <c r="O37" s="21"/>
      <c r="P37" s="21"/>
      <c r="Q37" s="21"/>
      <c r="R37" s="21"/>
      <c r="S37" s="21"/>
      <c r="T37" s="21"/>
      <c r="U37" s="21"/>
      <c r="V37" s="21"/>
      <c r="W37" s="21"/>
      <c r="X37" s="21"/>
      <c r="Y37" s="21"/>
      <c r="Z37" s="21"/>
    </row>
    <row r="38" spans="1:26" ht="48.75" customHeight="1" x14ac:dyDescent="0.25">
      <c r="A38" s="179"/>
      <c r="B38" s="182"/>
      <c r="C38" s="26" t="s">
        <v>237</v>
      </c>
      <c r="D38" s="158" t="s">
        <v>238</v>
      </c>
      <c r="E38" s="176"/>
      <c r="F38" s="21"/>
      <c r="G38" s="21"/>
      <c r="H38" s="21"/>
      <c r="I38" s="21"/>
      <c r="J38" s="21"/>
      <c r="K38" s="21"/>
      <c r="L38" s="21"/>
      <c r="M38" s="21"/>
      <c r="N38" s="21"/>
      <c r="O38" s="21"/>
      <c r="P38" s="21"/>
      <c r="Q38" s="21"/>
      <c r="R38" s="21"/>
      <c r="S38" s="21"/>
      <c r="T38" s="21"/>
      <c r="U38" s="21"/>
      <c r="V38" s="21"/>
      <c r="W38" s="21"/>
      <c r="X38" s="21"/>
      <c r="Y38" s="21"/>
      <c r="Z38" s="21"/>
    </row>
    <row r="39" spans="1:26" ht="30.75" customHeight="1" x14ac:dyDescent="0.25">
      <c r="A39" s="179"/>
      <c r="B39" s="182"/>
      <c r="C39" s="26"/>
      <c r="D39" s="158" t="s">
        <v>239</v>
      </c>
      <c r="E39" s="176"/>
      <c r="F39" s="21"/>
      <c r="G39" s="21"/>
      <c r="H39" s="21"/>
      <c r="I39" s="21"/>
      <c r="J39" s="21"/>
      <c r="K39" s="21"/>
      <c r="L39" s="21"/>
      <c r="M39" s="21"/>
      <c r="N39" s="21"/>
      <c r="O39" s="21"/>
      <c r="P39" s="21"/>
      <c r="Q39" s="21"/>
      <c r="R39" s="21"/>
      <c r="S39" s="21"/>
      <c r="T39" s="21"/>
      <c r="U39" s="21"/>
      <c r="V39" s="21"/>
      <c r="W39" s="21"/>
      <c r="X39" s="21"/>
      <c r="Y39" s="21"/>
      <c r="Z39" s="21"/>
    </row>
    <row r="40" spans="1:26" ht="65.25" customHeight="1" x14ac:dyDescent="0.25">
      <c r="A40" s="178">
        <v>5</v>
      </c>
      <c r="B40" s="181" t="s">
        <v>119</v>
      </c>
      <c r="C40" s="26" t="s">
        <v>240</v>
      </c>
      <c r="D40" s="158" t="s">
        <v>147</v>
      </c>
      <c r="E40" s="176"/>
      <c r="F40" s="21"/>
      <c r="G40" s="21"/>
      <c r="H40" s="21"/>
      <c r="I40" s="21"/>
      <c r="J40" s="21"/>
      <c r="K40" s="21"/>
      <c r="L40" s="21"/>
      <c r="M40" s="21"/>
      <c r="N40" s="21"/>
      <c r="O40" s="21"/>
      <c r="P40" s="21"/>
      <c r="Q40" s="21"/>
      <c r="R40" s="21"/>
      <c r="S40" s="21"/>
      <c r="T40" s="21"/>
      <c r="U40" s="21"/>
      <c r="V40" s="21"/>
      <c r="W40" s="21"/>
      <c r="X40" s="21"/>
      <c r="Y40" s="21"/>
      <c r="Z40" s="21"/>
    </row>
    <row r="41" spans="1:26" ht="36" customHeight="1" x14ac:dyDescent="0.25">
      <c r="A41" s="179"/>
      <c r="B41" s="182"/>
      <c r="C41" s="26" t="s">
        <v>205</v>
      </c>
      <c r="D41" s="158" t="s">
        <v>148</v>
      </c>
      <c r="E41" s="176"/>
      <c r="F41" s="21"/>
      <c r="G41" s="21"/>
      <c r="H41" s="21"/>
      <c r="I41" s="21"/>
      <c r="J41" s="21"/>
      <c r="K41" s="21"/>
      <c r="L41" s="21"/>
      <c r="M41" s="21"/>
      <c r="N41" s="21"/>
      <c r="O41" s="21"/>
      <c r="P41" s="21"/>
      <c r="Q41" s="21"/>
      <c r="R41" s="21"/>
      <c r="S41" s="21"/>
      <c r="T41" s="21"/>
      <c r="U41" s="21"/>
      <c r="V41" s="21"/>
      <c r="W41" s="21"/>
      <c r="X41" s="21"/>
      <c r="Y41" s="21"/>
      <c r="Z41" s="21"/>
    </row>
    <row r="42" spans="1:26" ht="32.25" customHeight="1" x14ac:dyDescent="0.25">
      <c r="A42" s="179"/>
      <c r="B42" s="182"/>
      <c r="C42" s="26" t="s">
        <v>206</v>
      </c>
      <c r="D42" s="158" t="s">
        <v>131</v>
      </c>
      <c r="E42" s="176"/>
      <c r="F42" s="21"/>
      <c r="G42" s="21"/>
      <c r="H42" s="21"/>
      <c r="I42" s="21"/>
      <c r="J42" s="21"/>
      <c r="K42" s="21"/>
      <c r="L42" s="21"/>
      <c r="M42" s="21"/>
      <c r="N42" s="21"/>
      <c r="O42" s="21"/>
      <c r="P42" s="21"/>
      <c r="Q42" s="21"/>
      <c r="R42" s="21"/>
      <c r="S42" s="21"/>
      <c r="T42" s="21"/>
      <c r="U42" s="21"/>
      <c r="V42" s="21"/>
      <c r="W42" s="21"/>
      <c r="X42" s="21"/>
      <c r="Y42" s="21"/>
      <c r="Z42" s="21"/>
    </row>
    <row r="43" spans="1:26" ht="26.25" customHeight="1" x14ac:dyDescent="0.25">
      <c r="A43" s="179"/>
      <c r="B43" s="182"/>
      <c r="C43" s="26" t="s">
        <v>241</v>
      </c>
      <c r="D43" s="158" t="s">
        <v>132</v>
      </c>
      <c r="E43" s="176"/>
      <c r="F43" s="21"/>
      <c r="G43" s="21"/>
      <c r="H43" s="21"/>
      <c r="I43" s="21"/>
      <c r="J43" s="21"/>
      <c r="K43" s="21"/>
      <c r="L43" s="21"/>
      <c r="M43" s="21"/>
      <c r="N43" s="21"/>
      <c r="O43" s="21"/>
      <c r="P43" s="21"/>
      <c r="Q43" s="21"/>
      <c r="R43" s="21"/>
      <c r="S43" s="21"/>
      <c r="T43" s="21"/>
      <c r="U43" s="21"/>
      <c r="V43" s="21"/>
      <c r="W43" s="21"/>
      <c r="X43" s="21"/>
      <c r="Y43" s="21"/>
      <c r="Z43" s="21"/>
    </row>
    <row r="44" spans="1:26" ht="26.25" customHeight="1" x14ac:dyDescent="0.25">
      <c r="A44" s="179"/>
      <c r="B44" s="182"/>
      <c r="C44" s="26"/>
      <c r="D44" s="158" t="s">
        <v>149</v>
      </c>
      <c r="E44" s="176"/>
      <c r="F44" s="21"/>
      <c r="G44" s="21"/>
      <c r="H44" s="21"/>
      <c r="I44" s="21"/>
      <c r="J44" s="21"/>
      <c r="K44" s="21"/>
      <c r="L44" s="21"/>
      <c r="M44" s="21"/>
      <c r="N44" s="21"/>
      <c r="O44" s="21"/>
      <c r="P44" s="21"/>
      <c r="Q44" s="21"/>
      <c r="R44" s="21"/>
      <c r="S44" s="21"/>
      <c r="T44" s="21"/>
      <c r="U44" s="21"/>
      <c r="V44" s="21"/>
      <c r="W44" s="21"/>
      <c r="X44" s="21"/>
      <c r="Y44" s="21"/>
      <c r="Z44" s="21"/>
    </row>
    <row r="45" spans="1:26" ht="26.25" customHeight="1" x14ac:dyDescent="0.25">
      <c r="A45" s="179"/>
      <c r="B45" s="182"/>
      <c r="C45" s="26"/>
      <c r="D45" s="158" t="s">
        <v>133</v>
      </c>
      <c r="E45" s="176"/>
      <c r="F45" s="21"/>
      <c r="G45" s="21"/>
      <c r="H45" s="21"/>
      <c r="I45" s="21"/>
      <c r="J45" s="21"/>
      <c r="K45" s="21"/>
      <c r="L45" s="21"/>
      <c r="M45" s="21"/>
      <c r="N45" s="21"/>
      <c r="O45" s="21"/>
      <c r="P45" s="21"/>
      <c r="Q45" s="21"/>
      <c r="R45" s="21"/>
      <c r="S45" s="21"/>
      <c r="T45" s="21"/>
      <c r="U45" s="21"/>
      <c r="V45" s="21"/>
      <c r="W45" s="21"/>
      <c r="X45" s="21"/>
      <c r="Y45" s="21"/>
      <c r="Z45" s="21"/>
    </row>
    <row r="46" spans="1:26" ht="26.25" customHeight="1" x14ac:dyDescent="0.25">
      <c r="A46" s="179"/>
      <c r="B46" s="182"/>
      <c r="C46" s="26"/>
      <c r="D46" s="158" t="s">
        <v>150</v>
      </c>
      <c r="E46" s="176"/>
      <c r="F46" s="21"/>
      <c r="G46" s="21"/>
      <c r="H46" s="21"/>
      <c r="I46" s="21"/>
      <c r="J46" s="21"/>
      <c r="K46" s="21"/>
      <c r="L46" s="21"/>
      <c r="M46" s="21"/>
      <c r="N46" s="21"/>
      <c r="O46" s="21"/>
      <c r="P46" s="21"/>
      <c r="Q46" s="21"/>
      <c r="R46" s="21"/>
      <c r="S46" s="21"/>
      <c r="T46" s="21"/>
      <c r="U46" s="21"/>
      <c r="V46" s="21"/>
      <c r="W46" s="21"/>
      <c r="X46" s="21"/>
      <c r="Y46" s="21"/>
      <c r="Z46" s="21"/>
    </row>
    <row r="47" spans="1:26" ht="26.25" customHeight="1" x14ac:dyDescent="0.25">
      <c r="A47" s="180"/>
      <c r="B47" s="183"/>
      <c r="C47" s="26"/>
      <c r="D47" s="158" t="s">
        <v>134</v>
      </c>
      <c r="E47" s="176"/>
      <c r="F47" s="21"/>
      <c r="G47" s="21"/>
      <c r="H47" s="21"/>
      <c r="I47" s="21"/>
      <c r="J47" s="21"/>
      <c r="K47" s="21"/>
      <c r="L47" s="21"/>
      <c r="M47" s="21"/>
      <c r="N47" s="21"/>
      <c r="O47" s="21"/>
      <c r="P47" s="21"/>
      <c r="Q47" s="21"/>
      <c r="R47" s="21"/>
      <c r="S47" s="21"/>
      <c r="T47" s="21"/>
      <c r="U47" s="21"/>
      <c r="V47" s="21"/>
      <c r="W47" s="21"/>
      <c r="X47" s="21"/>
      <c r="Y47" s="21"/>
      <c r="Z47" s="21"/>
    </row>
    <row r="48" spans="1:26" ht="22.5" customHeight="1" x14ac:dyDescent="0.25">
      <c r="A48" s="178">
        <v>6</v>
      </c>
      <c r="B48" s="184" t="s">
        <v>114</v>
      </c>
      <c r="C48" s="26" t="s">
        <v>135</v>
      </c>
      <c r="D48" s="158" t="s">
        <v>242</v>
      </c>
      <c r="E48" s="176"/>
      <c r="F48" s="21"/>
      <c r="G48" s="21"/>
      <c r="H48" s="21"/>
      <c r="I48" s="21"/>
      <c r="J48" s="21"/>
      <c r="K48" s="21"/>
      <c r="L48" s="21"/>
      <c r="M48" s="21"/>
      <c r="N48" s="21"/>
      <c r="O48" s="21"/>
      <c r="P48" s="21"/>
      <c r="Q48" s="21"/>
      <c r="R48" s="21"/>
      <c r="S48" s="21"/>
      <c r="T48" s="21"/>
      <c r="U48" s="21"/>
      <c r="V48" s="21"/>
      <c r="W48" s="21"/>
      <c r="X48" s="21"/>
      <c r="Y48" s="21"/>
      <c r="Z48" s="21"/>
    </row>
    <row r="49" spans="1:26" ht="22.5" customHeight="1" x14ac:dyDescent="0.25">
      <c r="A49" s="179"/>
      <c r="B49" s="182"/>
      <c r="C49" s="26" t="s">
        <v>136</v>
      </c>
      <c r="D49" s="158"/>
      <c r="E49" s="176"/>
      <c r="F49" s="21"/>
      <c r="G49" s="21"/>
      <c r="H49" s="21"/>
      <c r="I49" s="21"/>
      <c r="J49" s="21"/>
      <c r="K49" s="21"/>
      <c r="L49" s="21"/>
      <c r="M49" s="21"/>
      <c r="N49" s="21"/>
      <c r="O49" s="21"/>
      <c r="P49" s="21"/>
      <c r="Q49" s="21"/>
      <c r="R49" s="21"/>
      <c r="S49" s="21"/>
      <c r="T49" s="21"/>
      <c r="U49" s="21"/>
      <c r="V49" s="21"/>
      <c r="W49" s="21"/>
      <c r="X49" s="21"/>
      <c r="Y49" s="21"/>
      <c r="Z49" s="21"/>
    </row>
    <row r="50" spans="1:26" ht="22.5" customHeight="1" x14ac:dyDescent="0.25">
      <c r="A50" s="179"/>
      <c r="B50" s="182"/>
      <c r="C50" s="26" t="s">
        <v>243</v>
      </c>
      <c r="D50" s="158"/>
      <c r="E50" s="176"/>
      <c r="F50" s="21"/>
      <c r="G50" s="21"/>
      <c r="H50" s="21"/>
      <c r="I50" s="21"/>
      <c r="J50" s="21"/>
      <c r="K50" s="21"/>
      <c r="L50" s="21"/>
      <c r="M50" s="21"/>
      <c r="N50" s="21"/>
      <c r="O50" s="21"/>
      <c r="P50" s="21"/>
      <c r="Q50" s="21"/>
      <c r="R50" s="21"/>
      <c r="S50" s="21"/>
      <c r="T50" s="21"/>
      <c r="U50" s="21"/>
      <c r="V50" s="21"/>
      <c r="W50" s="21"/>
      <c r="X50" s="21"/>
      <c r="Y50" s="21"/>
      <c r="Z50" s="21"/>
    </row>
    <row r="51" spans="1:26" ht="22.5" customHeight="1" x14ac:dyDescent="0.25">
      <c r="A51" s="179"/>
      <c r="B51" s="182"/>
      <c r="C51" s="26" t="s">
        <v>244</v>
      </c>
      <c r="D51" s="158"/>
      <c r="E51" s="176"/>
      <c r="F51" s="21"/>
      <c r="G51" s="21"/>
      <c r="H51" s="21"/>
      <c r="I51" s="21"/>
      <c r="J51" s="21"/>
      <c r="K51" s="21"/>
      <c r="L51" s="21"/>
      <c r="M51" s="21"/>
      <c r="N51" s="21"/>
      <c r="O51" s="21"/>
      <c r="P51" s="21"/>
      <c r="Q51" s="21"/>
      <c r="R51" s="21"/>
      <c r="S51" s="21"/>
      <c r="T51" s="21"/>
      <c r="U51" s="21"/>
      <c r="V51" s="21"/>
      <c r="W51" s="21"/>
      <c r="X51" s="21"/>
      <c r="Y51" s="21"/>
      <c r="Z51" s="21"/>
    </row>
    <row r="52" spans="1:26" ht="22.5" customHeight="1" x14ac:dyDescent="0.25">
      <c r="A52" s="179"/>
      <c r="B52" s="182"/>
      <c r="C52" s="26" t="s">
        <v>245</v>
      </c>
      <c r="D52" s="158"/>
      <c r="E52" s="176"/>
      <c r="F52" s="21"/>
      <c r="G52" s="21"/>
      <c r="H52" s="21"/>
      <c r="I52" s="21"/>
      <c r="J52" s="21"/>
      <c r="K52" s="21"/>
      <c r="L52" s="21"/>
      <c r="M52" s="21"/>
      <c r="N52" s="21"/>
      <c r="O52" s="21"/>
      <c r="P52" s="21"/>
      <c r="Q52" s="21"/>
      <c r="R52" s="21"/>
      <c r="S52" s="21"/>
      <c r="T52" s="21"/>
      <c r="U52" s="21"/>
      <c r="V52" s="21"/>
      <c r="W52" s="21"/>
      <c r="X52" s="21"/>
      <c r="Y52" s="21"/>
      <c r="Z52" s="21"/>
    </row>
    <row r="53" spans="1:26" ht="22.5" customHeight="1" x14ac:dyDescent="0.25">
      <c r="A53" s="179"/>
      <c r="B53" s="182"/>
      <c r="C53" s="26" t="s">
        <v>246</v>
      </c>
      <c r="D53" s="29"/>
      <c r="E53" s="28"/>
      <c r="F53" s="21"/>
      <c r="G53" s="21"/>
      <c r="H53" s="21"/>
      <c r="I53" s="21"/>
      <c r="J53" s="21"/>
      <c r="K53" s="21"/>
      <c r="L53" s="21"/>
      <c r="M53" s="21"/>
      <c r="N53" s="21"/>
      <c r="O53" s="21"/>
      <c r="P53" s="21"/>
      <c r="Q53" s="21"/>
      <c r="R53" s="21"/>
      <c r="S53" s="21"/>
      <c r="T53" s="21"/>
      <c r="U53" s="21"/>
      <c r="V53" s="21"/>
      <c r="W53" s="21"/>
      <c r="X53" s="21"/>
      <c r="Y53" s="21"/>
      <c r="Z53" s="21"/>
    </row>
    <row r="54" spans="1:26" ht="28.5" customHeight="1" x14ac:dyDescent="0.25">
      <c r="A54" s="25" t="s">
        <v>92</v>
      </c>
      <c r="B54" s="25" t="s">
        <v>247</v>
      </c>
      <c r="C54" s="25" t="s">
        <v>102</v>
      </c>
      <c r="D54" s="185" t="s">
        <v>107</v>
      </c>
      <c r="E54" s="176"/>
      <c r="F54" s="21"/>
      <c r="G54" s="21"/>
      <c r="H54" s="21"/>
      <c r="I54" s="21"/>
      <c r="J54" s="21"/>
      <c r="K54" s="21"/>
      <c r="L54" s="21"/>
      <c r="M54" s="21"/>
      <c r="N54" s="21"/>
      <c r="O54" s="21"/>
      <c r="P54" s="21"/>
      <c r="Q54" s="21"/>
      <c r="R54" s="21"/>
      <c r="S54" s="21"/>
      <c r="T54" s="21"/>
      <c r="U54" s="21"/>
      <c r="V54" s="21"/>
      <c r="W54" s="21"/>
      <c r="X54" s="21"/>
      <c r="Y54" s="21"/>
      <c r="Z54" s="21"/>
    </row>
    <row r="55" spans="1:26" ht="76.5" customHeight="1" x14ac:dyDescent="0.25">
      <c r="A55" s="178">
        <v>1</v>
      </c>
      <c r="B55" s="181" t="s">
        <v>98</v>
      </c>
      <c r="C55" s="27" t="s">
        <v>248</v>
      </c>
      <c r="D55" s="158" t="s">
        <v>249</v>
      </c>
      <c r="E55" s="176"/>
      <c r="F55" s="21"/>
      <c r="G55" s="21"/>
      <c r="H55" s="21"/>
      <c r="I55" s="21"/>
      <c r="J55" s="21"/>
      <c r="K55" s="21"/>
      <c r="L55" s="21"/>
      <c r="M55" s="21"/>
      <c r="N55" s="21"/>
      <c r="O55" s="21"/>
      <c r="P55" s="21"/>
      <c r="Q55" s="21"/>
      <c r="R55" s="21"/>
      <c r="S55" s="21"/>
      <c r="T55" s="21"/>
      <c r="U55" s="21"/>
      <c r="V55" s="21"/>
      <c r="W55" s="21"/>
      <c r="X55" s="21"/>
      <c r="Y55" s="21"/>
      <c r="Z55" s="21"/>
    </row>
    <row r="56" spans="1:26" ht="94.5" customHeight="1" x14ac:dyDescent="0.25">
      <c r="A56" s="179"/>
      <c r="B56" s="182"/>
      <c r="C56" s="27" t="s">
        <v>250</v>
      </c>
      <c r="D56" s="158" t="s">
        <v>251</v>
      </c>
      <c r="E56" s="176"/>
      <c r="F56" s="21"/>
      <c r="G56" s="21"/>
      <c r="H56" s="21"/>
      <c r="I56" s="21"/>
      <c r="J56" s="21"/>
      <c r="K56" s="21"/>
      <c r="L56" s="21"/>
      <c r="M56" s="21"/>
      <c r="N56" s="21"/>
      <c r="O56" s="21"/>
      <c r="P56" s="21"/>
      <c r="Q56" s="21"/>
      <c r="R56" s="21"/>
      <c r="S56" s="21"/>
      <c r="T56" s="21"/>
      <c r="U56" s="21"/>
      <c r="V56" s="21"/>
      <c r="W56" s="21"/>
      <c r="X56" s="21"/>
      <c r="Y56" s="21"/>
      <c r="Z56" s="21"/>
    </row>
    <row r="57" spans="1:26" ht="55.5" customHeight="1" x14ac:dyDescent="0.25">
      <c r="A57" s="179"/>
      <c r="B57" s="182"/>
      <c r="C57" s="27" t="s">
        <v>252</v>
      </c>
      <c r="D57" s="158" t="s">
        <v>253</v>
      </c>
      <c r="E57" s="176"/>
      <c r="F57" s="21"/>
      <c r="G57" s="21"/>
      <c r="H57" s="21"/>
      <c r="I57" s="21"/>
      <c r="J57" s="21"/>
      <c r="K57" s="21"/>
      <c r="L57" s="21"/>
      <c r="M57" s="21"/>
      <c r="N57" s="21"/>
      <c r="O57" s="21"/>
      <c r="P57" s="21"/>
      <c r="Q57" s="21"/>
      <c r="R57" s="21"/>
      <c r="S57" s="21"/>
      <c r="T57" s="21"/>
      <c r="U57" s="21"/>
      <c r="V57" s="21"/>
      <c r="W57" s="21"/>
      <c r="X57" s="21"/>
      <c r="Y57" s="21"/>
      <c r="Z57" s="21"/>
    </row>
    <row r="58" spans="1:26" ht="37.5" customHeight="1" x14ac:dyDescent="0.25">
      <c r="A58" s="178">
        <v>2</v>
      </c>
      <c r="B58" s="214" t="s">
        <v>96</v>
      </c>
      <c r="C58" s="27" t="s">
        <v>254</v>
      </c>
      <c r="D58" s="158" t="s">
        <v>255</v>
      </c>
      <c r="E58" s="176"/>
      <c r="F58" s="21"/>
      <c r="G58" s="21"/>
      <c r="H58" s="21"/>
      <c r="I58" s="21"/>
      <c r="J58" s="21"/>
      <c r="K58" s="21"/>
      <c r="L58" s="21"/>
      <c r="M58" s="21"/>
      <c r="N58" s="21"/>
      <c r="O58" s="21"/>
      <c r="P58" s="21"/>
      <c r="Q58" s="21"/>
      <c r="R58" s="21"/>
      <c r="S58" s="21"/>
      <c r="T58" s="21"/>
      <c r="U58" s="21"/>
      <c r="V58" s="21"/>
      <c r="W58" s="21"/>
      <c r="X58" s="21"/>
      <c r="Y58" s="21"/>
      <c r="Z58" s="21"/>
    </row>
    <row r="59" spans="1:26" ht="33" customHeight="1" x14ac:dyDescent="0.25">
      <c r="A59" s="179"/>
      <c r="B59" s="182"/>
      <c r="C59" s="27" t="s">
        <v>256</v>
      </c>
      <c r="D59" s="158" t="s">
        <v>257</v>
      </c>
      <c r="E59" s="176"/>
      <c r="F59" s="21"/>
      <c r="G59" s="21"/>
      <c r="H59" s="21"/>
      <c r="I59" s="21"/>
      <c r="J59" s="21"/>
      <c r="K59" s="21"/>
      <c r="L59" s="21"/>
      <c r="M59" s="21"/>
      <c r="N59" s="21"/>
      <c r="O59" s="21"/>
      <c r="P59" s="21"/>
      <c r="Q59" s="21"/>
      <c r="R59" s="21"/>
      <c r="S59" s="21"/>
      <c r="T59" s="21"/>
      <c r="U59" s="21"/>
      <c r="V59" s="21"/>
      <c r="W59" s="21"/>
      <c r="X59" s="21"/>
      <c r="Y59" s="21"/>
      <c r="Z59" s="21"/>
    </row>
    <row r="60" spans="1:26" ht="24.75" customHeight="1" x14ac:dyDescent="0.25">
      <c r="A60" s="179"/>
      <c r="B60" s="182"/>
      <c r="C60" s="27"/>
      <c r="D60" s="158" t="s">
        <v>258</v>
      </c>
      <c r="E60" s="176"/>
      <c r="F60" s="21"/>
      <c r="G60" s="21"/>
      <c r="H60" s="21"/>
      <c r="I60" s="21"/>
      <c r="J60" s="21"/>
      <c r="K60" s="21"/>
      <c r="L60" s="21"/>
      <c r="M60" s="21"/>
      <c r="N60" s="21"/>
      <c r="O60" s="21"/>
      <c r="P60" s="21"/>
      <c r="Q60" s="21"/>
      <c r="R60" s="21"/>
      <c r="S60" s="21"/>
      <c r="T60" s="21"/>
      <c r="U60" s="21"/>
      <c r="V60" s="21"/>
      <c r="W60" s="21"/>
      <c r="X60" s="21"/>
      <c r="Y60" s="21"/>
      <c r="Z60" s="21"/>
    </row>
    <row r="61" spans="1:26" ht="24.75" customHeight="1" x14ac:dyDescent="0.25">
      <c r="A61" s="179"/>
      <c r="B61" s="182"/>
      <c r="C61" s="27"/>
      <c r="D61" s="158" t="s">
        <v>259</v>
      </c>
      <c r="E61" s="176"/>
      <c r="F61" s="21"/>
      <c r="G61" s="21"/>
      <c r="H61" s="21"/>
      <c r="I61" s="21"/>
      <c r="J61" s="21"/>
      <c r="K61" s="21"/>
      <c r="L61" s="21"/>
      <c r="M61" s="21"/>
      <c r="N61" s="21"/>
      <c r="O61" s="21"/>
      <c r="P61" s="21"/>
      <c r="Q61" s="21"/>
      <c r="R61" s="21"/>
      <c r="S61" s="21"/>
      <c r="T61" s="21"/>
      <c r="U61" s="21"/>
      <c r="V61" s="21"/>
      <c r="W61" s="21"/>
      <c r="X61" s="21"/>
      <c r="Y61" s="21"/>
      <c r="Z61" s="21"/>
    </row>
    <row r="62" spans="1:26" ht="63.75" customHeight="1" x14ac:dyDescent="0.25">
      <c r="A62" s="179"/>
      <c r="B62" s="182"/>
      <c r="C62" s="27"/>
      <c r="D62" s="158" t="s">
        <v>260</v>
      </c>
      <c r="E62" s="176"/>
      <c r="F62" s="21"/>
      <c r="G62" s="21"/>
      <c r="H62" s="21"/>
      <c r="I62" s="21"/>
      <c r="J62" s="21"/>
      <c r="K62" s="21"/>
      <c r="L62" s="21"/>
      <c r="M62" s="21"/>
      <c r="N62" s="21"/>
      <c r="O62" s="21"/>
      <c r="P62" s="21"/>
      <c r="Q62" s="21"/>
      <c r="R62" s="21"/>
      <c r="S62" s="21"/>
      <c r="T62" s="21"/>
      <c r="U62" s="21"/>
      <c r="V62" s="21"/>
      <c r="W62" s="21"/>
      <c r="X62" s="21"/>
      <c r="Y62" s="21"/>
      <c r="Z62" s="21"/>
    </row>
    <row r="63" spans="1:26" ht="59.25" customHeight="1" x14ac:dyDescent="0.25">
      <c r="A63" s="178">
        <v>3</v>
      </c>
      <c r="B63" s="215" t="s">
        <v>108</v>
      </c>
      <c r="C63" s="27" t="s">
        <v>261</v>
      </c>
      <c r="D63" s="158" t="s">
        <v>262</v>
      </c>
      <c r="E63" s="176"/>
      <c r="F63" s="21"/>
      <c r="G63" s="21"/>
      <c r="H63" s="21"/>
      <c r="I63" s="21"/>
      <c r="J63" s="21"/>
      <c r="K63" s="21"/>
      <c r="L63" s="21"/>
      <c r="M63" s="21"/>
      <c r="N63" s="21"/>
      <c r="O63" s="21"/>
      <c r="P63" s="21"/>
      <c r="Q63" s="21"/>
      <c r="R63" s="21"/>
      <c r="S63" s="21"/>
      <c r="T63" s="21"/>
      <c r="U63" s="21"/>
      <c r="V63" s="21"/>
      <c r="W63" s="21"/>
      <c r="X63" s="21"/>
      <c r="Y63" s="21"/>
      <c r="Z63" s="21"/>
    </row>
    <row r="64" spans="1:26" ht="38.25" customHeight="1" x14ac:dyDescent="0.25">
      <c r="A64" s="179"/>
      <c r="B64" s="182"/>
      <c r="C64" s="27" t="s">
        <v>263</v>
      </c>
      <c r="D64" s="158" t="s">
        <v>264</v>
      </c>
      <c r="E64" s="176"/>
      <c r="F64" s="21"/>
      <c r="G64" s="21"/>
      <c r="H64" s="21"/>
      <c r="I64" s="21"/>
      <c r="J64" s="21"/>
      <c r="K64" s="21"/>
      <c r="L64" s="21"/>
      <c r="M64" s="21"/>
      <c r="N64" s="21"/>
      <c r="O64" s="21"/>
      <c r="P64" s="21"/>
      <c r="Q64" s="21"/>
      <c r="R64" s="21"/>
      <c r="S64" s="21"/>
      <c r="T64" s="21"/>
      <c r="U64" s="21"/>
      <c r="V64" s="21"/>
      <c r="W64" s="21"/>
      <c r="X64" s="21"/>
      <c r="Y64" s="21"/>
      <c r="Z64" s="21"/>
    </row>
    <row r="65" spans="1:26" ht="53.25" customHeight="1" x14ac:dyDescent="0.25">
      <c r="A65" s="179"/>
      <c r="B65" s="182"/>
      <c r="C65" s="27" t="s">
        <v>265</v>
      </c>
      <c r="D65" s="158" t="s">
        <v>266</v>
      </c>
      <c r="E65" s="176"/>
      <c r="F65" s="21"/>
      <c r="G65" s="21"/>
      <c r="H65" s="21"/>
      <c r="I65" s="21"/>
      <c r="J65" s="21"/>
      <c r="K65" s="21"/>
      <c r="L65" s="21"/>
      <c r="M65" s="21"/>
      <c r="N65" s="21"/>
      <c r="O65" s="21"/>
      <c r="P65" s="21"/>
      <c r="Q65" s="21"/>
      <c r="R65" s="21"/>
      <c r="S65" s="21"/>
      <c r="T65" s="21"/>
      <c r="U65" s="21"/>
      <c r="V65" s="21"/>
      <c r="W65" s="21"/>
      <c r="X65" s="21"/>
      <c r="Y65" s="21"/>
      <c r="Z65" s="21"/>
    </row>
    <row r="66" spans="1:26" ht="31.5" customHeight="1" x14ac:dyDescent="0.25">
      <c r="A66" s="179"/>
      <c r="B66" s="182"/>
      <c r="C66" s="27"/>
      <c r="D66" s="158" t="s">
        <v>267</v>
      </c>
      <c r="E66" s="176"/>
      <c r="F66" s="21"/>
      <c r="G66" s="21"/>
      <c r="H66" s="21"/>
      <c r="I66" s="21"/>
      <c r="J66" s="21"/>
      <c r="K66" s="21"/>
      <c r="L66" s="21"/>
      <c r="M66" s="21"/>
      <c r="N66" s="21"/>
      <c r="O66" s="21"/>
      <c r="P66" s="21"/>
      <c r="Q66" s="21"/>
      <c r="R66" s="21"/>
      <c r="S66" s="21"/>
      <c r="T66" s="21"/>
      <c r="U66" s="21"/>
      <c r="V66" s="21"/>
      <c r="W66" s="21"/>
      <c r="X66" s="21"/>
      <c r="Y66" s="21"/>
      <c r="Z66" s="21"/>
    </row>
    <row r="67" spans="1:26" ht="34.5" customHeight="1" x14ac:dyDescent="0.25">
      <c r="A67" s="179"/>
      <c r="B67" s="182"/>
      <c r="C67" s="27"/>
      <c r="D67" s="158" t="s">
        <v>268</v>
      </c>
      <c r="E67" s="176"/>
      <c r="F67" s="21"/>
      <c r="G67" s="21"/>
      <c r="H67" s="21"/>
      <c r="I67" s="21"/>
      <c r="J67" s="21"/>
      <c r="K67" s="21"/>
      <c r="L67" s="21"/>
      <c r="M67" s="21"/>
      <c r="N67" s="21"/>
      <c r="O67" s="21"/>
      <c r="P67" s="21"/>
      <c r="Q67" s="21"/>
      <c r="R67" s="21"/>
      <c r="S67" s="21"/>
      <c r="T67" s="21"/>
      <c r="U67" s="21"/>
      <c r="V67" s="21"/>
      <c r="W67" s="21"/>
      <c r="X67" s="21"/>
      <c r="Y67" s="21"/>
      <c r="Z67" s="21"/>
    </row>
    <row r="68" spans="1:26" ht="46.5" customHeight="1" x14ac:dyDescent="0.25">
      <c r="A68" s="178">
        <v>4</v>
      </c>
      <c r="B68" s="214" t="s">
        <v>41</v>
      </c>
      <c r="C68" s="27" t="s">
        <v>269</v>
      </c>
      <c r="D68" s="158" t="s">
        <v>270</v>
      </c>
      <c r="E68" s="176"/>
      <c r="F68" s="21"/>
      <c r="G68" s="21"/>
      <c r="H68" s="21"/>
      <c r="I68" s="21"/>
      <c r="J68" s="21"/>
      <c r="K68" s="21"/>
      <c r="L68" s="21"/>
      <c r="M68" s="21"/>
      <c r="N68" s="21"/>
      <c r="O68" s="21"/>
      <c r="P68" s="21"/>
      <c r="Q68" s="21"/>
      <c r="R68" s="21"/>
      <c r="S68" s="21"/>
      <c r="T68" s="21"/>
      <c r="U68" s="21"/>
      <c r="V68" s="21"/>
      <c r="W68" s="21"/>
      <c r="X68" s="21"/>
      <c r="Y68" s="21"/>
      <c r="Z68" s="21"/>
    </row>
    <row r="69" spans="1:26" ht="46.5" customHeight="1" x14ac:dyDescent="0.25">
      <c r="A69" s="179"/>
      <c r="B69" s="182"/>
      <c r="C69" s="27" t="s">
        <v>271</v>
      </c>
      <c r="D69" s="158" t="s">
        <v>116</v>
      </c>
      <c r="E69" s="176"/>
      <c r="F69" s="21"/>
      <c r="G69" s="21"/>
      <c r="H69" s="21"/>
      <c r="I69" s="21"/>
      <c r="J69" s="21"/>
      <c r="K69" s="21"/>
      <c r="L69" s="21"/>
      <c r="M69" s="21"/>
      <c r="N69" s="21"/>
      <c r="O69" s="21"/>
      <c r="P69" s="21"/>
      <c r="Q69" s="21"/>
      <c r="R69" s="21"/>
      <c r="S69" s="21"/>
      <c r="T69" s="21"/>
      <c r="U69" s="21"/>
      <c r="V69" s="21"/>
      <c r="W69" s="21"/>
      <c r="X69" s="21"/>
      <c r="Y69" s="21"/>
      <c r="Z69" s="21"/>
    </row>
    <row r="70" spans="1:26" ht="35.25" customHeight="1" x14ac:dyDescent="0.25">
      <c r="A70" s="179"/>
      <c r="B70" s="182"/>
      <c r="C70" s="27" t="s">
        <v>272</v>
      </c>
      <c r="D70" s="158" t="s">
        <v>139</v>
      </c>
      <c r="E70" s="176"/>
      <c r="F70" s="21"/>
      <c r="G70" s="21"/>
      <c r="H70" s="21"/>
      <c r="I70" s="21"/>
      <c r="J70" s="21"/>
      <c r="K70" s="21"/>
      <c r="L70" s="21"/>
      <c r="M70" s="21"/>
      <c r="N70" s="21"/>
      <c r="O70" s="21"/>
      <c r="P70" s="21"/>
      <c r="Q70" s="21"/>
      <c r="R70" s="21"/>
      <c r="S70" s="21"/>
      <c r="T70" s="21"/>
      <c r="U70" s="21"/>
      <c r="V70" s="21"/>
      <c r="W70" s="21"/>
      <c r="X70" s="21"/>
      <c r="Y70" s="21"/>
      <c r="Z70" s="21"/>
    </row>
    <row r="71" spans="1:26" ht="62.25" customHeight="1" x14ac:dyDescent="0.25">
      <c r="A71" s="179"/>
      <c r="B71" s="182"/>
      <c r="C71" s="27" t="s">
        <v>273</v>
      </c>
      <c r="D71" s="177" t="s">
        <v>274</v>
      </c>
      <c r="E71" s="176"/>
      <c r="F71" s="21"/>
      <c r="G71" s="21"/>
      <c r="H71" s="21"/>
      <c r="I71" s="21"/>
      <c r="J71" s="21"/>
      <c r="K71" s="21"/>
      <c r="L71" s="21"/>
      <c r="M71" s="21"/>
      <c r="N71" s="21"/>
      <c r="O71" s="21"/>
      <c r="P71" s="21"/>
      <c r="Q71" s="21"/>
      <c r="R71" s="21"/>
      <c r="S71" s="21"/>
      <c r="T71" s="21"/>
      <c r="U71" s="21"/>
      <c r="V71" s="21"/>
      <c r="W71" s="21"/>
      <c r="X71" s="21"/>
      <c r="Y71" s="21"/>
      <c r="Z71" s="21"/>
    </row>
    <row r="72" spans="1:26" ht="81" customHeight="1" x14ac:dyDescent="0.25">
      <c r="A72" s="179"/>
      <c r="B72" s="182"/>
      <c r="C72" s="27" t="s">
        <v>275</v>
      </c>
      <c r="D72" s="158" t="s">
        <v>276</v>
      </c>
      <c r="E72" s="176"/>
      <c r="F72" s="21"/>
      <c r="G72" s="21"/>
      <c r="H72" s="21"/>
      <c r="I72" s="21"/>
      <c r="J72" s="21"/>
      <c r="K72" s="21"/>
      <c r="L72" s="21"/>
      <c r="M72" s="21"/>
      <c r="N72" s="21"/>
      <c r="O72" s="21"/>
      <c r="P72" s="21"/>
      <c r="Q72" s="21"/>
      <c r="R72" s="21"/>
      <c r="S72" s="21"/>
      <c r="T72" s="21"/>
      <c r="U72" s="21"/>
      <c r="V72" s="21"/>
      <c r="W72" s="21"/>
      <c r="X72" s="21"/>
      <c r="Y72" s="21"/>
      <c r="Z72" s="21"/>
    </row>
    <row r="73" spans="1:26" ht="63.75" customHeight="1" x14ac:dyDescent="0.25">
      <c r="A73" s="179"/>
      <c r="B73" s="182"/>
      <c r="C73" s="27" t="s">
        <v>277</v>
      </c>
      <c r="D73" s="158" t="s">
        <v>278</v>
      </c>
      <c r="E73" s="176"/>
      <c r="F73" s="21"/>
      <c r="G73" s="21"/>
      <c r="H73" s="21"/>
      <c r="I73" s="21"/>
      <c r="J73" s="21"/>
      <c r="K73" s="21"/>
      <c r="L73" s="21"/>
      <c r="M73" s="21"/>
      <c r="N73" s="21"/>
      <c r="O73" s="21"/>
      <c r="P73" s="21"/>
      <c r="Q73" s="21"/>
      <c r="R73" s="21"/>
      <c r="S73" s="21"/>
      <c r="T73" s="21"/>
      <c r="U73" s="21"/>
      <c r="V73" s="21"/>
      <c r="W73" s="21"/>
      <c r="X73" s="21"/>
      <c r="Y73" s="21"/>
      <c r="Z73" s="21"/>
    </row>
    <row r="74" spans="1:26" ht="45.75" customHeight="1" x14ac:dyDescent="0.25">
      <c r="A74" s="179"/>
      <c r="B74" s="182"/>
      <c r="C74" s="27" t="s">
        <v>279</v>
      </c>
      <c r="D74" s="158"/>
      <c r="E74" s="176"/>
      <c r="F74" s="21"/>
      <c r="G74" s="21"/>
      <c r="H74" s="21"/>
      <c r="I74" s="21"/>
      <c r="J74" s="21"/>
      <c r="K74" s="21"/>
      <c r="L74" s="21"/>
      <c r="M74" s="21"/>
      <c r="N74" s="21"/>
      <c r="O74" s="21"/>
      <c r="P74" s="21"/>
      <c r="Q74" s="21"/>
      <c r="R74" s="21"/>
      <c r="S74" s="21"/>
      <c r="T74" s="21"/>
      <c r="U74" s="21"/>
      <c r="V74" s="21"/>
      <c r="W74" s="21"/>
      <c r="X74" s="21"/>
      <c r="Y74" s="21"/>
      <c r="Z74" s="21"/>
    </row>
    <row r="75" spans="1:26" ht="64.5" customHeight="1" x14ac:dyDescent="0.25">
      <c r="A75" s="179"/>
      <c r="B75" s="182"/>
      <c r="C75" s="27" t="s">
        <v>280</v>
      </c>
      <c r="D75" s="158"/>
      <c r="E75" s="176"/>
      <c r="F75" s="21"/>
      <c r="G75" s="21"/>
      <c r="H75" s="21"/>
      <c r="I75" s="21"/>
      <c r="J75" s="21"/>
      <c r="K75" s="21"/>
      <c r="L75" s="21"/>
      <c r="M75" s="21"/>
      <c r="N75" s="21"/>
      <c r="O75" s="21"/>
      <c r="P75" s="21"/>
      <c r="Q75" s="21"/>
      <c r="R75" s="21"/>
      <c r="S75" s="21"/>
      <c r="T75" s="21"/>
      <c r="U75" s="21"/>
      <c r="V75" s="21"/>
      <c r="W75" s="21"/>
      <c r="X75" s="21"/>
      <c r="Y75" s="21"/>
      <c r="Z75" s="21"/>
    </row>
    <row r="76" spans="1:26" ht="57" customHeight="1" x14ac:dyDescent="0.25">
      <c r="A76" s="179"/>
      <c r="B76" s="182"/>
      <c r="C76" s="27" t="s">
        <v>281</v>
      </c>
      <c r="D76" s="158"/>
      <c r="E76" s="176"/>
      <c r="F76" s="21"/>
      <c r="G76" s="21"/>
      <c r="H76" s="21"/>
      <c r="I76" s="21"/>
      <c r="J76" s="21"/>
      <c r="K76" s="21"/>
      <c r="L76" s="21"/>
      <c r="M76" s="21"/>
      <c r="N76" s="21"/>
      <c r="O76" s="21"/>
      <c r="P76" s="21"/>
      <c r="Q76" s="21"/>
      <c r="R76" s="21"/>
      <c r="S76" s="21"/>
      <c r="T76" s="21"/>
      <c r="U76" s="21"/>
      <c r="V76" s="21"/>
      <c r="W76" s="21"/>
      <c r="X76" s="21"/>
      <c r="Y76" s="21"/>
      <c r="Z76" s="21"/>
    </row>
    <row r="77" spans="1:26" ht="57" customHeight="1" x14ac:dyDescent="0.25">
      <c r="A77" s="180"/>
      <c r="B77" s="182"/>
      <c r="C77" s="27" t="s">
        <v>282</v>
      </c>
      <c r="D77" s="158"/>
      <c r="E77" s="176"/>
      <c r="F77" s="21"/>
      <c r="G77" s="21"/>
      <c r="H77" s="21"/>
      <c r="I77" s="21"/>
      <c r="J77" s="21"/>
      <c r="K77" s="21"/>
      <c r="L77" s="21"/>
      <c r="M77" s="21"/>
      <c r="N77" s="21"/>
      <c r="O77" s="21"/>
      <c r="P77" s="21"/>
      <c r="Q77" s="21"/>
      <c r="R77" s="21"/>
      <c r="S77" s="21"/>
      <c r="T77" s="21"/>
      <c r="U77" s="21"/>
      <c r="V77" s="21"/>
      <c r="W77" s="21"/>
      <c r="X77" s="21"/>
      <c r="Y77" s="21"/>
      <c r="Z77" s="21"/>
    </row>
    <row r="78" spans="1:26" ht="33.75" customHeight="1" x14ac:dyDescent="0.25">
      <c r="A78" s="178">
        <v>5</v>
      </c>
      <c r="B78" s="181" t="s">
        <v>97</v>
      </c>
      <c r="C78" s="27" t="s">
        <v>106</v>
      </c>
      <c r="D78" s="158" t="s">
        <v>140</v>
      </c>
      <c r="E78" s="176"/>
      <c r="F78" s="21"/>
      <c r="G78" s="21"/>
      <c r="H78" s="21"/>
      <c r="I78" s="21"/>
      <c r="J78" s="21"/>
      <c r="K78" s="21"/>
      <c r="L78" s="21"/>
      <c r="M78" s="21"/>
      <c r="N78" s="21"/>
      <c r="O78" s="21"/>
      <c r="P78" s="21"/>
      <c r="Q78" s="21"/>
      <c r="R78" s="21"/>
      <c r="S78" s="21"/>
      <c r="T78" s="21"/>
      <c r="U78" s="21"/>
      <c r="V78" s="21"/>
      <c r="W78" s="21"/>
      <c r="X78" s="21"/>
      <c r="Y78" s="21"/>
      <c r="Z78" s="21"/>
    </row>
    <row r="79" spans="1:26" ht="33.75" customHeight="1" x14ac:dyDescent="0.25">
      <c r="A79" s="179"/>
      <c r="B79" s="182"/>
      <c r="C79" s="27"/>
      <c r="D79" s="158" t="s">
        <v>141</v>
      </c>
      <c r="E79" s="176"/>
      <c r="F79" s="21"/>
      <c r="G79" s="21"/>
      <c r="H79" s="21"/>
      <c r="I79" s="21"/>
      <c r="J79" s="21"/>
      <c r="K79" s="21"/>
      <c r="L79" s="21"/>
      <c r="M79" s="21"/>
      <c r="N79" s="21"/>
      <c r="O79" s="21"/>
      <c r="P79" s="21"/>
      <c r="Q79" s="21"/>
      <c r="R79" s="21"/>
      <c r="S79" s="21"/>
      <c r="T79" s="21"/>
      <c r="U79" s="21"/>
      <c r="V79" s="21"/>
      <c r="W79" s="21"/>
      <c r="X79" s="21"/>
      <c r="Y79" s="21"/>
      <c r="Z79" s="21"/>
    </row>
    <row r="80" spans="1:26" ht="33.75" customHeight="1" x14ac:dyDescent="0.25">
      <c r="A80" s="179"/>
      <c r="B80" s="182"/>
      <c r="C80" s="27"/>
      <c r="D80" s="158" t="s">
        <v>151</v>
      </c>
      <c r="E80" s="176"/>
      <c r="F80" s="21"/>
      <c r="G80" s="21"/>
      <c r="H80" s="21"/>
      <c r="I80" s="21"/>
      <c r="J80" s="21"/>
      <c r="K80" s="21"/>
      <c r="L80" s="21"/>
      <c r="M80" s="21"/>
      <c r="N80" s="21"/>
      <c r="O80" s="21"/>
      <c r="P80" s="21"/>
      <c r="Q80" s="21"/>
      <c r="R80" s="21"/>
      <c r="S80" s="21"/>
      <c r="T80" s="21"/>
      <c r="U80" s="21"/>
      <c r="V80" s="21"/>
      <c r="W80" s="21"/>
      <c r="X80" s="21"/>
      <c r="Y80" s="21"/>
      <c r="Z80" s="21"/>
    </row>
    <row r="81" spans="1:26" ht="33" customHeight="1" x14ac:dyDescent="0.25">
      <c r="A81" s="179"/>
      <c r="B81" s="182"/>
      <c r="C81" s="27"/>
      <c r="D81" s="158" t="s">
        <v>152</v>
      </c>
      <c r="E81" s="176"/>
      <c r="F81" s="21"/>
      <c r="G81" s="21"/>
      <c r="H81" s="21"/>
      <c r="I81" s="21"/>
      <c r="J81" s="21"/>
      <c r="K81" s="21"/>
      <c r="L81" s="21"/>
      <c r="M81" s="21"/>
      <c r="N81" s="21"/>
      <c r="O81" s="21"/>
      <c r="P81" s="21"/>
      <c r="Q81" s="21"/>
      <c r="R81" s="21"/>
      <c r="S81" s="21"/>
      <c r="T81" s="21"/>
      <c r="U81" s="21"/>
      <c r="V81" s="21"/>
      <c r="W81" s="21"/>
      <c r="X81" s="21"/>
      <c r="Y81" s="21"/>
      <c r="Z81" s="21"/>
    </row>
    <row r="82" spans="1:26" ht="51" customHeight="1" x14ac:dyDescent="0.25">
      <c r="A82" s="179"/>
      <c r="B82" s="182"/>
      <c r="C82" s="27"/>
      <c r="D82" s="158" t="s">
        <v>153</v>
      </c>
      <c r="E82" s="176"/>
      <c r="F82" s="21"/>
      <c r="G82" s="21"/>
      <c r="H82" s="21"/>
      <c r="I82" s="21"/>
      <c r="J82" s="21"/>
      <c r="K82" s="21"/>
      <c r="L82" s="21"/>
      <c r="M82" s="21"/>
      <c r="N82" s="21"/>
      <c r="O82" s="21"/>
      <c r="P82" s="21"/>
      <c r="Q82" s="21"/>
      <c r="R82" s="21"/>
      <c r="S82" s="21"/>
      <c r="T82" s="21"/>
      <c r="U82" s="21"/>
      <c r="V82" s="21"/>
      <c r="W82" s="21"/>
      <c r="X82" s="21"/>
      <c r="Y82" s="21"/>
      <c r="Z82" s="21"/>
    </row>
    <row r="83" spans="1:26" ht="33.75" customHeight="1" x14ac:dyDescent="0.25">
      <c r="A83" s="179"/>
      <c r="B83" s="182"/>
      <c r="C83" s="27"/>
      <c r="D83" s="158" t="s">
        <v>142</v>
      </c>
      <c r="E83" s="176"/>
      <c r="F83" s="21"/>
      <c r="G83" s="21"/>
      <c r="H83" s="21"/>
      <c r="I83" s="21"/>
      <c r="J83" s="21"/>
      <c r="K83" s="21"/>
      <c r="L83" s="21"/>
      <c r="M83" s="21"/>
      <c r="N83" s="21"/>
      <c r="O83" s="21"/>
      <c r="P83" s="21"/>
      <c r="Q83" s="21"/>
      <c r="R83" s="21"/>
      <c r="S83" s="21"/>
      <c r="T83" s="21"/>
      <c r="U83" s="21"/>
      <c r="V83" s="21"/>
      <c r="W83" s="21"/>
      <c r="X83" s="21"/>
      <c r="Y83" s="21"/>
      <c r="Z83" s="21"/>
    </row>
    <row r="84" spans="1:26" ht="51" customHeight="1" x14ac:dyDescent="0.25">
      <c r="A84" s="179"/>
      <c r="B84" s="182"/>
      <c r="C84" s="27"/>
      <c r="D84" s="158" t="s">
        <v>143</v>
      </c>
      <c r="E84" s="176"/>
      <c r="F84" s="21"/>
      <c r="G84" s="21"/>
      <c r="H84" s="21"/>
      <c r="I84" s="21"/>
      <c r="J84" s="21"/>
      <c r="K84" s="21"/>
      <c r="L84" s="21"/>
      <c r="M84" s="21"/>
      <c r="N84" s="21"/>
      <c r="O84" s="21"/>
      <c r="P84" s="21"/>
      <c r="Q84" s="21"/>
      <c r="R84" s="21"/>
      <c r="S84" s="21"/>
      <c r="T84" s="21"/>
      <c r="U84" s="21"/>
      <c r="V84" s="21"/>
      <c r="W84" s="21"/>
      <c r="X84" s="21"/>
      <c r="Y84" s="21"/>
      <c r="Z84" s="21"/>
    </row>
    <row r="85" spans="1:26" ht="51" customHeight="1" x14ac:dyDescent="0.25">
      <c r="A85" s="179"/>
      <c r="B85" s="182"/>
      <c r="C85" s="27"/>
      <c r="D85" s="158" t="s">
        <v>154</v>
      </c>
      <c r="E85" s="176"/>
      <c r="F85" s="21"/>
      <c r="G85" s="21"/>
      <c r="H85" s="21"/>
      <c r="I85" s="21"/>
      <c r="J85" s="21"/>
      <c r="K85" s="21"/>
      <c r="L85" s="21"/>
      <c r="M85" s="21"/>
      <c r="N85" s="21"/>
      <c r="O85" s="21"/>
      <c r="P85" s="21"/>
      <c r="Q85" s="21"/>
      <c r="R85" s="21"/>
      <c r="S85" s="21"/>
      <c r="T85" s="21"/>
      <c r="U85" s="21"/>
      <c r="V85" s="21"/>
      <c r="W85" s="21"/>
      <c r="X85" s="21"/>
      <c r="Y85" s="21"/>
      <c r="Z85" s="21"/>
    </row>
    <row r="86" spans="1:26" ht="51" customHeight="1" x14ac:dyDescent="0.25">
      <c r="A86" s="180"/>
      <c r="B86" s="183"/>
      <c r="C86" s="27"/>
      <c r="D86" s="158" t="s">
        <v>144</v>
      </c>
      <c r="E86" s="176"/>
      <c r="F86" s="21"/>
      <c r="G86" s="21"/>
      <c r="H86" s="21"/>
      <c r="I86" s="21"/>
      <c r="J86" s="21"/>
      <c r="K86" s="21"/>
      <c r="L86" s="21"/>
      <c r="M86" s="21"/>
      <c r="N86" s="21"/>
      <c r="O86" s="21"/>
      <c r="P86" s="21"/>
      <c r="Q86" s="21"/>
      <c r="R86" s="21"/>
      <c r="S86" s="21"/>
      <c r="T86" s="21"/>
      <c r="U86" s="21"/>
      <c r="V86" s="21"/>
      <c r="W86" s="21"/>
      <c r="X86" s="21"/>
      <c r="Y86" s="21"/>
      <c r="Z86" s="21"/>
    </row>
    <row r="87" spans="1:26" ht="69" customHeight="1" x14ac:dyDescent="0.25">
      <c r="A87" s="178">
        <v>6</v>
      </c>
      <c r="B87" s="184" t="s">
        <v>99</v>
      </c>
      <c r="C87" s="27" t="s">
        <v>159</v>
      </c>
      <c r="D87" s="158" t="s">
        <v>283</v>
      </c>
      <c r="E87" s="176"/>
      <c r="F87" s="21"/>
      <c r="G87" s="21"/>
      <c r="H87" s="21"/>
      <c r="I87" s="21"/>
      <c r="J87" s="21"/>
      <c r="K87" s="21"/>
      <c r="L87" s="21"/>
      <c r="M87" s="21"/>
      <c r="N87" s="21"/>
      <c r="O87" s="21"/>
      <c r="P87" s="21"/>
      <c r="Q87" s="21"/>
      <c r="R87" s="21"/>
      <c r="S87" s="21"/>
      <c r="T87" s="21"/>
      <c r="U87" s="21"/>
      <c r="V87" s="21"/>
      <c r="W87" s="21"/>
      <c r="X87" s="21"/>
      <c r="Y87" s="21"/>
      <c r="Z87" s="21"/>
    </row>
    <row r="88" spans="1:26" ht="46.5" customHeight="1" x14ac:dyDescent="0.25">
      <c r="A88" s="179"/>
      <c r="B88" s="182"/>
      <c r="C88" s="27" t="s">
        <v>284</v>
      </c>
      <c r="D88" s="158" t="s">
        <v>285</v>
      </c>
      <c r="E88" s="176"/>
      <c r="F88" s="21"/>
      <c r="G88" s="21"/>
      <c r="H88" s="21"/>
      <c r="I88" s="21"/>
      <c r="J88" s="21"/>
      <c r="K88" s="21"/>
      <c r="L88" s="21"/>
      <c r="M88" s="21"/>
      <c r="N88" s="21"/>
      <c r="O88" s="21"/>
      <c r="P88" s="21"/>
      <c r="Q88" s="21"/>
      <c r="R88" s="21"/>
      <c r="S88" s="21"/>
      <c r="T88" s="21"/>
      <c r="U88" s="21"/>
      <c r="V88" s="21"/>
      <c r="W88" s="21"/>
      <c r="X88" s="21"/>
      <c r="Y88" s="21"/>
      <c r="Z88" s="21"/>
    </row>
    <row r="89" spans="1:26" ht="48" customHeight="1" x14ac:dyDescent="0.25">
      <c r="A89" s="179"/>
      <c r="B89" s="182"/>
      <c r="C89" s="27"/>
      <c r="D89" s="158" t="s">
        <v>286</v>
      </c>
      <c r="E89" s="176"/>
      <c r="F89" s="21"/>
      <c r="G89" s="21"/>
      <c r="H89" s="21"/>
      <c r="I89" s="21"/>
      <c r="J89" s="21"/>
      <c r="K89" s="21"/>
      <c r="L89" s="21"/>
      <c r="M89" s="21"/>
      <c r="N89" s="21"/>
      <c r="O89" s="21"/>
      <c r="P89" s="21"/>
      <c r="Q89" s="21"/>
      <c r="R89" s="21"/>
      <c r="S89" s="21"/>
      <c r="T89" s="21"/>
      <c r="U89" s="21"/>
      <c r="V89" s="21"/>
      <c r="W89" s="21"/>
      <c r="X89" s="21"/>
      <c r="Y89" s="21"/>
      <c r="Z89" s="21"/>
    </row>
    <row r="90" spans="1:26" ht="36.75" customHeight="1" x14ac:dyDescent="0.25">
      <c r="A90" s="218">
        <v>7</v>
      </c>
      <c r="B90" s="184" t="s">
        <v>119</v>
      </c>
      <c r="C90" s="27" t="s">
        <v>190</v>
      </c>
      <c r="D90" s="158" t="s">
        <v>287</v>
      </c>
      <c r="E90" s="176"/>
      <c r="F90" s="21"/>
      <c r="G90" s="21"/>
      <c r="H90" s="21"/>
      <c r="I90" s="21"/>
      <c r="J90" s="21"/>
      <c r="K90" s="21"/>
      <c r="L90" s="21"/>
      <c r="M90" s="21"/>
      <c r="N90" s="21"/>
      <c r="O90" s="21"/>
      <c r="P90" s="21"/>
      <c r="Q90" s="21"/>
      <c r="R90" s="21"/>
      <c r="S90" s="21"/>
      <c r="T90" s="21"/>
      <c r="U90" s="21"/>
      <c r="V90" s="21"/>
      <c r="W90" s="21"/>
      <c r="X90" s="21"/>
      <c r="Y90" s="21"/>
      <c r="Z90" s="21"/>
    </row>
    <row r="91" spans="1:26" ht="26.25" customHeight="1" x14ac:dyDescent="0.25">
      <c r="A91" s="179"/>
      <c r="B91" s="182"/>
      <c r="C91" s="27" t="s">
        <v>188</v>
      </c>
      <c r="D91" s="158" t="s">
        <v>288</v>
      </c>
      <c r="E91" s="176"/>
      <c r="F91" s="21"/>
      <c r="G91" s="21"/>
      <c r="H91" s="21"/>
      <c r="I91" s="21"/>
      <c r="J91" s="21"/>
      <c r="K91" s="21"/>
      <c r="L91" s="21"/>
      <c r="M91" s="21"/>
      <c r="N91" s="21"/>
      <c r="O91" s="21"/>
      <c r="P91" s="21"/>
      <c r="Q91" s="21"/>
      <c r="R91" s="21"/>
      <c r="S91" s="21"/>
      <c r="T91" s="21"/>
      <c r="U91" s="21"/>
      <c r="V91" s="21"/>
      <c r="W91" s="21"/>
      <c r="X91" s="21"/>
      <c r="Y91" s="21"/>
      <c r="Z91" s="21"/>
    </row>
    <row r="92" spans="1:26" ht="33.75" customHeight="1" x14ac:dyDescent="0.25">
      <c r="A92" s="179"/>
      <c r="B92" s="182"/>
      <c r="C92" s="27" t="s">
        <v>189</v>
      </c>
      <c r="D92" s="158" t="s">
        <v>289</v>
      </c>
      <c r="E92" s="176"/>
      <c r="F92" s="21"/>
      <c r="G92" s="21"/>
      <c r="H92" s="21"/>
      <c r="I92" s="21"/>
      <c r="J92" s="21"/>
      <c r="K92" s="21"/>
      <c r="L92" s="21"/>
      <c r="M92" s="21"/>
      <c r="N92" s="21"/>
      <c r="O92" s="21"/>
      <c r="P92" s="21"/>
      <c r="Q92" s="21"/>
      <c r="R92" s="21"/>
      <c r="S92" s="21"/>
      <c r="T92" s="21"/>
      <c r="U92" s="21"/>
      <c r="V92" s="21"/>
      <c r="W92" s="21"/>
      <c r="X92" s="21"/>
      <c r="Y92" s="21"/>
      <c r="Z92" s="21"/>
    </row>
    <row r="93" spans="1:26" ht="33" customHeight="1" x14ac:dyDescent="0.25">
      <c r="A93" s="179"/>
      <c r="B93" s="182"/>
      <c r="C93" s="27" t="s">
        <v>290</v>
      </c>
      <c r="D93" s="158"/>
      <c r="E93" s="176"/>
      <c r="F93" s="21"/>
      <c r="G93" s="21"/>
      <c r="H93" s="21"/>
      <c r="I93" s="21"/>
      <c r="J93" s="21"/>
      <c r="K93" s="21"/>
      <c r="L93" s="21"/>
      <c r="M93" s="21"/>
      <c r="N93" s="21"/>
      <c r="O93" s="21"/>
      <c r="P93" s="21"/>
      <c r="Q93" s="21"/>
      <c r="R93" s="21"/>
      <c r="S93" s="21"/>
      <c r="T93" s="21"/>
      <c r="U93" s="21"/>
      <c r="V93" s="21"/>
      <c r="W93" s="21"/>
      <c r="X93" s="21"/>
      <c r="Y93" s="21"/>
      <c r="Z93" s="21"/>
    </row>
    <row r="94" spans="1:26" ht="34.5" customHeight="1" x14ac:dyDescent="0.25">
      <c r="A94" s="179"/>
      <c r="B94" s="182"/>
      <c r="C94" s="31" t="s">
        <v>291</v>
      </c>
      <c r="D94" s="216"/>
      <c r="E94" s="217"/>
      <c r="F94" s="21"/>
      <c r="G94" s="21"/>
      <c r="H94" s="21"/>
      <c r="I94" s="21"/>
      <c r="J94" s="21"/>
      <c r="K94" s="21"/>
      <c r="L94" s="21"/>
      <c r="M94" s="21"/>
      <c r="N94" s="21"/>
      <c r="O94" s="21"/>
      <c r="P94" s="21"/>
      <c r="Q94" s="21"/>
      <c r="R94" s="21"/>
      <c r="S94" s="21"/>
      <c r="T94" s="21"/>
      <c r="U94" s="21"/>
      <c r="V94" s="21"/>
      <c r="W94" s="21"/>
      <c r="X94" s="21"/>
      <c r="Y94" s="21"/>
      <c r="Z94" s="21"/>
    </row>
    <row r="95" spans="1:26" ht="30.75" customHeight="1" x14ac:dyDescent="0.25">
      <c r="A95" s="162">
        <v>8</v>
      </c>
      <c r="B95" s="173" t="s">
        <v>191</v>
      </c>
      <c r="C95" s="32" t="s">
        <v>292</v>
      </c>
      <c r="D95" s="156"/>
      <c r="E95" s="157"/>
      <c r="F95" s="21"/>
      <c r="G95" s="21"/>
      <c r="H95" s="21"/>
      <c r="I95" s="21"/>
      <c r="J95" s="21"/>
      <c r="K95" s="21"/>
      <c r="L95" s="21"/>
      <c r="M95" s="21"/>
      <c r="N95" s="21"/>
      <c r="O95" s="21"/>
      <c r="P95" s="21"/>
      <c r="Q95" s="21"/>
      <c r="R95" s="21"/>
      <c r="S95" s="21"/>
      <c r="T95" s="21"/>
      <c r="U95" s="21"/>
      <c r="V95" s="21"/>
      <c r="W95" s="21"/>
      <c r="X95" s="21"/>
      <c r="Y95" s="21"/>
      <c r="Z95" s="21"/>
    </row>
    <row r="96" spans="1:26" ht="30.75" customHeight="1" x14ac:dyDescent="0.25">
      <c r="A96" s="163"/>
      <c r="B96" s="174"/>
      <c r="C96" s="28" t="s">
        <v>192</v>
      </c>
      <c r="D96" s="158"/>
      <c r="E96" s="159"/>
      <c r="F96" s="21"/>
      <c r="G96" s="21"/>
      <c r="H96" s="21"/>
      <c r="I96" s="21"/>
      <c r="J96" s="21"/>
      <c r="K96" s="21"/>
      <c r="L96" s="21"/>
      <c r="M96" s="21"/>
      <c r="N96" s="21"/>
      <c r="O96" s="21"/>
      <c r="P96" s="21"/>
      <c r="Q96" s="21"/>
      <c r="R96" s="21"/>
      <c r="S96" s="21"/>
      <c r="T96" s="21"/>
      <c r="U96" s="21"/>
      <c r="V96" s="21"/>
      <c r="W96" s="21"/>
      <c r="X96" s="21"/>
      <c r="Y96" s="21"/>
      <c r="Z96" s="21"/>
    </row>
    <row r="97" spans="1:26" ht="30.75" customHeight="1" x14ac:dyDescent="0.25">
      <c r="A97" s="163"/>
      <c r="B97" s="174"/>
      <c r="C97" s="28" t="s">
        <v>198</v>
      </c>
      <c r="D97" s="158"/>
      <c r="E97" s="159"/>
      <c r="F97" s="21"/>
      <c r="G97" s="21"/>
      <c r="H97" s="21"/>
      <c r="I97" s="21"/>
      <c r="J97" s="21"/>
      <c r="K97" s="21"/>
      <c r="L97" s="21"/>
      <c r="M97" s="21"/>
      <c r="N97" s="21"/>
      <c r="O97" s="21"/>
      <c r="P97" s="21"/>
      <c r="Q97" s="21"/>
      <c r="R97" s="21"/>
      <c r="S97" s="21"/>
      <c r="T97" s="21"/>
      <c r="U97" s="21"/>
      <c r="V97" s="21"/>
      <c r="W97" s="21"/>
      <c r="X97" s="21"/>
      <c r="Y97" s="21"/>
      <c r="Z97" s="21"/>
    </row>
    <row r="98" spans="1:26" ht="30.75" customHeight="1" x14ac:dyDescent="0.25">
      <c r="A98" s="164"/>
      <c r="B98" s="175"/>
      <c r="C98" s="33"/>
      <c r="D98" s="160"/>
      <c r="E98" s="161"/>
      <c r="F98" s="21"/>
      <c r="G98" s="21"/>
      <c r="H98" s="21"/>
      <c r="I98" s="21"/>
      <c r="J98" s="21"/>
      <c r="K98" s="21"/>
      <c r="L98" s="21"/>
      <c r="M98" s="21"/>
      <c r="N98" s="21"/>
      <c r="O98" s="21"/>
      <c r="P98" s="21"/>
      <c r="Q98" s="21"/>
      <c r="R98" s="21"/>
      <c r="S98" s="21"/>
      <c r="T98" s="21"/>
      <c r="U98" s="21"/>
      <c r="V98" s="21"/>
      <c r="W98" s="21"/>
      <c r="X98" s="21"/>
      <c r="Y98" s="21"/>
      <c r="Z98" s="21"/>
    </row>
    <row r="99" spans="1:26" ht="69.75" customHeight="1" x14ac:dyDescent="0.25">
      <c r="A99" s="162">
        <v>9</v>
      </c>
      <c r="B99" s="165" t="s">
        <v>324</v>
      </c>
      <c r="C99" s="39" t="s">
        <v>298</v>
      </c>
      <c r="D99" s="168" t="s">
        <v>301</v>
      </c>
      <c r="E99" s="169"/>
      <c r="F99" s="21"/>
      <c r="G99" s="21"/>
      <c r="H99" s="21"/>
      <c r="I99" s="21"/>
      <c r="J99" s="21"/>
      <c r="K99" s="21"/>
      <c r="L99" s="21"/>
      <c r="M99" s="21"/>
      <c r="N99" s="21"/>
      <c r="O99" s="21"/>
      <c r="P99" s="21"/>
      <c r="Q99" s="21"/>
      <c r="R99" s="21"/>
      <c r="S99" s="21"/>
      <c r="T99" s="21"/>
      <c r="U99" s="21"/>
      <c r="V99" s="21"/>
      <c r="W99" s="21"/>
      <c r="X99" s="21"/>
      <c r="Y99" s="21"/>
      <c r="Z99" s="21"/>
    </row>
    <row r="100" spans="1:26" ht="150.75" customHeight="1" x14ac:dyDescent="0.25">
      <c r="A100" s="163"/>
      <c r="B100" s="166"/>
      <c r="C100" s="40" t="s">
        <v>299</v>
      </c>
      <c r="D100" s="170" t="s">
        <v>302</v>
      </c>
      <c r="E100" s="171"/>
      <c r="F100" s="21"/>
      <c r="G100" s="21"/>
      <c r="H100" s="21"/>
      <c r="I100" s="21"/>
      <c r="J100" s="21"/>
      <c r="K100" s="21"/>
      <c r="L100" s="21"/>
      <c r="M100" s="21"/>
      <c r="N100" s="21"/>
      <c r="O100" s="21"/>
      <c r="P100" s="21"/>
      <c r="Q100" s="21"/>
      <c r="R100" s="21"/>
      <c r="S100" s="21"/>
      <c r="T100" s="21"/>
      <c r="U100" s="21"/>
      <c r="V100" s="21"/>
      <c r="W100" s="21"/>
      <c r="X100" s="21"/>
      <c r="Y100" s="21"/>
      <c r="Z100" s="21"/>
    </row>
    <row r="101" spans="1:26" ht="69.75" customHeight="1" x14ac:dyDescent="0.25">
      <c r="A101" s="163"/>
      <c r="B101" s="166"/>
      <c r="C101" s="40" t="s">
        <v>300</v>
      </c>
      <c r="D101" s="170" t="s">
        <v>303</v>
      </c>
      <c r="E101" s="171"/>
      <c r="F101" s="21"/>
      <c r="G101" s="21"/>
      <c r="H101" s="21"/>
      <c r="I101" s="21"/>
      <c r="J101" s="21"/>
      <c r="K101" s="21"/>
      <c r="L101" s="21"/>
      <c r="M101" s="21"/>
      <c r="N101" s="21"/>
      <c r="O101" s="21"/>
      <c r="P101" s="21"/>
      <c r="Q101" s="21"/>
      <c r="R101" s="21"/>
      <c r="S101" s="21"/>
      <c r="T101" s="21"/>
      <c r="U101" s="21"/>
      <c r="V101" s="21"/>
      <c r="W101" s="21"/>
      <c r="X101" s="21"/>
      <c r="Y101" s="21"/>
      <c r="Z101" s="21"/>
    </row>
    <row r="102" spans="1:26" ht="111" customHeight="1" x14ac:dyDescent="0.25">
      <c r="A102" s="163"/>
      <c r="B102" s="166"/>
      <c r="C102" s="42"/>
      <c r="D102" s="170" t="s">
        <v>304</v>
      </c>
      <c r="E102" s="172"/>
      <c r="F102" s="21"/>
      <c r="G102" s="21"/>
      <c r="H102" s="21"/>
      <c r="I102" s="21"/>
      <c r="J102" s="21"/>
      <c r="K102" s="21"/>
      <c r="L102" s="21"/>
      <c r="M102" s="21"/>
      <c r="N102" s="21"/>
      <c r="O102" s="21"/>
      <c r="P102" s="21"/>
      <c r="Q102" s="21"/>
      <c r="R102" s="21"/>
      <c r="S102" s="21"/>
      <c r="T102" s="21"/>
      <c r="U102" s="21"/>
      <c r="V102" s="21"/>
      <c r="W102" s="21"/>
      <c r="X102" s="21"/>
      <c r="Y102" s="21"/>
      <c r="Z102" s="21"/>
    </row>
    <row r="103" spans="1:26" ht="92.25" customHeight="1" x14ac:dyDescent="0.25">
      <c r="A103" s="163"/>
      <c r="B103" s="166"/>
      <c r="C103" s="42"/>
      <c r="D103" s="170" t="s">
        <v>305</v>
      </c>
      <c r="E103" s="172"/>
      <c r="F103" s="21"/>
      <c r="G103" s="21"/>
      <c r="H103" s="21"/>
      <c r="I103" s="21"/>
      <c r="J103" s="21"/>
      <c r="K103" s="21"/>
      <c r="L103" s="21"/>
      <c r="M103" s="21"/>
      <c r="N103" s="21"/>
      <c r="O103" s="21"/>
      <c r="P103" s="21"/>
      <c r="Q103" s="21"/>
      <c r="R103" s="21"/>
      <c r="S103" s="21"/>
      <c r="T103" s="21"/>
      <c r="U103" s="21"/>
      <c r="V103" s="21"/>
      <c r="W103" s="21"/>
      <c r="X103" s="21"/>
      <c r="Y103" s="21"/>
      <c r="Z103" s="21"/>
    </row>
    <row r="104" spans="1:26" ht="118.5" customHeight="1" x14ac:dyDescent="0.25">
      <c r="A104" s="164"/>
      <c r="B104" s="167"/>
      <c r="C104" s="41"/>
      <c r="D104" s="170" t="s">
        <v>306</v>
      </c>
      <c r="E104" s="172"/>
      <c r="F104" s="21"/>
      <c r="G104" s="21"/>
      <c r="H104" s="21"/>
      <c r="I104" s="21"/>
      <c r="J104" s="21"/>
      <c r="K104" s="21"/>
      <c r="L104" s="21"/>
      <c r="M104" s="21"/>
      <c r="N104" s="21"/>
      <c r="O104" s="21"/>
      <c r="P104" s="21"/>
      <c r="Q104" s="21"/>
      <c r="R104" s="21"/>
      <c r="S104" s="21"/>
      <c r="T104" s="21"/>
      <c r="U104" s="21"/>
      <c r="V104" s="21"/>
      <c r="W104" s="21"/>
      <c r="X104" s="21"/>
      <c r="Y104" s="21"/>
      <c r="Z104" s="21"/>
    </row>
    <row r="105" spans="1:26" ht="12.7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2.7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2.7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2.7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2.7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2.7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2.7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2.7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2.7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2.7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2.7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2.7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2.7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2.7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2.7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2.7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2.7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2.7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2.7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2.7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2.7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2.7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2.7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2.7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2.7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2.7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2.7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2.7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2.7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2.7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2.7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2.7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2.7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2.7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2.7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2.7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2.7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2.7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2.7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2.7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2.7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2.7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2.7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2.7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2.7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2.7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2.7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2.7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2.7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2.7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2.7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2.7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2.7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2.7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2.7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2.7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2.7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2.7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2.7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2.7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2.7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2.7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2.7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2.7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2.7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2.7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2.7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2.7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2.7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2.7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2.7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2.7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2.7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2.7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2.7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2.7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2.7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2.7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2.7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2.7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2.7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2.7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2.7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2.7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2.7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2.7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2.7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2.7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2.7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2.7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2.7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2.7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2.7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2.7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2.7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2.7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2.7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2.7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2.7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2.7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2.7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2.7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2.7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2.7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2.7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2.7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2.7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2.7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2.7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2.7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2.7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2.7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2.7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2.7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2.7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2.7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2.7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2.7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2.7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2.7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2.7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2.7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2.7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2.7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2.7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2.7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2.7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2.7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2.7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2.7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2.7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2.7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2.7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2.7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2.7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2.7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2.7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2.7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2.7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2.7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2.7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2.7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2.7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2.7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2.7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2.7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2.7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2.7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2.7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2.7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2.7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2.7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2.7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2.7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2.7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2.7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2.7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2.7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2.7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2.7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2.7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2.7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2.7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2.7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2.7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2.7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2.7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2.7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2.7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2.7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2.7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2.7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2.7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2.7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2.7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2.7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2.7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2.7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2.7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2.7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2.7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2.7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2.7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2.7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2.7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2.7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2.7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2.7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2.7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2.7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2.7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2.7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2.7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2.7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2.7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2.7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2.7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2.7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2.7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2.7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2.7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2.7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2.7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2.7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2.7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2.7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2.7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2.7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2.7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2.7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2.7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2.7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2.7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2.7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2.7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2.7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2.7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2.7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2.7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2.7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2.7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2.7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2.7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2.7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2.7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2.7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2.7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2.7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2.7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2.7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2.7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2.7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2.7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2.7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2.7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2.7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2.7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2.7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2.7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2.7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2.7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2.7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2.7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2.7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2.7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2.7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2.7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2.7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2.7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2.7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2.7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2.7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2.7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2.7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2.7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2.7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2.7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2.7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2.7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2.7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2.7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2.7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2.7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2.7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2.7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2.7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2.7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2.7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2.7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2.7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2.7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2.7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2.7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2.7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2.7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2.7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2.7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2.7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2.7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2.7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2.7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2.7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2.7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2.7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2.7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2.7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2.7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2.7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2.7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2.7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2.7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2.7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2.7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2.7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2.7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2.7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2.7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2.7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2.7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2.7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2.7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2.7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2.7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2.7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2.7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2.7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2.7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2.7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2.7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2.7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2.7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2.7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2.7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2.7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2.7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2.7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2.7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2.7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2.7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2.7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2.7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2.7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2.7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2.7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2.7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2.7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2.7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2.7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2.7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2.7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2.7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2.7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2.7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2.7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2.7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2.7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2.7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2.7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2.7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2.7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2.7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2.7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2.7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2.7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2.7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2.7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2.7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2.7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2.7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2.7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2.7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2.7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2.7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2.7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2.7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2.7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2.7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2.7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2.7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2.7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2.7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2.7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2.7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2.7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2.7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2.7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2.7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2.7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2.7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2.7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2.7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2.7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2.7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2.7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2.7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2.7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2.7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2.7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2.7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2.7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2.7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2.7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2.7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2.7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2.7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2.7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2.7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2.7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2.7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2.7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2.7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2.7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2.7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2.7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2.7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2.7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2.7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2.7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2.7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2.7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2.7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2.7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2.7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2.7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2.7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2.7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2.7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2.7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2.7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2.7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2.7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2.7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2.7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2.7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2.7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2.7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2.7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2.7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2.7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2.7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2.7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2.7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2.7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2.7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2.7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2.7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2.7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2.7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2.7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2.7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2.7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2.7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2.7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2.7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2.7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2.7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2.7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2.7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2.7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2.7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2.7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2.7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2.7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2.7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2.7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2.7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2.7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2.7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2.7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2.7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2.7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2.7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2.7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2.7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2.7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2.7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2.7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2.7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2.7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2.7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2.7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2.7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2.7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2.7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2.7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2.7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2.7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2.7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2.7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2.7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2.7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2.7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2.7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2.7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2.7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2.7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2.7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2.7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2.7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2.7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2.7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2.7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2.7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2.7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2.7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2.7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2.7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2.7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2.7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2.7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2.7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2.7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2.7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2.7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2.7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2.7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2.7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2.7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2.7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2.7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2.7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2.7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2.7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2.7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2.7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2.7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2.7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2.7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2.7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2.7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2.7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2.7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2.7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2.7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2.7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2.7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2.7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2.7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2.7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2.7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2.7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2.7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2.7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2.7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2.7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2.7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2.7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2.7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2.7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2.7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2.7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2.7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2.7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2.7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2.7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2.7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2.7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2.7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2.7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2.7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2.7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2.7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2.7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2.7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2.7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2.7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2.7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2.7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2.7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2.7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2.7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2.7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2.7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2.7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2.7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2.7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2.7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2.7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2.7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2.7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2.7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2.7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2.7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2.7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2.7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2.7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2.7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2.7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2.7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2.7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2.7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2.7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2.7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2.7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2.7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2.7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2.7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2.7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2.7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2.7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2.7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2.7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2.7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2.7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2.7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2.7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2.7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2.7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2.7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2.7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2.7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2.7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2.7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2.7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2.7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2.7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2.7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2.7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2.7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2.7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2.7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2.7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2.7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2.7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2.7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2.7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2.7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2.7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2.7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2.7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2.7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2.7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2.7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2.7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2.7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2.7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2.7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2.7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2.7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2.7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2.7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2.7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2.7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2.7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2.7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2.7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2.7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2.7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2.7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2.7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2.7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2.7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2.7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2.7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2.7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2.7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2.7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2.7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2.7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2.7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2.7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2.7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2.7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2.7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2.7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2.7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2.7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2.7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2.7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2.7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2.7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2.7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2.7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2.7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2.7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2.7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2.7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2.7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2.7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2.7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2.7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2.7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2.7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2.7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2.7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2.7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2.7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2.7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2.7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2.7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2.7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2.7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2.7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2.7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2.7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2.7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2.7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2.7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2.7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2.7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2.7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2.7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2.7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2.7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2.7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2.7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2.7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2.7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2.7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2.7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2.7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2.7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2.7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2.7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2.7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2.7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2.7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2.7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2.7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2.7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2.7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2.7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2.7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2.7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2.7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2.7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2.7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2.7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2.7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2.7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2.7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2.7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2.7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2.7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2.7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2.7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2.7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2.7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2.7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2.7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2.7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2.7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2.7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2.7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2.7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2.7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2.7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2.7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2.7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2.7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2.7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2.7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2.7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2.7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2.7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2.7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2.7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2.7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2.7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2.7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2.7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2.7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2.7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2.7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2.7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2.7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2.7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2.7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2.7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2.7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2.7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2.7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2.7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2.7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2.7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2.7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2.7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2.7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2.7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2.7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2.7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2.7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2.7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2.7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2.7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2.7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2.7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2.7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2.7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2.7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2.7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2.7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2.7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2.7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2.7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2.7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2.7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2.7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2.7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2.7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2.7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2.7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2.7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2.7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2.7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2.7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2.7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2.7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2.7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2.7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2.7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2.7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2.7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2.7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2.7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2.7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2.7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2.7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2.7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2.7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2.7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2.7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2.7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2.7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2.7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2.7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2.7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2.7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2.7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2.7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2.7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2.7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2.7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2.7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2.7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2.7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2.7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2.7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2.7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2.7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2.7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2.7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2.7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2.7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2.7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2.7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2.7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2.7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2.7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2.7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2.7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2.7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2.7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2.7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2.7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2.7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2.7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2.7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2.7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2.7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2.7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2.7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2.7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2.7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2.7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2.7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2.7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2.7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2.7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2.7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2.7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2.7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2.7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2.7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2.7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2.7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2.7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2.7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2.7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2.7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2.7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2.7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2.7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2.7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2.7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2.7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2.7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2.7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2.7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2.7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2.7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2.7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2.7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2.7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2.7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2.7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2.7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2.7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2.7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2.7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2.7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2.7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2.7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2.7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sheetData>
  <mergeCells count="137">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 ref="A55:A57"/>
    <mergeCell ref="B55:B57"/>
    <mergeCell ref="D55:E55"/>
    <mergeCell ref="A58:A62"/>
    <mergeCell ref="B58:B62"/>
    <mergeCell ref="A63:A67"/>
    <mergeCell ref="B63:B67"/>
    <mergeCell ref="A68:A77"/>
    <mergeCell ref="B68:B77"/>
    <mergeCell ref="D64:E64"/>
    <mergeCell ref="A1:B4"/>
    <mergeCell ref="C1:D2"/>
    <mergeCell ref="C3:D4"/>
    <mergeCell ref="A5:B5"/>
    <mergeCell ref="C5:E5"/>
    <mergeCell ref="A6:B6"/>
    <mergeCell ref="C6:E6"/>
    <mergeCell ref="A7:B7"/>
    <mergeCell ref="C7:E7"/>
    <mergeCell ref="A8:B8"/>
    <mergeCell ref="C8:E8"/>
    <mergeCell ref="D11:E11"/>
    <mergeCell ref="D12:E12"/>
    <mergeCell ref="D13:E13"/>
    <mergeCell ref="D14:E14"/>
    <mergeCell ref="D15:E15"/>
    <mergeCell ref="A9:B9"/>
    <mergeCell ref="C9:E9"/>
    <mergeCell ref="A10:B10"/>
    <mergeCell ref="C10:E10"/>
    <mergeCell ref="D16:E16"/>
    <mergeCell ref="D18:E18"/>
    <mergeCell ref="D19:E19"/>
    <mergeCell ref="D20:E20"/>
    <mergeCell ref="D21:E21"/>
    <mergeCell ref="D22:E22"/>
    <mergeCell ref="D23:E23"/>
    <mergeCell ref="A12:A18"/>
    <mergeCell ref="B12:B18"/>
    <mergeCell ref="D24:E24"/>
    <mergeCell ref="D25:E25"/>
    <mergeCell ref="D26:E26"/>
    <mergeCell ref="D27:E27"/>
    <mergeCell ref="D28:E28"/>
    <mergeCell ref="D29:E29"/>
    <mergeCell ref="D30:E30"/>
    <mergeCell ref="D31:E31"/>
    <mergeCell ref="A19:A26"/>
    <mergeCell ref="B19:B26"/>
    <mergeCell ref="D32:E32"/>
    <mergeCell ref="D33:E33"/>
    <mergeCell ref="D34:E34"/>
    <mergeCell ref="D35:E35"/>
    <mergeCell ref="D36:E36"/>
    <mergeCell ref="D37:E37"/>
    <mergeCell ref="D38:E38"/>
    <mergeCell ref="A27:A34"/>
    <mergeCell ref="B27:B34"/>
    <mergeCell ref="A35:A39"/>
    <mergeCell ref="B35:B39"/>
    <mergeCell ref="D39:E39"/>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K40"/>
  <sheetViews>
    <sheetView tabSelected="1" zoomScale="82" zoomScaleNormal="82" workbookViewId="0">
      <selection activeCell="C7" sqref="C7:AK7"/>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9" customWidth="1"/>
    <col min="14" max="14" width="54.7109375" style="5" customWidth="1"/>
    <col min="15" max="15" width="14.140625" customWidth="1"/>
    <col min="16" max="16" width="15.28515625" customWidth="1"/>
    <col min="17" max="17" width="20.42578125" customWidth="1"/>
    <col min="18" max="18" width="14.5703125" customWidth="1"/>
    <col min="19" max="19" width="18.5703125" customWidth="1"/>
    <col min="20" max="20" width="14.7109375" customWidth="1"/>
    <col min="21" max="21" width="15.140625" customWidth="1"/>
    <col min="22" max="22" width="15.28515625" customWidth="1"/>
    <col min="23"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2" width="19.7109375" customWidth="1"/>
    <col min="33" max="36" width="23.7109375" customWidth="1"/>
    <col min="37" max="37" width="15.28515625" customWidth="1"/>
  </cols>
  <sheetData>
    <row r="1" spans="1:37" ht="15" customHeight="1" x14ac:dyDescent="0.25">
      <c r="A1" s="275"/>
      <c r="B1" s="276"/>
      <c r="C1" s="249" t="s">
        <v>87</v>
      </c>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1"/>
      <c r="AJ1" s="243" t="s">
        <v>88</v>
      </c>
      <c r="AK1" s="244"/>
    </row>
    <row r="2" spans="1:37" ht="15" customHeight="1" x14ac:dyDescent="0.25">
      <c r="A2" s="277"/>
      <c r="B2" s="278"/>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4"/>
      <c r="AJ2" s="245" t="s">
        <v>199</v>
      </c>
      <c r="AK2" s="246"/>
    </row>
    <row r="3" spans="1:37" ht="15" customHeight="1" x14ac:dyDescent="0.25">
      <c r="A3" s="277"/>
      <c r="B3" s="278"/>
      <c r="C3" s="255" t="s">
        <v>181</v>
      </c>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7"/>
      <c r="AJ3" s="247" t="s">
        <v>294</v>
      </c>
      <c r="AK3" s="248"/>
    </row>
    <row r="4" spans="1:37" ht="45.75" customHeight="1" thickBot="1" x14ac:dyDescent="0.3">
      <c r="A4" s="277"/>
      <c r="B4" s="278"/>
      <c r="C4" s="255"/>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7"/>
      <c r="AJ4" s="247" t="s">
        <v>295</v>
      </c>
      <c r="AK4" s="248"/>
    </row>
    <row r="5" spans="1:37" ht="36.75" customHeight="1" thickBot="1" x14ac:dyDescent="0.3">
      <c r="A5" s="279" t="s">
        <v>89</v>
      </c>
      <c r="B5" s="280"/>
      <c r="C5" s="281" t="s">
        <v>207</v>
      </c>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3"/>
    </row>
    <row r="6" spans="1:37" ht="41.25" customHeight="1" thickBot="1" x14ac:dyDescent="0.3">
      <c r="A6" s="284" t="s">
        <v>90</v>
      </c>
      <c r="B6" s="285"/>
      <c r="C6" s="286" t="s">
        <v>384</v>
      </c>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8"/>
    </row>
    <row r="7" spans="1:37" ht="240.75" customHeight="1" thickBot="1" x14ac:dyDescent="0.3">
      <c r="A7" s="295" t="s">
        <v>323</v>
      </c>
      <c r="B7" s="296"/>
      <c r="C7" s="289" t="s">
        <v>389</v>
      </c>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1"/>
    </row>
    <row r="8" spans="1:37" ht="36.75" customHeight="1" thickBot="1" x14ac:dyDescent="0.3">
      <c r="A8" s="284" t="s">
        <v>91</v>
      </c>
      <c r="B8" s="285"/>
      <c r="C8" s="292">
        <v>45747</v>
      </c>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4"/>
    </row>
    <row r="9" spans="1:37" s="45" customFormat="1" ht="25.5" customHeight="1" thickBot="1" x14ac:dyDescent="0.3">
      <c r="A9" s="269" t="s">
        <v>60</v>
      </c>
      <c r="B9" s="270"/>
      <c r="C9" s="270"/>
      <c r="D9" s="270"/>
      <c r="E9" s="270"/>
      <c r="F9" s="270"/>
      <c r="G9" s="271"/>
      <c r="H9" s="297" t="s">
        <v>61</v>
      </c>
      <c r="I9" s="298"/>
      <c r="J9" s="298"/>
      <c r="K9" s="298"/>
      <c r="L9" s="298"/>
      <c r="M9" s="298"/>
      <c r="N9" s="298"/>
      <c r="O9" s="298"/>
      <c r="P9" s="298"/>
      <c r="Q9" s="298"/>
      <c r="R9" s="298"/>
      <c r="S9" s="298"/>
      <c r="T9" s="298"/>
      <c r="U9" s="298"/>
      <c r="V9" s="298"/>
      <c r="W9" s="298"/>
      <c r="X9" s="298"/>
      <c r="Y9" s="298"/>
      <c r="Z9" s="298"/>
      <c r="AA9" s="299"/>
      <c r="AB9" s="264" t="s">
        <v>86</v>
      </c>
      <c r="AC9" s="265"/>
      <c r="AD9" s="265"/>
      <c r="AE9" s="265"/>
      <c r="AF9" s="265"/>
      <c r="AG9" s="265"/>
      <c r="AH9" s="265"/>
      <c r="AI9" s="265"/>
      <c r="AJ9" s="265"/>
      <c r="AK9" s="262"/>
    </row>
    <row r="10" spans="1:37" s="45" customFormat="1" ht="53.25" customHeight="1" thickBot="1" x14ac:dyDescent="0.3">
      <c r="A10" s="46" t="s">
        <v>64</v>
      </c>
      <c r="B10" s="300" t="s">
        <v>7</v>
      </c>
      <c r="C10" s="301"/>
      <c r="D10" s="301"/>
      <c r="E10" s="302"/>
      <c r="F10" s="47" t="s">
        <v>63</v>
      </c>
      <c r="G10" s="221" t="s">
        <v>31</v>
      </c>
      <c r="H10" s="272" t="s">
        <v>155</v>
      </c>
      <c r="I10" s="273"/>
      <c r="J10" s="273"/>
      <c r="K10" s="273"/>
      <c r="L10" s="274"/>
      <c r="M10" s="272" t="s">
        <v>62</v>
      </c>
      <c r="N10" s="273"/>
      <c r="O10" s="273"/>
      <c r="P10" s="273"/>
      <c r="Q10" s="273"/>
      <c r="R10" s="273"/>
      <c r="S10" s="273"/>
      <c r="T10" s="273"/>
      <c r="U10" s="273"/>
      <c r="V10" s="273"/>
      <c r="W10" s="273"/>
      <c r="X10" s="273"/>
      <c r="Y10" s="273"/>
      <c r="Z10" s="273"/>
      <c r="AA10" s="274"/>
      <c r="AB10" s="266"/>
      <c r="AC10" s="267"/>
      <c r="AD10" s="267"/>
      <c r="AE10" s="267"/>
      <c r="AF10" s="267"/>
      <c r="AG10" s="267"/>
      <c r="AH10" s="267"/>
      <c r="AI10" s="267"/>
      <c r="AJ10" s="267"/>
      <c r="AK10" s="268"/>
    </row>
    <row r="11" spans="1:37" s="45" customFormat="1" ht="37.5" customHeight="1" thickBot="1" x14ac:dyDescent="0.3">
      <c r="A11" s="221" t="s">
        <v>0</v>
      </c>
      <c r="B11" s="223" t="s">
        <v>1</v>
      </c>
      <c r="C11" s="221" t="s">
        <v>9</v>
      </c>
      <c r="D11" s="223" t="s">
        <v>8</v>
      </c>
      <c r="E11" s="221" t="s">
        <v>182</v>
      </c>
      <c r="F11" s="237" t="s">
        <v>39</v>
      </c>
      <c r="G11" s="238"/>
      <c r="H11" s="231" t="s">
        <v>6</v>
      </c>
      <c r="I11" s="225" t="s">
        <v>5</v>
      </c>
      <c r="J11" s="239"/>
      <c r="K11" s="225" t="s">
        <v>4</v>
      </c>
      <c r="L11" s="226"/>
      <c r="M11" s="229" t="s">
        <v>3</v>
      </c>
      <c r="N11" s="231" t="s">
        <v>10</v>
      </c>
      <c r="O11" s="233" t="s">
        <v>11</v>
      </c>
      <c r="P11" s="233" t="s">
        <v>12</v>
      </c>
      <c r="Q11" s="235" t="s">
        <v>13</v>
      </c>
      <c r="R11" s="225" t="s">
        <v>14</v>
      </c>
      <c r="S11" s="241" t="s">
        <v>15</v>
      </c>
      <c r="T11" s="258" t="s">
        <v>6</v>
      </c>
      <c r="U11" s="260" t="s">
        <v>73</v>
      </c>
      <c r="V11" s="260" t="s">
        <v>160</v>
      </c>
      <c r="W11" s="258" t="s">
        <v>214</v>
      </c>
      <c r="X11" s="258"/>
      <c r="Y11" s="229" t="s">
        <v>80</v>
      </c>
      <c r="Z11" s="226"/>
      <c r="AA11" s="226" t="s">
        <v>16</v>
      </c>
      <c r="AB11" s="262" t="s">
        <v>17</v>
      </c>
      <c r="AC11" s="219" t="s">
        <v>18</v>
      </c>
      <c r="AD11" s="264" t="s">
        <v>19</v>
      </c>
      <c r="AE11" s="219" t="s">
        <v>2</v>
      </c>
      <c r="AF11" s="262" t="s">
        <v>20</v>
      </c>
      <c r="AG11" s="322" t="s">
        <v>215</v>
      </c>
      <c r="AH11" s="323"/>
      <c r="AI11" s="323"/>
      <c r="AJ11" s="324"/>
      <c r="AK11" s="219" t="s">
        <v>161</v>
      </c>
    </row>
    <row r="12" spans="1:37" s="45" customFormat="1" ht="35.25" customHeight="1" thickBot="1" x14ac:dyDescent="0.3">
      <c r="A12" s="222"/>
      <c r="B12" s="224"/>
      <c r="C12" s="222"/>
      <c r="D12" s="224"/>
      <c r="E12" s="222"/>
      <c r="F12" s="224"/>
      <c r="G12" s="222"/>
      <c r="H12" s="232"/>
      <c r="I12" s="227"/>
      <c r="J12" s="240"/>
      <c r="K12" s="227"/>
      <c r="L12" s="228"/>
      <c r="M12" s="230"/>
      <c r="N12" s="232"/>
      <c r="O12" s="234"/>
      <c r="P12" s="234"/>
      <c r="Q12" s="236"/>
      <c r="R12" s="227"/>
      <c r="S12" s="242"/>
      <c r="T12" s="259"/>
      <c r="U12" s="261"/>
      <c r="V12" s="261"/>
      <c r="W12" s="259"/>
      <c r="X12" s="259"/>
      <c r="Y12" s="230"/>
      <c r="Z12" s="228"/>
      <c r="AA12" s="228"/>
      <c r="AB12" s="263"/>
      <c r="AC12" s="220"/>
      <c r="AD12" s="321"/>
      <c r="AE12" s="220"/>
      <c r="AF12" s="263"/>
      <c r="AG12" s="43" t="s">
        <v>217</v>
      </c>
      <c r="AH12" s="44" t="s">
        <v>218</v>
      </c>
      <c r="AI12" s="43" t="s">
        <v>219</v>
      </c>
      <c r="AJ12" s="43" t="s">
        <v>220</v>
      </c>
      <c r="AK12" s="220"/>
    </row>
    <row r="13" spans="1:37" s="58" customFormat="1" ht="171.75" customHeight="1" thickBot="1" x14ac:dyDescent="0.3">
      <c r="A13" s="48" t="s">
        <v>23</v>
      </c>
      <c r="B13" s="49" t="s">
        <v>293</v>
      </c>
      <c r="C13" s="50" t="s">
        <v>325</v>
      </c>
      <c r="D13" s="49" t="s">
        <v>326</v>
      </c>
      <c r="E13" s="50" t="str">
        <f>CONCATENATE(B13," ",C13," ",D13)</f>
        <v xml:space="preserve">Daño Fiscal sobre los recursos públicos por incorrecta asignación académica, debido a reporte inadecuado de número de horas a reconocer a docentes de cátedra </v>
      </c>
      <c r="F13" s="49" t="s">
        <v>42</v>
      </c>
      <c r="G13" s="50" t="s">
        <v>34</v>
      </c>
      <c r="H13" s="51">
        <v>1800</v>
      </c>
      <c r="I13" s="52" t="s">
        <v>48</v>
      </c>
      <c r="J13" s="52" t="str">
        <f>IF((I13="Muy Bajo"),"20%",IF(I13="Baja","40%",IF(I13="Media","60%",IF(I13="Alta","80%",IF(I13="Muy Alta","100%","0")))))</f>
        <v>80%</v>
      </c>
      <c r="K13" s="52" t="s">
        <v>57</v>
      </c>
      <c r="L13" s="52" t="str">
        <f>IF((K13="Leve"),"20%",IF(K13="Menor","40%",IF(K13="Moderado","60%",IF(K13="Mayor","80%",IF(K13="Catastrófico","100%","0")))))</f>
        <v>80%</v>
      </c>
      <c r="M13" s="53"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52" t="s">
        <v>327</v>
      </c>
      <c r="O13" s="52" t="s">
        <v>1</v>
      </c>
      <c r="P13" s="52" t="s">
        <v>67</v>
      </c>
      <c r="Q13" s="54" t="s">
        <v>71</v>
      </c>
      <c r="R13" s="53">
        <f>IF((P13="Preventivo"),"25%",IF(P13="Detectivo","15%",IF(P13="Correctivo","10%","0")))+IF((Q13="Automático"),"25%",IF(Q13="Manual","15%","0"))</f>
        <v>0.4</v>
      </c>
      <c r="S13" s="52" t="s">
        <v>74</v>
      </c>
      <c r="T13" s="52" t="s">
        <v>76</v>
      </c>
      <c r="U13" s="52" t="s">
        <v>79</v>
      </c>
      <c r="V13" s="53">
        <v>0.5</v>
      </c>
      <c r="W13" s="53">
        <v>0.5</v>
      </c>
      <c r="X13" s="52" t="str">
        <f>IF((W13&lt;21%),"Muy Bajo",IF((W13&lt;41%),"Baja",IF((W13&lt;61%),"Media",IF((W13&lt;81%),"Alta",IF((W13&lt;101%),"Muy alta","0")))))</f>
        <v>Media</v>
      </c>
      <c r="Y13" s="53">
        <f>IF(O13="Impacto",L13-(L13*R13),IF(O13="Probabilidad",L13-0,"0"))</f>
        <v>0.48</v>
      </c>
      <c r="Z13" s="52" t="str">
        <f>IF((Y13&lt;21%),"Leve",IF((Y13&lt;41%),"Menor",IF((Y13&lt;61%),"Moderado",IF((Y13&lt;81%),"Mayor",IF((Y13&lt;101%),"Catastrófico","0")))))</f>
        <v>Moderado</v>
      </c>
      <c r="AA13" s="53"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52" t="s">
        <v>85</v>
      </c>
      <c r="AC13" s="55" t="s">
        <v>385</v>
      </c>
      <c r="AD13" s="52" t="s">
        <v>337</v>
      </c>
      <c r="AE13" s="52" t="s">
        <v>338</v>
      </c>
      <c r="AF13" s="52" t="s">
        <v>339</v>
      </c>
      <c r="AG13" s="56" t="s">
        <v>340</v>
      </c>
      <c r="AH13" s="56" t="s">
        <v>341</v>
      </c>
      <c r="AI13" s="56" t="s">
        <v>342</v>
      </c>
      <c r="AJ13" s="56" t="s">
        <v>343</v>
      </c>
      <c r="AK13" s="57" t="s">
        <v>322</v>
      </c>
    </row>
    <row r="14" spans="1:37" s="58" customFormat="1" ht="162.75" customHeight="1" thickBot="1" x14ac:dyDescent="0.3">
      <c r="A14" s="59" t="s">
        <v>23</v>
      </c>
      <c r="B14" s="60" t="s">
        <v>100</v>
      </c>
      <c r="C14" s="61" t="s">
        <v>346</v>
      </c>
      <c r="D14" s="62" t="s">
        <v>347</v>
      </c>
      <c r="E14" s="63" t="str">
        <f>CONCATENATE(B14," ",C14," ",D14)</f>
        <v>Afectación económica por riesgos accidentales ocacionados en prácticas de campo    por: falta de mantenimiento de los vehículos; horario extendidos en la salida y regreso; desconocimiento o infraccion de las normas de tránsito; exceso de velocidad y el no cumplimiento de las normas de tránsito.</v>
      </c>
      <c r="F14" s="60" t="s">
        <v>42</v>
      </c>
      <c r="G14" s="64" t="s">
        <v>37</v>
      </c>
      <c r="H14" s="65">
        <v>980</v>
      </c>
      <c r="I14" s="56" t="s">
        <v>48</v>
      </c>
      <c r="J14" s="56" t="str">
        <f>IF((I14="Muy Bajo"),"20%",IF(I14="Baja","40%",IF(I14="Media","60%",IF(I14="Alta","80%",IF(I14="Muy Alta","100%","0")))))</f>
        <v>80%</v>
      </c>
      <c r="K14" s="56" t="s">
        <v>57</v>
      </c>
      <c r="L14" s="56" t="str">
        <f>IF((K14="Leve"),"20%",IF(K14="Menor","40%",IF(K14="Moderado","60%",IF(K14="Mayor","80%",IF(K14="Catastrófico","100%","0")))))</f>
        <v>80%</v>
      </c>
      <c r="M14" s="66" t="str">
        <f>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56" t="s">
        <v>336</v>
      </c>
      <c r="O14" s="56" t="s">
        <v>1</v>
      </c>
      <c r="P14" s="56" t="s">
        <v>67</v>
      </c>
      <c r="Q14" s="67" t="s">
        <v>71</v>
      </c>
      <c r="R14" s="66">
        <f>IF((P14="Preventivo"),"25%",IF(P14="Detectivo","15%",IF(P14="Correctivo","10%","0")))+IF((Q14="Automático"),"25%",IF(Q14="Manual","15%","0"))</f>
        <v>0.4</v>
      </c>
      <c r="S14" s="56" t="s">
        <v>74</v>
      </c>
      <c r="T14" s="56" t="s">
        <v>76</v>
      </c>
      <c r="U14" s="56" t="s">
        <v>79</v>
      </c>
      <c r="V14" s="66">
        <v>0.5</v>
      </c>
      <c r="W14" s="66">
        <v>0.5</v>
      </c>
      <c r="X14" s="56" t="str">
        <f>IF((W14&lt;21%),"Muy Bajo",IF((W14&lt;41%),"Baja",IF((W14&lt;61%),"Media",IF((W14&lt;81%),"Alta",IF((W14&lt;101%),"Muy alta","0")))))</f>
        <v>Media</v>
      </c>
      <c r="Y14" s="66">
        <f>IF(O14="Impacto",L14-(L14*R14),IF(O14="Probabilidad",L14-0,"0"))</f>
        <v>0.48</v>
      </c>
      <c r="Z14" s="56" t="str">
        <f>IF((Y14&lt;21%),"Leve",IF((Y14&lt;41%),"Menor",IF((Y14&lt;61%),"Moderado",IF((Y14&lt;81%),"Mayor",IF((Y14&lt;101%),"Catastrófico","0")))))</f>
        <v>Moderado</v>
      </c>
      <c r="AA14" s="66" t="str">
        <f>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56" t="s">
        <v>85</v>
      </c>
      <c r="AC14" s="68" t="s">
        <v>385</v>
      </c>
      <c r="AD14" s="52" t="s">
        <v>328</v>
      </c>
      <c r="AE14" s="52" t="s">
        <v>338</v>
      </c>
      <c r="AF14" s="52" t="s">
        <v>339</v>
      </c>
      <c r="AG14" s="56" t="s">
        <v>340</v>
      </c>
      <c r="AH14" s="56" t="s">
        <v>341</v>
      </c>
      <c r="AI14" s="56" t="s">
        <v>342</v>
      </c>
      <c r="AJ14" s="56" t="s">
        <v>343</v>
      </c>
      <c r="AK14" s="69" t="s">
        <v>322</v>
      </c>
    </row>
    <row r="15" spans="1:37" s="58" customFormat="1" ht="165" customHeight="1" thickBot="1" x14ac:dyDescent="0.3">
      <c r="A15" s="59" t="s">
        <v>24</v>
      </c>
      <c r="B15" s="60" t="s">
        <v>293</v>
      </c>
      <c r="C15" s="63" t="s">
        <v>309</v>
      </c>
      <c r="D15" s="60" t="s">
        <v>344</v>
      </c>
      <c r="E15" s="63" t="str">
        <f>CONCATENATE(B15," ",C15," ",D15)</f>
        <v>Daño Fiscal sobre los recursos públicos por asignar sin el cumplimiento de los requisitos establecidos en la normatividad vigente,  recursos financieros de las convocatorias para la ejecución de proyectos de investigación - creación, buscando un beneficio privado</v>
      </c>
      <c r="F15" s="60" t="s">
        <v>42</v>
      </c>
      <c r="G15" s="63" t="s">
        <v>34</v>
      </c>
      <c r="H15" s="65" t="s">
        <v>310</v>
      </c>
      <c r="I15" s="56" t="s">
        <v>48</v>
      </c>
      <c r="J15" s="56" t="str">
        <f>IF((I15="Muy Bajo"),"20%",IF(I15="Baja","40%",IF(I15="Media","60%",IF(I15="Alta","80%",IF(I15="Muy Alta","100%","0")))))</f>
        <v>80%</v>
      </c>
      <c r="K15" s="56" t="s">
        <v>57</v>
      </c>
      <c r="L15" s="56" t="str">
        <f>IF((K15="Leve"),"20%",IF(K15="Menor","40%",IF(K15="Moderado","60%",IF(K15="Mayor","80%",IF(K15="Catastrófico","100%","0")))))</f>
        <v>80%</v>
      </c>
      <c r="M15" s="66" t="str">
        <f>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56" t="s">
        <v>345</v>
      </c>
      <c r="O15" s="56" t="s">
        <v>65</v>
      </c>
      <c r="P15" s="56" t="s">
        <v>67</v>
      </c>
      <c r="Q15" s="56" t="s">
        <v>71</v>
      </c>
      <c r="R15" s="66">
        <f>IF((P15="Preventivo"),"25%",IF(P15="Detectivo","15%",IF(P15="Correctivo","10%","0")))+IF((Q15="Automático"),"25%",IF(Q15="Manual","15%","0"))</f>
        <v>0.4</v>
      </c>
      <c r="S15" s="56" t="s">
        <v>74</v>
      </c>
      <c r="T15" s="56" t="s">
        <v>76</v>
      </c>
      <c r="U15" s="56" t="s">
        <v>78</v>
      </c>
      <c r="V15" s="66">
        <v>0.5</v>
      </c>
      <c r="W15" s="66">
        <v>0.5</v>
      </c>
      <c r="X15" s="56" t="str">
        <f>IF((W15&lt;21%),"Muy Bajo",IF((W15&lt;41%),"Baja",IF((W15&lt;61%),"Media",IF((W15&lt;81%),"Alta",IF((W15&lt;101%),"Muy alta","0")))))</f>
        <v>Media</v>
      </c>
      <c r="Y15" s="66">
        <f>IF(O15="Impacto",L15-(L15*R15),IF(O15="Probabilidad",L15-0,"0"))</f>
        <v>0.8</v>
      </c>
      <c r="Z15" s="56" t="str">
        <f>IF((Y15&lt;21%),"Leve",IF((Y15&lt;41%),"Menor",IF((Y15&lt;61%),"Moderado",IF((Y15&lt;81%),"Mayor",IF((Y15&lt;101%),"Catastrófico","0")))))</f>
        <v>Mayor</v>
      </c>
      <c r="AA15" s="66" t="str">
        <f>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Alto</v>
      </c>
      <c r="AB15" s="56" t="s">
        <v>82</v>
      </c>
      <c r="AC15" s="56" t="s">
        <v>386</v>
      </c>
      <c r="AD15" s="56" t="s">
        <v>311</v>
      </c>
      <c r="AE15" s="56" t="s">
        <v>338</v>
      </c>
      <c r="AF15" s="56" t="s">
        <v>339</v>
      </c>
      <c r="AG15" s="56" t="s">
        <v>340</v>
      </c>
      <c r="AH15" s="56" t="s">
        <v>341</v>
      </c>
      <c r="AI15" s="56" t="s">
        <v>342</v>
      </c>
      <c r="AJ15" s="56" t="s">
        <v>343</v>
      </c>
      <c r="AK15" s="57" t="s">
        <v>322</v>
      </c>
    </row>
    <row r="16" spans="1:37" s="58" customFormat="1" ht="228.75" customHeight="1" thickBot="1" x14ac:dyDescent="0.3">
      <c r="A16" s="59" t="s">
        <v>201</v>
      </c>
      <c r="B16" s="60" t="s">
        <v>293</v>
      </c>
      <c r="C16" s="70" t="s">
        <v>333</v>
      </c>
      <c r="D16" s="71" t="s">
        <v>335</v>
      </c>
      <c r="E16" s="63" t="str">
        <f>CONCATENATE(B16,C16,D16)</f>
        <v>Daño Fiscal sobre los recursos públicos  por el aprovechamiento  de  autoridad, cargo y funciones   para la toma de decisiones por parte de la alta dirección en beneficio propio o de un tercero.</v>
      </c>
      <c r="F16" s="60" t="s">
        <v>42</v>
      </c>
      <c r="G16" s="63" t="s">
        <v>34</v>
      </c>
      <c r="H16" s="65" t="s">
        <v>48</v>
      </c>
      <c r="I16" s="72" t="s">
        <v>48</v>
      </c>
      <c r="J16" s="72" t="s">
        <v>314</v>
      </c>
      <c r="K16" s="56" t="s">
        <v>57</v>
      </c>
      <c r="L16" s="56" t="s">
        <v>314</v>
      </c>
      <c r="M16" s="73" t="s">
        <v>315</v>
      </c>
      <c r="N16" s="56" t="s">
        <v>321</v>
      </c>
      <c r="O16" s="56" t="s">
        <v>1</v>
      </c>
      <c r="P16" s="56" t="s">
        <v>67</v>
      </c>
      <c r="Q16" s="67" t="s">
        <v>71</v>
      </c>
      <c r="R16" s="66">
        <v>0.4</v>
      </c>
      <c r="S16" s="74" t="s">
        <v>74</v>
      </c>
      <c r="T16" s="56" t="s">
        <v>76</v>
      </c>
      <c r="U16" s="74" t="s">
        <v>78</v>
      </c>
      <c r="V16" s="66">
        <v>0.5</v>
      </c>
      <c r="W16" s="66">
        <v>0.5</v>
      </c>
      <c r="X16" s="56" t="s">
        <v>47</v>
      </c>
      <c r="Y16" s="66">
        <v>0.48</v>
      </c>
      <c r="Z16" s="56" t="s">
        <v>56</v>
      </c>
      <c r="AA16" s="66" t="s">
        <v>56</v>
      </c>
      <c r="AB16" s="56" t="s">
        <v>85</v>
      </c>
      <c r="AC16" s="58" t="s">
        <v>375</v>
      </c>
      <c r="AD16" s="56" t="s">
        <v>316</v>
      </c>
      <c r="AE16" s="56" t="s">
        <v>338</v>
      </c>
      <c r="AF16" s="56" t="s">
        <v>339</v>
      </c>
      <c r="AG16" s="56" t="s">
        <v>340</v>
      </c>
      <c r="AH16" s="56" t="s">
        <v>341</v>
      </c>
      <c r="AI16" s="56" t="s">
        <v>342</v>
      </c>
      <c r="AJ16" s="56" t="s">
        <v>343</v>
      </c>
      <c r="AK16" s="57" t="s">
        <v>322</v>
      </c>
    </row>
    <row r="17" spans="1:37" s="58" customFormat="1" ht="90.75" customHeight="1" x14ac:dyDescent="0.25">
      <c r="A17" s="303" t="s">
        <v>201</v>
      </c>
      <c r="B17" s="305" t="s">
        <v>174</v>
      </c>
      <c r="C17" s="305" t="s">
        <v>312</v>
      </c>
      <c r="D17" s="305" t="s">
        <v>348</v>
      </c>
      <c r="E17" s="305" t="str">
        <f>CONCATENATE(B17," ",C17," ",D17)</f>
        <v>Afectación económica y reputacional por deficiencia en  los mecanismos de autorregulación institucional, Debido al  tráfico de influencias y favorecimiento de procesos administrativos para la asignación de recursos a través de proyectos de Extensión y Proyeccion Social., para beneficio propio o de un tercero</v>
      </c>
      <c r="F17" s="307" t="s">
        <v>42</v>
      </c>
      <c r="G17" s="307" t="s">
        <v>34</v>
      </c>
      <c r="H17" s="307" t="s">
        <v>313</v>
      </c>
      <c r="I17" s="307" t="s">
        <v>48</v>
      </c>
      <c r="J17" s="307" t="str">
        <f>IF((I17="Muy Bajo"),"20%",IF(I17="Baja","40%",IF(I17="Media","60%",IF(I17="Alta","80%",IF(I17="Muy Alta","100%","0")))))</f>
        <v>80%</v>
      </c>
      <c r="K17" s="307" t="s">
        <v>57</v>
      </c>
      <c r="L17" s="307" t="str">
        <f>IF((K17="Leve"),"20%",IF(K17="Menor","40%",IF(K17="Moderado","60%",IF(K17="Mayor","80%",IF(K17="Catastrófico","100%","0")))))</f>
        <v>80%</v>
      </c>
      <c r="M17" s="308" t="str">
        <f>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Alto</v>
      </c>
      <c r="N17" s="74" t="s">
        <v>349</v>
      </c>
      <c r="O17" s="74" t="s">
        <v>1</v>
      </c>
      <c r="P17" s="74" t="s">
        <v>67</v>
      </c>
      <c r="Q17" s="74" t="s">
        <v>71</v>
      </c>
      <c r="R17" s="75">
        <f t="shared" ref="R17:R18" si="0">IF((P17="Preventivo"),"25%",IF(P17="Detectivo","15%",IF(P17="Correctivo","10%","0")))+IF((Q17="Automático"),"25%",IF(Q17="Manual","15%","0"))</f>
        <v>0.4</v>
      </c>
      <c r="S17" s="74" t="s">
        <v>75</v>
      </c>
      <c r="T17" s="74" t="s">
        <v>76</v>
      </c>
      <c r="U17" s="74" t="s">
        <v>78</v>
      </c>
      <c r="V17" s="75">
        <f>IF(O17="probabilidad",J17-(J17*R17),IF(O17="Impacto",(J17-0),"0"))</f>
        <v>0.8</v>
      </c>
      <c r="W17" s="308">
        <f>V18</f>
        <v>0.48</v>
      </c>
      <c r="X17" s="307" t="str">
        <f>IF((W17&lt;21%),"Muy Bajo",IF((W17&lt;41%),"Baja",IF((W17&lt;61%),"Media",IF((W17&lt;81%),"Alta",IF((W17&lt;101%),"Muy alta","0")))))</f>
        <v>Media</v>
      </c>
      <c r="Y17" s="308">
        <f>IF(O17="Impacto",L17-(L17*R17),IF(O17="Probabilidad",L17-0,"0"))</f>
        <v>0.48</v>
      </c>
      <c r="Z17" s="307" t="str">
        <f>IF((Y17&lt;21%),"Leve",IF((Y17&lt;41%),"Menor",IF((Y17&lt;61%),"Moderado",IF((Y17&lt;81%),"Mayor",IF((Y17&lt;101%),"Catastrófico","0")))))</f>
        <v>Moderado</v>
      </c>
      <c r="AA17" s="308" t="str">
        <f>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307" t="s">
        <v>85</v>
      </c>
      <c r="AC17" s="307" t="s">
        <v>387</v>
      </c>
      <c r="AD17" s="314" t="s">
        <v>316</v>
      </c>
      <c r="AE17" s="316" t="s">
        <v>338</v>
      </c>
      <c r="AF17" s="318" t="s">
        <v>339</v>
      </c>
      <c r="AG17" s="316" t="s">
        <v>340</v>
      </c>
      <c r="AH17" s="309" t="s">
        <v>341</v>
      </c>
      <c r="AI17" s="309" t="s">
        <v>342</v>
      </c>
      <c r="AJ17" s="309" t="s">
        <v>343</v>
      </c>
      <c r="AK17" s="312" t="s">
        <v>322</v>
      </c>
    </row>
    <row r="18" spans="1:37" s="58" customFormat="1" ht="90.75" customHeight="1" x14ac:dyDescent="0.25">
      <c r="A18" s="304"/>
      <c r="B18" s="306"/>
      <c r="C18" s="306"/>
      <c r="D18" s="306"/>
      <c r="E18" s="306"/>
      <c r="F18" s="306"/>
      <c r="G18" s="306"/>
      <c r="H18" s="306"/>
      <c r="I18" s="306"/>
      <c r="J18" s="306"/>
      <c r="K18" s="306"/>
      <c r="L18" s="306"/>
      <c r="M18" s="306"/>
      <c r="N18" s="72" t="s">
        <v>350</v>
      </c>
      <c r="O18" s="72" t="s">
        <v>1</v>
      </c>
      <c r="P18" s="72" t="s">
        <v>67</v>
      </c>
      <c r="Q18" s="72" t="s">
        <v>71</v>
      </c>
      <c r="R18" s="73">
        <f t="shared" si="0"/>
        <v>0.4</v>
      </c>
      <c r="S18" s="72" t="s">
        <v>75</v>
      </c>
      <c r="T18" s="72" t="s">
        <v>76</v>
      </c>
      <c r="U18" s="72" t="s">
        <v>78</v>
      </c>
      <c r="V18" s="73">
        <f>V17-(V17*R18)</f>
        <v>0.48</v>
      </c>
      <c r="W18" s="306"/>
      <c r="X18" s="306"/>
      <c r="Y18" s="306"/>
      <c r="Z18" s="306"/>
      <c r="AA18" s="306"/>
      <c r="AB18" s="306"/>
      <c r="AC18" s="306"/>
      <c r="AD18" s="315"/>
      <c r="AE18" s="317"/>
      <c r="AF18" s="319"/>
      <c r="AG18" s="320"/>
      <c r="AH18" s="310"/>
      <c r="AI18" s="310"/>
      <c r="AJ18" s="311"/>
      <c r="AK18" s="313"/>
    </row>
    <row r="19" spans="1:37" s="58" customFormat="1" ht="163.5" customHeight="1" x14ac:dyDescent="0.25">
      <c r="A19" s="77" t="s">
        <v>193</v>
      </c>
      <c r="B19" s="78" t="s">
        <v>293</v>
      </c>
      <c r="C19" s="79" t="s">
        <v>317</v>
      </c>
      <c r="D19" s="80" t="s">
        <v>318</v>
      </c>
      <c r="E19" s="81" t="s">
        <v>351</v>
      </c>
      <c r="F19" s="78" t="s">
        <v>42</v>
      </c>
      <c r="G19" s="81" t="s">
        <v>34</v>
      </c>
      <c r="H19" s="82" t="s">
        <v>48</v>
      </c>
      <c r="I19" s="326" t="s">
        <v>48</v>
      </c>
      <c r="J19" s="83" t="s">
        <v>314</v>
      </c>
      <c r="K19" s="326" t="s">
        <v>57</v>
      </c>
      <c r="L19" s="83" t="s">
        <v>314</v>
      </c>
      <c r="M19" s="330" t="s">
        <v>315</v>
      </c>
      <c r="N19" s="83" t="s">
        <v>352</v>
      </c>
      <c r="O19" s="83" t="s">
        <v>65</v>
      </c>
      <c r="P19" s="83" t="s">
        <v>67</v>
      </c>
      <c r="Q19" s="83" t="s">
        <v>71</v>
      </c>
      <c r="R19" s="84">
        <v>0.4</v>
      </c>
      <c r="S19" s="83" t="s">
        <v>74</v>
      </c>
      <c r="T19" s="83" t="s">
        <v>76</v>
      </c>
      <c r="U19" s="85" t="s">
        <v>78</v>
      </c>
      <c r="V19" s="84">
        <v>0.8</v>
      </c>
      <c r="W19" s="84">
        <v>0.8</v>
      </c>
      <c r="X19" s="83" t="s">
        <v>48</v>
      </c>
      <c r="Y19" s="84">
        <v>0.48</v>
      </c>
      <c r="Z19" s="83" t="s">
        <v>56</v>
      </c>
      <c r="AA19" s="84" t="s">
        <v>315</v>
      </c>
      <c r="AB19" s="83" t="s">
        <v>85</v>
      </c>
      <c r="AC19" s="86" t="s">
        <v>353</v>
      </c>
      <c r="AD19" s="83" t="s">
        <v>319</v>
      </c>
      <c r="AE19" s="83" t="s">
        <v>338</v>
      </c>
      <c r="AF19" s="83" t="s">
        <v>339</v>
      </c>
      <c r="AG19" s="83" t="s">
        <v>340</v>
      </c>
      <c r="AH19" s="83" t="s">
        <v>341</v>
      </c>
      <c r="AI19" s="83" t="s">
        <v>342</v>
      </c>
      <c r="AJ19" s="83" t="s">
        <v>343</v>
      </c>
      <c r="AK19" s="87" t="s">
        <v>322</v>
      </c>
    </row>
    <row r="20" spans="1:37" s="58" customFormat="1" ht="239.25" customHeight="1" x14ac:dyDescent="0.25">
      <c r="A20" s="88" t="s">
        <v>296</v>
      </c>
      <c r="B20" s="63" t="s">
        <v>293</v>
      </c>
      <c r="C20" s="71" t="s">
        <v>333</v>
      </c>
      <c r="D20" s="70" t="s">
        <v>320</v>
      </c>
      <c r="E20" s="60" t="s">
        <v>354</v>
      </c>
      <c r="F20" s="63" t="s">
        <v>42</v>
      </c>
      <c r="G20" s="89" t="s">
        <v>34</v>
      </c>
      <c r="H20" s="65" t="s">
        <v>48</v>
      </c>
      <c r="I20" s="327" t="s">
        <v>48</v>
      </c>
      <c r="J20" s="72" t="s">
        <v>314</v>
      </c>
      <c r="K20" s="329" t="s">
        <v>57</v>
      </c>
      <c r="L20" s="56" t="s">
        <v>314</v>
      </c>
      <c r="M20" s="331" t="s">
        <v>315</v>
      </c>
      <c r="N20" s="56" t="s">
        <v>321</v>
      </c>
      <c r="O20" s="56" t="s">
        <v>1</v>
      </c>
      <c r="P20" s="56" t="s">
        <v>67</v>
      </c>
      <c r="Q20" s="67" t="s">
        <v>71</v>
      </c>
      <c r="R20" s="66">
        <v>0.4</v>
      </c>
      <c r="S20" s="74" t="s">
        <v>74</v>
      </c>
      <c r="T20" s="56" t="s">
        <v>76</v>
      </c>
      <c r="U20" s="56" t="s">
        <v>79</v>
      </c>
      <c r="V20" s="66">
        <v>0.5</v>
      </c>
      <c r="W20" s="66">
        <v>0.5</v>
      </c>
      <c r="X20" s="56" t="s">
        <v>47</v>
      </c>
      <c r="Y20" s="66">
        <v>0.48</v>
      </c>
      <c r="Z20" s="56" t="s">
        <v>56</v>
      </c>
      <c r="AA20" s="66" t="s">
        <v>56</v>
      </c>
      <c r="AB20" s="56" t="s">
        <v>85</v>
      </c>
      <c r="AC20" s="90" t="s">
        <v>375</v>
      </c>
      <c r="AD20" s="56" t="s">
        <v>334</v>
      </c>
      <c r="AE20" s="56" t="s">
        <v>307</v>
      </c>
      <c r="AF20" s="56" t="s">
        <v>308</v>
      </c>
      <c r="AG20" s="56" t="s">
        <v>329</v>
      </c>
      <c r="AH20" s="56" t="s">
        <v>330</v>
      </c>
      <c r="AI20" s="56" t="s">
        <v>331</v>
      </c>
      <c r="AJ20" s="56" t="s">
        <v>332</v>
      </c>
      <c r="AK20" s="69" t="s">
        <v>322</v>
      </c>
    </row>
    <row r="21" spans="1:37" s="58" customFormat="1" ht="141.75" customHeight="1" x14ac:dyDescent="0.25">
      <c r="A21" s="91" t="s">
        <v>368</v>
      </c>
      <c r="B21" s="92" t="s">
        <v>174</v>
      </c>
      <c r="C21" s="93" t="s">
        <v>356</v>
      </c>
      <c r="D21" s="92" t="s">
        <v>357</v>
      </c>
      <c r="E21" s="93" t="s">
        <v>358</v>
      </c>
      <c r="F21" s="92" t="s">
        <v>42</v>
      </c>
      <c r="G21" s="94" t="s">
        <v>34</v>
      </c>
      <c r="H21" s="95" t="s">
        <v>48</v>
      </c>
      <c r="I21" s="328" t="s">
        <v>48</v>
      </c>
      <c r="J21" s="95" t="s">
        <v>314</v>
      </c>
      <c r="K21" s="328" t="s">
        <v>57</v>
      </c>
      <c r="L21" s="95" t="s">
        <v>314</v>
      </c>
      <c r="M21" s="332" t="s">
        <v>315</v>
      </c>
      <c r="N21" s="96" t="s">
        <v>359</v>
      </c>
      <c r="O21" s="74" t="s">
        <v>65</v>
      </c>
      <c r="P21" s="74" t="s">
        <v>67</v>
      </c>
      <c r="Q21" s="74" t="s">
        <v>71</v>
      </c>
      <c r="R21" s="75">
        <v>0.4</v>
      </c>
      <c r="S21" s="74" t="s">
        <v>74</v>
      </c>
      <c r="T21" s="74" t="s">
        <v>76</v>
      </c>
      <c r="U21" s="74" t="s">
        <v>78</v>
      </c>
      <c r="V21" s="75">
        <v>0.3</v>
      </c>
      <c r="W21" s="73">
        <v>0.3</v>
      </c>
      <c r="X21" s="72" t="s">
        <v>46</v>
      </c>
      <c r="Y21" s="73">
        <v>0.8</v>
      </c>
      <c r="Z21" s="72" t="s">
        <v>57</v>
      </c>
      <c r="AA21" s="73" t="s">
        <v>315</v>
      </c>
      <c r="AB21" s="72" t="s">
        <v>82</v>
      </c>
      <c r="AC21" s="72" t="s">
        <v>388</v>
      </c>
      <c r="AD21" s="72" t="s">
        <v>360</v>
      </c>
      <c r="AE21" s="97" t="s">
        <v>307</v>
      </c>
      <c r="AF21" s="98" t="s">
        <v>308</v>
      </c>
      <c r="AG21" s="72" t="s">
        <v>361</v>
      </c>
      <c r="AH21" s="72" t="s">
        <v>361</v>
      </c>
      <c r="AI21" s="72" t="s">
        <v>361</v>
      </c>
      <c r="AJ21" s="72" t="s">
        <v>361</v>
      </c>
      <c r="AK21" s="72" t="s">
        <v>362</v>
      </c>
    </row>
    <row r="22" spans="1:37" s="100" customFormat="1" ht="76.5" customHeight="1" x14ac:dyDescent="0.25">
      <c r="A22" s="99" t="s">
        <v>355</v>
      </c>
      <c r="B22" s="56" t="s">
        <v>174</v>
      </c>
      <c r="C22" s="56" t="s">
        <v>438</v>
      </c>
      <c r="D22" s="56" t="s">
        <v>439</v>
      </c>
      <c r="E22" s="56" t="s">
        <v>440</v>
      </c>
      <c r="F22" s="56" t="s">
        <v>42</v>
      </c>
      <c r="G22" s="56" t="s">
        <v>441</v>
      </c>
      <c r="H22" s="56">
        <v>9</v>
      </c>
      <c r="I22" s="333" t="s">
        <v>46</v>
      </c>
      <c r="J22" s="76">
        <v>0.4</v>
      </c>
      <c r="K22" s="334" t="s">
        <v>58</v>
      </c>
      <c r="L22" s="76">
        <v>1</v>
      </c>
      <c r="M22" s="334" t="s">
        <v>442</v>
      </c>
      <c r="N22" s="56" t="s">
        <v>443</v>
      </c>
      <c r="O22" s="56" t="s">
        <v>65</v>
      </c>
      <c r="P22" s="56" t="s">
        <v>67</v>
      </c>
      <c r="Q22" s="56" t="s">
        <v>71</v>
      </c>
      <c r="R22" s="76">
        <v>0.4</v>
      </c>
      <c r="S22" s="56" t="s">
        <v>74</v>
      </c>
      <c r="T22" s="56" t="s">
        <v>76</v>
      </c>
      <c r="U22" s="56" t="s">
        <v>78</v>
      </c>
      <c r="V22" s="76">
        <v>0.24</v>
      </c>
      <c r="W22" s="76">
        <v>0.3</v>
      </c>
      <c r="X22" s="56" t="s">
        <v>46</v>
      </c>
      <c r="Y22" s="76">
        <v>1</v>
      </c>
      <c r="Z22" s="56" t="s">
        <v>58</v>
      </c>
      <c r="AA22" s="56" t="s">
        <v>442</v>
      </c>
      <c r="AB22" s="56" t="s">
        <v>82</v>
      </c>
    </row>
    <row r="23" spans="1:37" s="58" customFormat="1" ht="150" x14ac:dyDescent="0.25">
      <c r="A23" s="101" t="s">
        <v>355</v>
      </c>
      <c r="B23" s="92" t="s">
        <v>174</v>
      </c>
      <c r="C23" s="93" t="s">
        <v>363</v>
      </c>
      <c r="D23" s="92" t="s">
        <v>364</v>
      </c>
      <c r="E23" s="93" t="s">
        <v>365</v>
      </c>
      <c r="F23" s="92" t="s">
        <v>42</v>
      </c>
      <c r="G23" s="94" t="s">
        <v>34</v>
      </c>
      <c r="H23" s="95" t="s">
        <v>48</v>
      </c>
      <c r="I23" s="328" t="s">
        <v>48</v>
      </c>
      <c r="J23" s="95" t="s">
        <v>314</v>
      </c>
      <c r="K23" s="328" t="s">
        <v>57</v>
      </c>
      <c r="L23" s="95" t="s">
        <v>314</v>
      </c>
      <c r="M23" s="332" t="s">
        <v>315</v>
      </c>
      <c r="N23" s="96" t="s">
        <v>366</v>
      </c>
      <c r="O23" s="74" t="s">
        <v>65</v>
      </c>
      <c r="P23" s="74" t="s">
        <v>67</v>
      </c>
      <c r="Q23" s="74" t="s">
        <v>71</v>
      </c>
      <c r="R23" s="75">
        <v>0.4</v>
      </c>
      <c r="S23" s="74" t="s">
        <v>74</v>
      </c>
      <c r="T23" s="74" t="s">
        <v>76</v>
      </c>
      <c r="U23" s="74" t="s">
        <v>78</v>
      </c>
      <c r="V23" s="75">
        <v>0.108</v>
      </c>
      <c r="W23" s="75">
        <v>0.3</v>
      </c>
      <c r="X23" s="74" t="s">
        <v>46</v>
      </c>
      <c r="Y23" s="75">
        <v>0.8</v>
      </c>
      <c r="Z23" s="74" t="s">
        <v>57</v>
      </c>
      <c r="AA23" s="75" t="s">
        <v>315</v>
      </c>
      <c r="AB23" s="74" t="s">
        <v>82</v>
      </c>
      <c r="AC23" s="72" t="s">
        <v>388</v>
      </c>
      <c r="AD23" s="74" t="s">
        <v>360</v>
      </c>
      <c r="AE23" s="102"/>
      <c r="AF23" s="103"/>
      <c r="AG23" s="104" t="s">
        <v>367</v>
      </c>
      <c r="AH23" s="104" t="s">
        <v>367</v>
      </c>
      <c r="AI23" s="104" t="s">
        <v>367</v>
      </c>
      <c r="AJ23" s="104" t="s">
        <v>367</v>
      </c>
      <c r="AK23" s="74" t="s">
        <v>322</v>
      </c>
    </row>
    <row r="24" spans="1:37" s="100" customFormat="1" ht="246.75" customHeight="1" x14ac:dyDescent="0.25">
      <c r="A24" s="59" t="s">
        <v>25</v>
      </c>
      <c r="B24" s="60" t="s">
        <v>293</v>
      </c>
      <c r="C24" s="70" t="s">
        <v>390</v>
      </c>
      <c r="D24" s="71" t="s">
        <v>391</v>
      </c>
      <c r="E24" s="63" t="str">
        <f t="shared" ref="E24:E25" si="1">CONCATENATE(B24,"",C24,"",D24)</f>
        <v xml:space="preserve">Daño Fiscal sobre los recursos públicos  por falta de seguimiento y control en la gestión de tramites administrativos y judiciales. por indebido  seguimiento, control y cumplimiento de lo establecido en la normatividad  en beneficio propio o de un tercero. </v>
      </c>
      <c r="F24" s="105" t="s">
        <v>42</v>
      </c>
      <c r="G24" s="63" t="s">
        <v>34</v>
      </c>
      <c r="H24" s="65" t="s">
        <v>48</v>
      </c>
      <c r="I24" s="106" t="s">
        <v>48</v>
      </c>
      <c r="J24" s="106" t="str">
        <f t="shared" ref="J24:J25" si="2">IF((I24="Muy Bajo"),"20%",IF(I24="Baja","40%",IF(I24="Media","60%",IF(I24="Alta","80%",IF(I24="Muy Alta","100%","0")))))</f>
        <v>80%</v>
      </c>
      <c r="K24" s="107" t="s">
        <v>57</v>
      </c>
      <c r="L24" s="107" t="str">
        <f t="shared" ref="L24:L25" si="3">IF((K24="Leve"),"20%",IF(K24="Menor","40%",IF(K24="Moderado","60%",IF(K24="Mayor","80%",IF(K24="Catastrófico","100%","0")))))</f>
        <v>80%</v>
      </c>
      <c r="M24" s="108" t="str">
        <f t="shared" ref="M24:M25" si="4">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Alto</v>
      </c>
      <c r="N24" s="56" t="s">
        <v>392</v>
      </c>
      <c r="O24" s="107" t="s">
        <v>1</v>
      </c>
      <c r="P24" s="107" t="s">
        <v>67</v>
      </c>
      <c r="Q24" s="109" t="s">
        <v>71</v>
      </c>
      <c r="R24" s="110">
        <f>IF((P24="Preventivo"),"25%",IF(P24="Detectivo","15%",IF(P24="Correctivo","10%","0")))+IF((Q24="Automático"),"25%",IF(Q24="Manual","15%","0"))</f>
        <v>0.4</v>
      </c>
      <c r="S24" s="111" t="s">
        <v>74</v>
      </c>
      <c r="T24" s="107" t="s">
        <v>76</v>
      </c>
      <c r="U24" s="107" t="s">
        <v>79</v>
      </c>
      <c r="V24" s="110">
        <v>0.5</v>
      </c>
      <c r="W24" s="110">
        <v>0.5</v>
      </c>
      <c r="X24" s="107" t="str">
        <f>IF((W24&lt;21%),"Muy Bajo",IF((W24&lt;41%),"Baja",IF((W24&lt;61%),"Media",IF((W24&lt;81%),"Alta",IF((W24&lt;101%),"Muy alta","0")))))</f>
        <v>Media</v>
      </c>
      <c r="Y24" s="110">
        <f>IF(O24="Impacto",L24-(L24*R24),IF(O24="Probabilidad",L24-0,"0"))</f>
        <v>0.48</v>
      </c>
      <c r="Z24" s="107" t="str">
        <f>IF((Y24&lt;21%),"Leve",IF((Y24&lt;41%),"Menor",IF((Y24&lt;61%),"Moderado",IF((Y24&lt;81%),"Mayor",IF((Y24&lt;101%),"Catastrófico","0")))))</f>
        <v>Moderado</v>
      </c>
      <c r="AA24" s="110" t="str">
        <f>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107" t="s">
        <v>85</v>
      </c>
      <c r="AC24" s="56" t="s">
        <v>375</v>
      </c>
      <c r="AD24" s="56" t="s">
        <v>393</v>
      </c>
      <c r="AE24" s="56" t="s">
        <v>338</v>
      </c>
      <c r="AF24" s="56" t="s">
        <v>339</v>
      </c>
      <c r="AG24" s="56" t="s">
        <v>340</v>
      </c>
      <c r="AH24" s="56" t="s">
        <v>341</v>
      </c>
      <c r="AI24" s="56" t="s">
        <v>342</v>
      </c>
      <c r="AJ24" s="56" t="s">
        <v>343</v>
      </c>
      <c r="AK24" s="112" t="s">
        <v>322</v>
      </c>
    </row>
    <row r="25" spans="1:37" s="100" customFormat="1" ht="239.25" customHeight="1" x14ac:dyDescent="0.25">
      <c r="A25" s="113" t="s">
        <v>25</v>
      </c>
      <c r="B25" s="114" t="s">
        <v>293</v>
      </c>
      <c r="C25" s="70" t="s">
        <v>394</v>
      </c>
      <c r="D25" s="71" t="s">
        <v>320</v>
      </c>
      <c r="E25" s="64" t="str">
        <f t="shared" si="1"/>
        <v>Daño Fiscal sobre los recursos públicospor el aprovechamiento  de  autoridad, cargo y funciones para la toma de decisiones por parte de la alta dirección en beneficio propio o de un tercero.</v>
      </c>
      <c r="F25" s="115" t="s">
        <v>42</v>
      </c>
      <c r="G25" s="64" t="s">
        <v>34</v>
      </c>
      <c r="H25" s="116" t="s">
        <v>48</v>
      </c>
      <c r="I25" s="106" t="s">
        <v>48</v>
      </c>
      <c r="J25" s="106" t="str">
        <f t="shared" si="2"/>
        <v>80%</v>
      </c>
      <c r="K25" s="117" t="s">
        <v>57</v>
      </c>
      <c r="L25" s="117" t="str">
        <f t="shared" si="3"/>
        <v>80%</v>
      </c>
      <c r="M25" s="108" t="str">
        <f t="shared" si="4"/>
        <v>Alto</v>
      </c>
      <c r="N25" s="118" t="s">
        <v>321</v>
      </c>
      <c r="O25" s="117" t="s">
        <v>1</v>
      </c>
      <c r="P25" s="117" t="s">
        <v>67</v>
      </c>
      <c r="Q25" s="119" t="s">
        <v>71</v>
      </c>
      <c r="R25" s="120">
        <f t="shared" ref="R25" si="5">IF((P25="Preventivo"),"25%",IF(P25="Detectivo","15%",IF(P25="Correctivo","10%","0")))+IF((Q25="Automático"),"25%",IF(Q25="Manual","15%","0"))</f>
        <v>0.4</v>
      </c>
      <c r="S25" s="106" t="s">
        <v>74</v>
      </c>
      <c r="T25" s="117" t="s">
        <v>76</v>
      </c>
      <c r="U25" s="117" t="s">
        <v>79</v>
      </c>
      <c r="V25" s="120">
        <v>0.5</v>
      </c>
      <c r="W25" s="120">
        <v>0.5</v>
      </c>
      <c r="X25" s="117" t="str">
        <f t="shared" ref="X25" si="6">IF((W25&lt;21%),"Muy Bajo",IF((W25&lt;41%),"Baja",IF((W25&lt;61%),"Media",IF((W25&lt;81%),"Alta",IF((W25&lt;101%),"Muy alta","0")))))</f>
        <v>Media</v>
      </c>
      <c r="Y25" s="120">
        <f t="shared" ref="Y25" si="7">IF(O25="Impacto",L25-(L25*R25),IF(O25="Probabilidad",L25-0,"0"))</f>
        <v>0.48</v>
      </c>
      <c r="Z25" s="117" t="str">
        <f t="shared" ref="Z25" si="8">IF((Y25&lt;21%),"Leve",IF((Y25&lt;41%),"Menor",IF((Y25&lt;61%),"Moderado",IF((Y25&lt;81%),"Mayor",IF((Y25&lt;101%),"Catastrófico","0")))))</f>
        <v>Moderado</v>
      </c>
      <c r="AA25" s="120" t="str">
        <f t="shared" ref="AA25" si="9">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Moderado</v>
      </c>
      <c r="AB25" s="117" t="s">
        <v>85</v>
      </c>
      <c r="AC25" s="58" t="s">
        <v>375</v>
      </c>
      <c r="AD25" s="118" t="s">
        <v>393</v>
      </c>
      <c r="AE25" s="118" t="s">
        <v>338</v>
      </c>
      <c r="AF25" s="118" t="s">
        <v>339</v>
      </c>
      <c r="AG25" s="118" t="s">
        <v>340</v>
      </c>
      <c r="AH25" s="118" t="s">
        <v>341</v>
      </c>
      <c r="AI25" s="118" t="s">
        <v>342</v>
      </c>
      <c r="AJ25" s="118" t="s">
        <v>343</v>
      </c>
      <c r="AK25" s="121" t="s">
        <v>322</v>
      </c>
    </row>
    <row r="26" spans="1:37" s="125" customFormat="1" ht="168" x14ac:dyDescent="0.25">
      <c r="A26" s="99" t="s">
        <v>26</v>
      </c>
      <c r="B26" s="56" t="s">
        <v>293</v>
      </c>
      <c r="C26" s="122" t="s">
        <v>406</v>
      </c>
      <c r="D26" s="122" t="s">
        <v>402</v>
      </c>
      <c r="E26" s="56" t="str">
        <f>CONCATENATE(B26," ",C26," ",D26)</f>
        <v>Daño Fiscal sobre los recursos públicos por queja o reclamo de un servidor de la Universidad  Debido a inconsistencias en la liquidación en los valores de las cesantias e intereses de cesantías,</v>
      </c>
      <c r="F26" s="107" t="s">
        <v>42</v>
      </c>
      <c r="G26" s="56" t="s">
        <v>32</v>
      </c>
      <c r="H26" s="109">
        <v>822</v>
      </c>
      <c r="I26" s="107" t="s">
        <v>48</v>
      </c>
      <c r="J26" s="107" t="str">
        <f t="shared" ref="J26:J33" si="10">IF((I26="Muy Bajo"),"20%",IF(I26="Baja","40%",IF(I26="Media","60%",IF(I26="Alta","80%",IF(I26="Muy Alta","100%","0")))))</f>
        <v>80%</v>
      </c>
      <c r="K26" s="107" t="s">
        <v>57</v>
      </c>
      <c r="L26" s="107" t="str">
        <f t="shared" ref="L26:L29" si="11">IF((K26="Leve"),"20%",IF(K26="Menor","40%",IF(K26="Moderado","60%",IF(K26="Mayor","80%",IF(K26="Catastrófico","100%","0")))))</f>
        <v>80%</v>
      </c>
      <c r="M26" s="123" t="str">
        <f t="shared" ref="M26:M33" si="12">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Alto</v>
      </c>
      <c r="N26" s="56" t="s">
        <v>403</v>
      </c>
      <c r="O26" s="107" t="s">
        <v>65</v>
      </c>
      <c r="P26" s="107" t="s">
        <v>67</v>
      </c>
      <c r="Q26" s="107" t="s">
        <v>71</v>
      </c>
      <c r="R26" s="123">
        <f t="shared" ref="R26:R28" si="13">IF((P26="Preventivo"),"25%",IF(P26="Detectivo","15%",IF(P26="Correctivo","10%","0")))+IF((Q26="Automático"),"25%",IF(Q26="Manual","15%","0"))</f>
        <v>0.4</v>
      </c>
      <c r="S26" s="107" t="s">
        <v>74</v>
      </c>
      <c r="T26" s="107" t="s">
        <v>76</v>
      </c>
      <c r="U26" s="124" t="s">
        <v>78</v>
      </c>
      <c r="V26" s="110">
        <v>0.8</v>
      </c>
      <c r="W26" s="110">
        <v>0.8</v>
      </c>
      <c r="X26" s="107" t="s">
        <v>48</v>
      </c>
      <c r="Y26" s="110">
        <v>0.48</v>
      </c>
      <c r="Z26" s="107" t="s">
        <v>56</v>
      </c>
      <c r="AA26" s="110" t="s">
        <v>315</v>
      </c>
      <c r="AB26" s="107" t="s">
        <v>82</v>
      </c>
      <c r="AC26" s="56" t="s">
        <v>405</v>
      </c>
      <c r="AD26" s="56" t="s">
        <v>404</v>
      </c>
      <c r="AE26" s="56" t="s">
        <v>338</v>
      </c>
      <c r="AF26" s="56" t="s">
        <v>339</v>
      </c>
      <c r="AG26" s="56" t="s">
        <v>340</v>
      </c>
      <c r="AH26" s="56" t="s">
        <v>341</v>
      </c>
      <c r="AI26" s="56" t="s">
        <v>342</v>
      </c>
      <c r="AJ26" s="56" t="s">
        <v>343</v>
      </c>
      <c r="AK26" s="107" t="s">
        <v>322</v>
      </c>
    </row>
    <row r="27" spans="1:37" s="130" customFormat="1" ht="168" x14ac:dyDescent="0.25">
      <c r="A27" s="59" t="s">
        <v>26</v>
      </c>
      <c r="B27" s="60" t="s">
        <v>293</v>
      </c>
      <c r="C27" s="70" t="s">
        <v>407</v>
      </c>
      <c r="D27" s="71" t="s">
        <v>408</v>
      </c>
      <c r="E27" s="126" t="str">
        <f>CONCATENATE(B27," ",C27," ",D27)</f>
        <v>Daño Fiscal sobre los recursos públicos por pago de la indemnización por una sola vez, igual al valor de los intereses causados y queja o reclamo del funcionario afectado Debido a la demora en el pago de los intereses de cesantías antes del 31 de enero de cada vigencia, segun lo establecido en la normatividad vigente.</v>
      </c>
      <c r="F27" s="115" t="s">
        <v>42</v>
      </c>
      <c r="G27" s="126" t="s">
        <v>32</v>
      </c>
      <c r="H27" s="127">
        <v>822</v>
      </c>
      <c r="I27" s="106" t="s">
        <v>48</v>
      </c>
      <c r="J27" s="106" t="str">
        <f t="shared" si="10"/>
        <v>80%</v>
      </c>
      <c r="K27" s="107" t="s">
        <v>57</v>
      </c>
      <c r="L27" s="107" t="str">
        <f t="shared" si="11"/>
        <v>80%</v>
      </c>
      <c r="M27" s="108" t="str">
        <f t="shared" si="12"/>
        <v>Alto</v>
      </c>
      <c r="N27" s="74" t="s">
        <v>409</v>
      </c>
      <c r="O27" s="111" t="s">
        <v>65</v>
      </c>
      <c r="P27" s="111" t="s">
        <v>67</v>
      </c>
      <c r="Q27" s="111" t="s">
        <v>71</v>
      </c>
      <c r="R27" s="128">
        <f t="shared" si="13"/>
        <v>0.4</v>
      </c>
      <c r="S27" s="111" t="s">
        <v>74</v>
      </c>
      <c r="T27" s="111" t="s">
        <v>76</v>
      </c>
      <c r="U27" s="129" t="s">
        <v>78</v>
      </c>
      <c r="V27" s="110">
        <v>0.8</v>
      </c>
      <c r="W27" s="110">
        <v>0.8</v>
      </c>
      <c r="X27" s="107" t="s">
        <v>48</v>
      </c>
      <c r="Y27" s="110">
        <v>0.48</v>
      </c>
      <c r="Z27" s="107" t="s">
        <v>56</v>
      </c>
      <c r="AA27" s="110" t="s">
        <v>315</v>
      </c>
      <c r="AB27" s="106" t="s">
        <v>82</v>
      </c>
      <c r="AC27" s="72" t="s">
        <v>405</v>
      </c>
      <c r="AD27" s="72" t="s">
        <v>404</v>
      </c>
      <c r="AE27" s="56" t="s">
        <v>338</v>
      </c>
      <c r="AF27" s="56" t="s">
        <v>339</v>
      </c>
      <c r="AG27" s="56" t="s">
        <v>340</v>
      </c>
      <c r="AH27" s="56" t="s">
        <v>341</v>
      </c>
      <c r="AI27" s="56" t="s">
        <v>342</v>
      </c>
      <c r="AJ27" s="56" t="s">
        <v>343</v>
      </c>
      <c r="AK27" s="112" t="s">
        <v>322</v>
      </c>
    </row>
    <row r="28" spans="1:37" s="130" customFormat="1" ht="168" x14ac:dyDescent="0.25">
      <c r="A28" s="113" t="s">
        <v>26</v>
      </c>
      <c r="B28" s="114" t="s">
        <v>293</v>
      </c>
      <c r="C28" s="70" t="s">
        <v>410</v>
      </c>
      <c r="D28" s="71" t="s">
        <v>411</v>
      </c>
      <c r="E28" s="126" t="str">
        <f>CONCATENATE(B28," ",C28," ",D28)</f>
        <v xml:space="preserve">Daño Fiscal sobre los recursos públicos por pago de un día de salario del trabajador por cada dia de mora y queja o reclamo del funcionario afectado Debido a la demora en el pago de las cesantías antes del 14 de febrero de cada vigencia,  según lo estbalecido en la  normativa vigente. </v>
      </c>
      <c r="F28" s="115" t="s">
        <v>42</v>
      </c>
      <c r="G28" s="126" t="s">
        <v>32</v>
      </c>
      <c r="H28" s="127">
        <v>822</v>
      </c>
      <c r="I28" s="106" t="s">
        <v>48</v>
      </c>
      <c r="J28" s="106" t="str">
        <f t="shared" si="10"/>
        <v>80%</v>
      </c>
      <c r="K28" s="117" t="s">
        <v>57</v>
      </c>
      <c r="L28" s="117" t="str">
        <f t="shared" si="11"/>
        <v>80%</v>
      </c>
      <c r="M28" s="108" t="str">
        <f t="shared" si="12"/>
        <v>Alto</v>
      </c>
      <c r="N28" s="72" t="s">
        <v>412</v>
      </c>
      <c r="O28" s="106" t="s">
        <v>65</v>
      </c>
      <c r="P28" s="106" t="s">
        <v>67</v>
      </c>
      <c r="Q28" s="106" t="s">
        <v>71</v>
      </c>
      <c r="R28" s="108">
        <f t="shared" si="13"/>
        <v>0.4</v>
      </c>
      <c r="S28" s="106" t="s">
        <v>74</v>
      </c>
      <c r="T28" s="106" t="s">
        <v>76</v>
      </c>
      <c r="U28" s="131" t="s">
        <v>78</v>
      </c>
      <c r="V28" s="120">
        <v>0.8</v>
      </c>
      <c r="W28" s="120">
        <v>0.8</v>
      </c>
      <c r="X28" s="117" t="s">
        <v>48</v>
      </c>
      <c r="Y28" s="120">
        <v>0.48</v>
      </c>
      <c r="Z28" s="117" t="s">
        <v>56</v>
      </c>
      <c r="AA28" s="120" t="s">
        <v>315</v>
      </c>
      <c r="AB28" s="106" t="s">
        <v>82</v>
      </c>
      <c r="AC28" s="72" t="s">
        <v>405</v>
      </c>
      <c r="AD28" s="72" t="s">
        <v>404</v>
      </c>
      <c r="AE28" s="118" t="s">
        <v>338</v>
      </c>
      <c r="AF28" s="118" t="s">
        <v>339</v>
      </c>
      <c r="AG28" s="118" t="s">
        <v>340</v>
      </c>
      <c r="AH28" s="118" t="s">
        <v>341</v>
      </c>
      <c r="AI28" s="118" t="s">
        <v>342</v>
      </c>
      <c r="AJ28" s="118" t="s">
        <v>343</v>
      </c>
      <c r="AK28" s="121" t="s">
        <v>322</v>
      </c>
    </row>
    <row r="29" spans="1:37" s="125" customFormat="1" ht="197.25" customHeight="1" x14ac:dyDescent="0.25">
      <c r="A29" s="99" t="s">
        <v>26</v>
      </c>
      <c r="B29" s="56" t="s">
        <v>293</v>
      </c>
      <c r="C29" s="122" t="s">
        <v>413</v>
      </c>
      <c r="D29" s="122" t="s">
        <v>414</v>
      </c>
      <c r="E29" s="56" t="str">
        <f t="shared" ref="E29" si="14">CONCATENATE(B29,"",C29,"",D29)</f>
        <v>Daño Fiscal sobre los recursos públicos  por multas, sanciones y denuncias, investigación de entes de control,   debido a la vinculación de personal que incumple con la normatividad y legislación asociada.</v>
      </c>
      <c r="F29" s="107" t="s">
        <v>42</v>
      </c>
      <c r="G29" s="56" t="s">
        <v>34</v>
      </c>
      <c r="H29" s="56" t="s">
        <v>48</v>
      </c>
      <c r="I29" s="107" t="s">
        <v>48</v>
      </c>
      <c r="J29" s="107" t="str">
        <f t="shared" si="10"/>
        <v>80%</v>
      </c>
      <c r="K29" s="107" t="s">
        <v>57</v>
      </c>
      <c r="L29" s="107" t="str">
        <f t="shared" si="11"/>
        <v>80%</v>
      </c>
      <c r="M29" s="123" t="str">
        <f t="shared" si="12"/>
        <v>Alto</v>
      </c>
      <c r="N29" s="56" t="s">
        <v>415</v>
      </c>
      <c r="O29" s="107" t="s">
        <v>1</v>
      </c>
      <c r="P29" s="107" t="s">
        <v>67</v>
      </c>
      <c r="Q29" s="109" t="s">
        <v>71</v>
      </c>
      <c r="R29" s="110">
        <f>IF((P29="Preventivo"),"25%",IF(P29="Detectivo","15%",IF(P29="Correctivo","10%","0")))+IF((Q29="Automático"),"25%",IF(Q29="Manual","15%","0"))</f>
        <v>0.4</v>
      </c>
      <c r="S29" s="107" t="s">
        <v>75</v>
      </c>
      <c r="T29" s="107" t="s">
        <v>76</v>
      </c>
      <c r="U29" s="107" t="s">
        <v>79</v>
      </c>
      <c r="V29" s="110">
        <v>0.5</v>
      </c>
      <c r="W29" s="110">
        <v>0.5</v>
      </c>
      <c r="X29" s="107" t="str">
        <f>IF((W29&lt;21%),"Muy Bajo",IF((W29&lt;41%),"Baja",IF((W29&lt;61%),"Media",IF((W29&lt;81%),"Alta",IF((W29&lt;101%),"Muy alta","0")))))</f>
        <v>Media</v>
      </c>
      <c r="Y29" s="110">
        <f>IF(O29="Impacto",L29-(L29*R29),IF(O29="Probabilidad",L29-0,"0"))</f>
        <v>0.48</v>
      </c>
      <c r="Z29" s="107" t="str">
        <f>IF((Y29&lt;21%),"Leve",IF((Y29&lt;41%),"Menor",IF((Y29&lt;61%),"Moderado",IF((Y29&lt;81%),"Mayor",IF((Y29&lt;101%),"Catastrófico","0")))))</f>
        <v>Moderado</v>
      </c>
      <c r="AA29" s="110" t="str">
        <f>IF((X29="Muy alta")*(Z29="Catastrófico"),"Extremo",IF((X29="Muy alta")*(Z29="Mayor"),"Alto",IF((X29="Muy alta")*(Z29="Moderado"),"Alto",IF((X29="Muy alta")*(Z29="Menor"),"Alto",IF((X29="Muy alta")*(Z29="Leve"),"Alto",IF((X29="Alta")*(Z29="Catastrófico"),"Extremo",IF((X29="Alta")*(Z29="Mayor"),"Alto",IF((X29="Alta")*(Z29="Moderado"),"Alto",IF((X29="Alta")*(Z29="Menor"),"Moderado",IF((X29="Alta")*(Z29="Leve"),"Moderado",IF((X29="Media")*(Z29="Catastrófico"),"Extremo",IF((X29="Media")*(Z29="Mayor"),"Alto",IF((X29="Media")*(Z29="Moderado"),"Moderado",IF((X29="Media")*(Z29="Menor"),"Moderado",IF((X29="Media")*(Z29="Leve"),"Moderado",IF((X29="Baja")*(Z29="Catastrófico"),"Extremo",IF((X29="Baja")*(Z29="Mayor"),"Alto",IF((X29="Baja")*(Z29="Moderado"),"Moderado",IF((X29="Baja")*(Z29="Menor"),"Moderado",IF((X29="Baja")*(Z29="Leve"),"Bajo",IF((X29="Muy bajo")*(Z29="Catastrófico"),"Extremo",IF((X29="Muy bajo")*(Z29="Mayor"),"Alto",IF((X29="Muy bajo")*(Z29="Moderado"),"Moderado",IF((X29="Muy bajo")*(Z29="Menor"),"Bajo",IF((X29="Muy bajo")*(Z29="Leve"),"Bajo","0")))))))))))))))))))))))))</f>
        <v>Moderado</v>
      </c>
      <c r="AB29" s="107" t="s">
        <v>85</v>
      </c>
      <c r="AC29" s="56" t="s">
        <v>416</v>
      </c>
      <c r="AD29" s="56" t="s">
        <v>404</v>
      </c>
      <c r="AE29" s="56" t="s">
        <v>338</v>
      </c>
      <c r="AF29" s="56" t="s">
        <v>339</v>
      </c>
      <c r="AG29" s="56" t="s">
        <v>340</v>
      </c>
      <c r="AH29" s="56" t="s">
        <v>341</v>
      </c>
      <c r="AI29" s="56" t="s">
        <v>342</v>
      </c>
      <c r="AJ29" s="56" t="s">
        <v>343</v>
      </c>
      <c r="AK29" s="107" t="s">
        <v>322</v>
      </c>
    </row>
    <row r="30" spans="1:37" s="107" customFormat="1" ht="153" customHeight="1" x14ac:dyDescent="0.25">
      <c r="A30" s="99" t="s">
        <v>27</v>
      </c>
      <c r="B30" s="56" t="s">
        <v>293</v>
      </c>
      <c r="C30" s="56" t="s">
        <v>417</v>
      </c>
      <c r="D30" s="56" t="s">
        <v>418</v>
      </c>
      <c r="E30" s="56" t="str">
        <f>CONCATENATE(B30,"",C30,"",D30)</f>
        <v>Daño Fiscal sobre los recursos públicos  por ausencia de puntos de control para el seguimiento al proceso de  Gestion financiera,   al no actualizar  los procedimientos de Presupuesto, Contabilidad y Tesoreria  que permita los controles efectivos para prevenir, detectar, evitar y mitigar este riesgo</v>
      </c>
      <c r="F30" s="107" t="s">
        <v>42</v>
      </c>
      <c r="G30" s="56" t="s">
        <v>32</v>
      </c>
      <c r="H30" s="56" t="s">
        <v>48</v>
      </c>
      <c r="I30" s="107" t="s">
        <v>48</v>
      </c>
      <c r="J30" s="107" t="str">
        <f t="shared" si="10"/>
        <v>80%</v>
      </c>
      <c r="K30" s="107" t="s">
        <v>57</v>
      </c>
      <c r="L30" s="107" t="str">
        <f>IF((K30="Leve"),"20%",IF(K30="Menor","40%",IF(K30="Moderado","60%",IF(K30="Mayor","80%",IF(K30="Catastrófico","100%","0")))))</f>
        <v>80%</v>
      </c>
      <c r="M30" s="123" t="str">
        <f t="shared" si="12"/>
        <v>Alto</v>
      </c>
      <c r="N30" s="56" t="s">
        <v>419</v>
      </c>
      <c r="O30" s="107" t="s">
        <v>1</v>
      </c>
      <c r="P30" s="107" t="s">
        <v>67</v>
      </c>
      <c r="Q30" s="109" t="s">
        <v>71</v>
      </c>
      <c r="R30" s="110">
        <f>IF((P30="Preventivo"),"25%",IF(P30="Detectivo","15%",IF(P30="Correctivo","10%","0")))+IF((Q30="Automático"),"25%",IF(Q30="Manual","15%","0"))</f>
        <v>0.4</v>
      </c>
      <c r="S30" s="107" t="s">
        <v>74</v>
      </c>
      <c r="T30" s="107" t="s">
        <v>76</v>
      </c>
      <c r="U30" s="107" t="s">
        <v>79</v>
      </c>
      <c r="V30" s="110">
        <v>0.5</v>
      </c>
      <c r="W30" s="110">
        <v>0.5</v>
      </c>
      <c r="X30" s="107" t="str">
        <f>IF((W30&lt;21%),"Muy Bajo",IF((W30&lt;41%),"Baja",IF((W30&lt;61%),"Media",IF((W30&lt;81%),"Alta",IF((W30&lt;101%),"Muy alta","0")))))</f>
        <v>Media</v>
      </c>
      <c r="Y30" s="110">
        <f>IF(O30="Impacto",L30-(L30*R30),IF(O30="Probabilidad",L30-0,"0"))</f>
        <v>0.48</v>
      </c>
      <c r="Z30" s="107" t="str">
        <f>IF((Y30&lt;21%),"Leve",IF((Y30&lt;41%),"Menor",IF((Y30&lt;61%),"Moderado",IF((Y30&lt;81%),"Mayor",IF((Y30&lt;101%),"Catastrófico","0")))))</f>
        <v>Moderado</v>
      </c>
      <c r="AA30" s="110" t="str">
        <f>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Moderado</v>
      </c>
      <c r="AB30" s="107" t="s">
        <v>85</v>
      </c>
      <c r="AC30" s="67" t="s">
        <v>424</v>
      </c>
      <c r="AD30" s="56" t="s">
        <v>420</v>
      </c>
      <c r="AE30" s="56" t="s">
        <v>338</v>
      </c>
      <c r="AF30" s="56" t="s">
        <v>339</v>
      </c>
      <c r="AG30" s="56" t="s">
        <v>340</v>
      </c>
      <c r="AH30" s="56" t="s">
        <v>341</v>
      </c>
      <c r="AI30" s="56" t="s">
        <v>342</v>
      </c>
      <c r="AJ30" s="56" t="s">
        <v>343</v>
      </c>
      <c r="AK30" s="107" t="s">
        <v>322</v>
      </c>
    </row>
    <row r="31" spans="1:37" s="107" customFormat="1" ht="153" customHeight="1" x14ac:dyDescent="0.25">
      <c r="A31" s="99" t="s">
        <v>27</v>
      </c>
      <c r="B31" s="56" t="s">
        <v>293</v>
      </c>
      <c r="C31" s="56" t="s">
        <v>421</v>
      </c>
      <c r="D31" s="56" t="s">
        <v>422</v>
      </c>
      <c r="E31" s="56" t="str">
        <f>CONCATENATE(B31,"",C31,"",D31)</f>
        <v>Daño Fiscal sobre los recursos públicos  por la constitución de reservas presupuestales sin el lleno de los requisitos (incumplimiento del principio de anualidad), por falta de planeacion,  por la no  inducciòn y reinducciòn a los ordenadores del gasto de las normas institucionales (Estatutos) en materia financiera</v>
      </c>
      <c r="F31" s="107" t="s">
        <v>42</v>
      </c>
      <c r="G31" s="56" t="s">
        <v>32</v>
      </c>
      <c r="H31" s="56" t="s">
        <v>48</v>
      </c>
      <c r="I31" s="107" t="s">
        <v>48</v>
      </c>
      <c r="J31" s="107" t="str">
        <f t="shared" si="10"/>
        <v>80%</v>
      </c>
      <c r="K31" s="107" t="s">
        <v>57</v>
      </c>
      <c r="L31" s="107" t="str">
        <f>IF((K31="Leve"),"20%",IF(K31="Menor","40%",IF(K31="Moderado","60%",IF(K31="Mayor","80%",IF(K31="Catastrófico","100%","0")))))</f>
        <v>80%</v>
      </c>
      <c r="M31" s="123" t="str">
        <f t="shared" si="12"/>
        <v>Alto</v>
      </c>
      <c r="N31" s="56" t="s">
        <v>423</v>
      </c>
      <c r="O31" s="107" t="s">
        <v>1</v>
      </c>
      <c r="P31" s="107" t="s">
        <v>67</v>
      </c>
      <c r="Q31" s="109" t="s">
        <v>71</v>
      </c>
      <c r="R31" s="110">
        <f>IF((P31="Preventivo"),"25%",IF(P31="Detectivo","15%",IF(P31="Correctivo","10%","0")))+IF((Q31="Automático"),"25%",IF(Q31="Manual","15%","0"))</f>
        <v>0.4</v>
      </c>
      <c r="S31" s="107" t="s">
        <v>74</v>
      </c>
      <c r="T31" s="107" t="s">
        <v>76</v>
      </c>
      <c r="U31" s="107" t="s">
        <v>79</v>
      </c>
      <c r="V31" s="110">
        <v>0.5</v>
      </c>
      <c r="W31" s="110">
        <v>0.5</v>
      </c>
      <c r="X31" s="107" t="str">
        <f>IF((W31&lt;21%),"Muy Bajo",IF((W31&lt;41%),"Baja",IF((W31&lt;61%),"Media",IF((W31&lt;81%),"Alta",IF((W31&lt;101%),"Muy alta","0")))))</f>
        <v>Media</v>
      </c>
      <c r="Y31" s="110">
        <f>IF(O31="Impacto",L31-(L31*R31),IF(O31="Probabilidad",L31-0,"0"))</f>
        <v>0.48</v>
      </c>
      <c r="Z31" s="107" t="str">
        <f>IF((Y31&lt;21%),"Leve",IF((Y31&lt;41%),"Menor",IF((Y31&lt;61%),"Moderado",IF((Y31&lt;81%),"Mayor",IF((Y31&lt;101%),"Catastrófico","0")))))</f>
        <v>Moderado</v>
      </c>
      <c r="AA31" s="110" t="str">
        <f>IF((X31="Muy alta")*(Z31="Catastrófico"),"Extremo",IF((X31="Muy alta")*(Z31="Mayor"),"Alto",IF((X31="Muy alta")*(Z31="Moderado"),"Alto",IF((X31="Muy alta")*(Z31="Menor"),"Alto",IF((X31="Muy alta")*(Z31="Leve"),"Alto",IF((X31="Alta")*(Z31="Catastrófico"),"Extremo",IF((X31="Alta")*(Z31="Mayor"),"Alto",IF((X31="Alta")*(Z31="Moderado"),"Alto",IF((X31="Alta")*(Z31="Menor"),"Moderado",IF((X31="Alta")*(Z31="Leve"),"Moderado",IF((X31="Media")*(Z31="Catastrófico"),"Extremo",IF((X31="Media")*(Z31="Mayor"),"Alto",IF((X31="Media")*(Z31="Moderado"),"Moderado",IF((X31="Media")*(Z31="Menor"),"Moderado",IF((X31="Media")*(Z31="Leve"),"Moderado",IF((X31="Baja")*(Z31="Catastrófico"),"Extremo",IF((X31="Baja")*(Z31="Mayor"),"Alto",IF((X31="Baja")*(Z31="Moderado"),"Moderado",IF((X31="Baja")*(Z31="Menor"),"Moderado",IF((X31="Baja")*(Z31="Leve"),"Bajo",IF((X31="Muy bajo")*(Z31="Catastrófico"),"Extremo",IF((X31="Muy bajo")*(Z31="Mayor"),"Alto",IF((X31="Muy bajo")*(Z31="Moderado"),"Moderado",IF((X31="Muy bajo")*(Z31="Menor"),"Bajo",IF((X31="Muy bajo")*(Z31="Leve"),"Bajo","0")))))))))))))))))))))))))</f>
        <v>Moderado</v>
      </c>
      <c r="AB31" s="107" t="s">
        <v>85</v>
      </c>
      <c r="AC31" s="67" t="s">
        <v>424</v>
      </c>
      <c r="AD31" s="56" t="s">
        <v>420</v>
      </c>
      <c r="AE31" s="56" t="s">
        <v>338</v>
      </c>
      <c r="AF31" s="56" t="s">
        <v>339</v>
      </c>
      <c r="AG31" s="56" t="s">
        <v>340</v>
      </c>
      <c r="AH31" s="56" t="s">
        <v>341</v>
      </c>
      <c r="AI31" s="56" t="s">
        <v>342</v>
      </c>
      <c r="AJ31" s="56" t="s">
        <v>343</v>
      </c>
      <c r="AK31" s="107" t="s">
        <v>322</v>
      </c>
    </row>
    <row r="32" spans="1:37" s="107" customFormat="1" ht="160.5" customHeight="1" x14ac:dyDescent="0.25">
      <c r="A32" s="99" t="s">
        <v>28</v>
      </c>
      <c r="B32" s="56" t="s">
        <v>293</v>
      </c>
      <c r="C32" s="56" t="s">
        <v>429</v>
      </c>
      <c r="D32" s="56" t="s">
        <v>430</v>
      </c>
      <c r="E32" s="56" t="str">
        <f>CONCATENATE(B32,"",C32,"",D32)</f>
        <v>Daño Fiscal sobre los recursos públicos  por pérdida, extravío, hurto, robo o declaratoria de bienes muebles faltantes, pertenecientes a la entidad. A  causa de la omisión en la aplicación del procedimiento para actualización del inventario de bienes muebles.</v>
      </c>
      <c r="F32" s="107" t="s">
        <v>42</v>
      </c>
      <c r="G32" s="56" t="s">
        <v>34</v>
      </c>
      <c r="H32" s="56" t="s">
        <v>48</v>
      </c>
      <c r="I32" s="107" t="s">
        <v>48</v>
      </c>
      <c r="J32" s="107" t="str">
        <f t="shared" si="10"/>
        <v>80%</v>
      </c>
      <c r="K32" s="107" t="s">
        <v>57</v>
      </c>
      <c r="L32" s="107" t="str">
        <f>IF((K32="Leve"),"20%",IF(K32="Menor","40%",IF(K32="Moderado","60%",IF(K32="Mayor","80%",IF(K32="Catastrófico","100%","0")))))</f>
        <v>80%</v>
      </c>
      <c r="M32" s="123" t="str">
        <f t="shared" si="12"/>
        <v>Alto</v>
      </c>
      <c r="N32" s="56" t="s">
        <v>431</v>
      </c>
      <c r="O32" s="107" t="s">
        <v>1</v>
      </c>
      <c r="P32" s="107" t="s">
        <v>67</v>
      </c>
      <c r="Q32" s="109" t="s">
        <v>71</v>
      </c>
      <c r="R32" s="110">
        <f>IF((P32="Preventivo"),"25%",IF(P32="Detectivo","15%",IF(P32="Correctivo","10%","0")))+IF((Q32="Automático"),"25%",IF(Q32="Manual","15%","0"))</f>
        <v>0.4</v>
      </c>
      <c r="S32" s="107" t="s">
        <v>74</v>
      </c>
      <c r="T32" s="107" t="s">
        <v>76</v>
      </c>
      <c r="U32" s="107" t="s">
        <v>78</v>
      </c>
      <c r="V32" s="110">
        <v>0.5</v>
      </c>
      <c r="W32" s="110">
        <v>0.5</v>
      </c>
      <c r="X32" s="107" t="str">
        <f>IF((W32&lt;21%),"Muy Bajo",IF((W32&lt;41%),"Baja",IF((W32&lt;61%),"Media",IF((W32&lt;81%),"Alta",IF((W32&lt;101%),"Muy alta","0")))))</f>
        <v>Media</v>
      </c>
      <c r="Y32" s="110">
        <f>IF(O32="Impacto",L32-(L32*R32),IF(O32="Probabilidad",L32-0,"0"))</f>
        <v>0.48</v>
      </c>
      <c r="Z32" s="107" t="str">
        <f>IF((Y32&lt;21%),"Leve",IF((Y32&lt;41%),"Menor",IF((Y32&lt;61%),"Moderado",IF((Y32&lt;81%),"Mayor",IF((Y32&lt;101%),"Catastrófico","0")))))</f>
        <v>Moderado</v>
      </c>
      <c r="AA32" s="110" t="str">
        <f>IF((X32="Muy alta")*(Z32="Catastrófico"),"Extremo",IF((X32="Muy alta")*(Z32="Mayor"),"Alto",IF((X32="Muy alta")*(Z32="Moderado"),"Alto",IF((X32="Muy alta")*(Z32="Menor"),"Alto",IF((X32="Muy alta")*(Z32="Leve"),"Alto",IF((X32="Alta")*(Z32="Catastrófico"),"Extremo",IF((X32="Alta")*(Z32="Mayor"),"Alto",IF((X32="Alta")*(Z32="Moderado"),"Alto",IF((X32="Alta")*(Z32="Menor"),"Moderado",IF((X32="Alta")*(Z32="Leve"),"Moderado",IF((X32="Media")*(Z32="Catastrófico"),"Extremo",IF((X32="Media")*(Z32="Mayor"),"Alto",IF((X32="Media")*(Z32="Moderado"),"Moderado",IF((X32="Media")*(Z32="Menor"),"Moderado",IF((X32="Media")*(Z32="Leve"),"Moderado",IF((X32="Baja")*(Z32="Catastrófico"),"Extremo",IF((X32="Baja")*(Z32="Mayor"),"Alto",IF((X32="Baja")*(Z32="Moderado"),"Moderado",IF((X32="Baja")*(Z32="Menor"),"Moderado",IF((X32="Baja")*(Z32="Leve"),"Bajo",IF((X32="Muy bajo")*(Z32="Catastrófico"),"Extremo",IF((X32="Muy bajo")*(Z32="Mayor"),"Alto",IF((X32="Muy bajo")*(Z32="Moderado"),"Moderado",IF((X32="Muy bajo")*(Z32="Menor"),"Bajo",IF((X32="Muy bajo")*(Z32="Leve"),"Bajo","0")))))))))))))))))))))))))</f>
        <v>Moderado</v>
      </c>
      <c r="AB32" s="107" t="s">
        <v>85</v>
      </c>
      <c r="AC32" s="56" t="s">
        <v>435</v>
      </c>
      <c r="AD32" s="56" t="s">
        <v>432</v>
      </c>
      <c r="AE32" s="56" t="s">
        <v>338</v>
      </c>
      <c r="AF32" s="56" t="s">
        <v>339</v>
      </c>
      <c r="AG32" s="56" t="s">
        <v>340</v>
      </c>
      <c r="AH32" s="56" t="s">
        <v>341</v>
      </c>
      <c r="AI32" s="56" t="s">
        <v>342</v>
      </c>
      <c r="AJ32" s="56" t="s">
        <v>343</v>
      </c>
      <c r="AK32" s="107" t="s">
        <v>322</v>
      </c>
    </row>
    <row r="33" spans="1:37" s="107" customFormat="1" ht="159" customHeight="1" x14ac:dyDescent="0.25">
      <c r="A33" s="99" t="s">
        <v>28</v>
      </c>
      <c r="B33" s="56" t="s">
        <v>293</v>
      </c>
      <c r="C33" s="132" t="s">
        <v>433</v>
      </c>
      <c r="D33" s="132" t="s">
        <v>434</v>
      </c>
      <c r="E33" s="56" t="str">
        <f>CONCATENATE(B33,"",C33,"",D33)</f>
        <v>Daño Fiscal sobre los recursos públicos   por hacer un uso indebido o apropiarse de los bienes (insumos materiales,  equipos, herramientas, mobiliario), o permitir que otro haga  uso indebebido o se apropie de los mismos   para  beneficio propio o de un tercero.</v>
      </c>
      <c r="F33" s="107" t="s">
        <v>42</v>
      </c>
      <c r="G33" s="56" t="s">
        <v>34</v>
      </c>
      <c r="H33" s="56" t="s">
        <v>48</v>
      </c>
      <c r="I33" s="107" t="s">
        <v>48</v>
      </c>
      <c r="J33" s="107" t="str">
        <f t="shared" si="10"/>
        <v>80%</v>
      </c>
      <c r="K33" s="107" t="s">
        <v>57</v>
      </c>
      <c r="L33" s="107" t="str">
        <f>IF((K33="Leve"),"20%",IF(K33="Menor","40%",IF(K33="Moderado","60%",IF(K33="Mayor","80%",IF(K33="Catastrófico","100%","0")))))</f>
        <v>80%</v>
      </c>
      <c r="M33" s="123" t="str">
        <f t="shared" si="12"/>
        <v>Alto</v>
      </c>
      <c r="N33" s="56" t="s">
        <v>431</v>
      </c>
      <c r="O33" s="107" t="s">
        <v>1</v>
      </c>
      <c r="P33" s="107" t="s">
        <v>67</v>
      </c>
      <c r="Q33" s="109" t="s">
        <v>71</v>
      </c>
      <c r="R33" s="110">
        <f>IF((P33="Preventivo"),"25%",IF(P33="Detectivo","15%",IF(P33="Correctivo","10%","0")))+IF((Q33="Automático"),"25%",IF(Q33="Manual","15%","0"))</f>
        <v>0.4</v>
      </c>
      <c r="S33" s="107" t="s">
        <v>74</v>
      </c>
      <c r="T33" s="107" t="s">
        <v>76</v>
      </c>
      <c r="U33" s="107" t="s">
        <v>78</v>
      </c>
      <c r="V33" s="110">
        <v>0.5</v>
      </c>
      <c r="W33" s="110">
        <v>0.5</v>
      </c>
      <c r="X33" s="107" t="str">
        <f>IF((W33&lt;21%),"Muy Bajo",IF((W33&lt;41%),"Baja",IF((W33&lt;61%),"Media",IF((W33&lt;81%),"Alta",IF((W33&lt;101%),"Muy alta","0")))))</f>
        <v>Media</v>
      </c>
      <c r="Y33" s="110">
        <f>IF(O33="Impacto",L33-(L33*R33),IF(O33="Probabilidad",L33-0,"0"))</f>
        <v>0.48</v>
      </c>
      <c r="Z33" s="107" t="str">
        <f>IF((Y33&lt;21%),"Leve",IF((Y33&lt;41%),"Menor",IF((Y33&lt;61%),"Moderado",IF((Y33&lt;81%),"Mayor",IF((Y33&lt;101%),"Catastrófico","0")))))</f>
        <v>Moderado</v>
      </c>
      <c r="AA33" s="110" t="str">
        <f>IF((X33="Muy alta")*(Z33="Catastrófico"),"Extremo",IF((X33="Muy alta")*(Z33="Mayor"),"Alto",IF((X33="Muy alta")*(Z33="Moderado"),"Alto",IF((X33="Muy alta")*(Z33="Menor"),"Alto",IF((X33="Muy alta")*(Z33="Leve"),"Alto",IF((X33="Alta")*(Z33="Catastrófico"),"Extremo",IF((X33="Alta")*(Z33="Mayor"),"Alto",IF((X33="Alta")*(Z33="Moderado"),"Alto",IF((X33="Alta")*(Z33="Menor"),"Moderado",IF((X33="Alta")*(Z33="Leve"),"Moderado",IF((X33="Media")*(Z33="Catastrófico"),"Extremo",IF((X33="Media")*(Z33="Mayor"),"Alto",IF((X33="Media")*(Z33="Moderado"),"Moderado",IF((X33="Media")*(Z33="Menor"),"Moderado",IF((X33="Media")*(Z33="Leve"),"Moderado",IF((X33="Baja")*(Z33="Catastrófico"),"Extremo",IF((X33="Baja")*(Z33="Mayor"),"Alto",IF((X33="Baja")*(Z33="Moderado"),"Moderado",IF((X33="Baja")*(Z33="Menor"),"Moderado",IF((X33="Baja")*(Z33="Leve"),"Bajo",IF((X33="Muy bajo")*(Z33="Catastrófico"),"Extremo",IF((X33="Muy bajo")*(Z33="Mayor"),"Alto",IF((X33="Muy bajo")*(Z33="Moderado"),"Moderado",IF((X33="Muy bajo")*(Z33="Menor"),"Bajo",IF((X33="Muy bajo")*(Z33="Leve"),"Bajo","0")))))))))))))))))))))))))</f>
        <v>Moderado</v>
      </c>
      <c r="AB33" s="107" t="s">
        <v>85</v>
      </c>
      <c r="AC33" s="56" t="s">
        <v>435</v>
      </c>
      <c r="AD33" s="56" t="s">
        <v>432</v>
      </c>
      <c r="AE33" s="56" t="s">
        <v>338</v>
      </c>
      <c r="AF33" s="56" t="s">
        <v>339</v>
      </c>
      <c r="AG33" s="56" t="s">
        <v>340</v>
      </c>
      <c r="AH33" s="56" t="s">
        <v>341</v>
      </c>
      <c r="AI33" s="56" t="s">
        <v>342</v>
      </c>
      <c r="AJ33" s="56" t="s">
        <v>343</v>
      </c>
      <c r="AK33" s="107" t="s">
        <v>322</v>
      </c>
    </row>
    <row r="34" spans="1:37" s="58" customFormat="1" ht="243" customHeight="1" x14ac:dyDescent="0.25">
      <c r="A34" s="133" t="s">
        <v>196</v>
      </c>
      <c r="B34" s="90" t="s">
        <v>293</v>
      </c>
      <c r="C34" s="79" t="s">
        <v>369</v>
      </c>
      <c r="D34" s="80" t="s">
        <v>370</v>
      </c>
      <c r="E34" s="134" t="s">
        <v>371</v>
      </c>
      <c r="F34" s="90" t="s">
        <v>42</v>
      </c>
      <c r="G34" s="134" t="s">
        <v>34</v>
      </c>
      <c r="H34" s="135">
        <v>30</v>
      </c>
      <c r="I34" s="136" t="s">
        <v>47</v>
      </c>
      <c r="J34" s="136" t="s">
        <v>372</v>
      </c>
      <c r="K34" s="136" t="s">
        <v>55</v>
      </c>
      <c r="L34" s="136" t="s">
        <v>373</v>
      </c>
      <c r="M34" s="137" t="s">
        <v>56</v>
      </c>
      <c r="N34" s="136" t="s">
        <v>374</v>
      </c>
      <c r="O34" s="136" t="s">
        <v>1</v>
      </c>
      <c r="P34" s="136" t="s">
        <v>67</v>
      </c>
      <c r="Q34" s="138" t="s">
        <v>71</v>
      </c>
      <c r="R34" s="139">
        <v>0.4</v>
      </c>
      <c r="S34" s="140" t="s">
        <v>74</v>
      </c>
      <c r="T34" s="136" t="s">
        <v>76</v>
      </c>
      <c r="U34" s="136" t="s">
        <v>79</v>
      </c>
      <c r="V34" s="139">
        <v>0.5</v>
      </c>
      <c r="W34" s="139">
        <v>0.5</v>
      </c>
      <c r="X34" s="136" t="s">
        <v>47</v>
      </c>
      <c r="Y34" s="139">
        <v>0.24</v>
      </c>
      <c r="Z34" s="136" t="s">
        <v>55</v>
      </c>
      <c r="AA34" s="139" t="s">
        <v>56</v>
      </c>
      <c r="AB34" s="136" t="s">
        <v>85</v>
      </c>
      <c r="AC34" s="136" t="s">
        <v>375</v>
      </c>
      <c r="AD34" s="136" t="s">
        <v>376</v>
      </c>
      <c r="AE34" s="136" t="s">
        <v>338</v>
      </c>
      <c r="AF34" s="136" t="s">
        <v>339</v>
      </c>
      <c r="AG34" s="136" t="s">
        <v>377</v>
      </c>
      <c r="AH34" s="136" t="s">
        <v>378</v>
      </c>
      <c r="AI34" s="136" t="s">
        <v>379</v>
      </c>
      <c r="AJ34" s="136" t="s">
        <v>380</v>
      </c>
      <c r="AK34" s="141" t="s">
        <v>322</v>
      </c>
    </row>
    <row r="35" spans="1:37" s="107" customFormat="1" ht="239.25" customHeight="1" x14ac:dyDescent="0.25">
      <c r="A35" s="99" t="s">
        <v>29</v>
      </c>
      <c r="B35" s="56" t="s">
        <v>293</v>
      </c>
      <c r="C35" s="122" t="s">
        <v>333</v>
      </c>
      <c r="D35" s="122" t="s">
        <v>335</v>
      </c>
      <c r="E35" s="56" t="str">
        <f t="shared" ref="E35" si="15">CONCATENATE(B35,"",C35,"",D35)</f>
        <v>Daño Fiscal sobre los recursos públicos  por el aprovechamiento  de  autoridad, cargo y funciones   para la toma de decisiones por parte de la alta dirección en beneficio propio o de un tercero.</v>
      </c>
      <c r="F35" s="107" t="s">
        <v>42</v>
      </c>
      <c r="G35" s="56" t="s">
        <v>34</v>
      </c>
      <c r="H35" s="56" t="s">
        <v>48</v>
      </c>
      <c r="I35" s="107" t="s">
        <v>48</v>
      </c>
      <c r="J35" s="107" t="str">
        <f>IF((I35="Muy Bajo"),"20%",IF(I35="Baja","40%",IF(I35="Media","60%",IF(I35="Alta","80%",IF(I35="Muy Alta","100%","0")))))</f>
        <v>80%</v>
      </c>
      <c r="K35" s="107" t="s">
        <v>57</v>
      </c>
      <c r="L35" s="107" t="str">
        <f>IF((K35="Leve"),"20%",IF(K35="Menor","40%",IF(K35="Moderado","60%",IF(K35="Mayor","80%",IF(K35="Catastrófico","100%","0")))))</f>
        <v>80%</v>
      </c>
      <c r="M35" s="123" t="str">
        <f>IF((J35="100%")*(L35="100%"),"Extremo",IF((J35="100%")*(L35="80%"),"Alto",IF((J35="100%")*(L35="60%"),"Alto",IF((J35="100%")*(L35="40%"),"Alto",IF((J35="100%")*(L35="20%"),"Alto",IF((J35="80%")*(L35="100%"),"Extremo",IF((J35="80%")*(L35="80%"),"Alto",IF((J35="80%")*(L35="60%"),"Alto",IF((J35="80%")*(L35="40%"),"Moderado",IF((J35="80%")*(L35="20%"),"Moderado",IF((J35="60%")*(L35="100%"),"Extremo",IF((J35="60%")*(L35="80%"),"Alto",IF((J35="60%")*(L35="60%"),"Moderado",IF((J35="60%")*(L35="40%"),"Moderado",IF((J35="60%")*(L35="20%"),"Moderado",IF((J35="40%")*(L35="100%"),"Extremo",IF((J35="40%")*(L35="80%"),"Alto",IF((J35="40%")*(L35="60%"),"Moderado",IF((J35="40%")*(L35="40%"),"Moderado",IF((J35="40%")*(L35="20%"),"Bajo",IF((J35="20%")*(L35="100%"),"Extremo",IF((J35="20%")*(L35="80%"),"Alto",IF((J35="20%")*(L35="60%"),"Moderado",IF((J35="20%")*(L35="40%"),"Bajo",IF((J35="20%")*(L35="20%"),"Bajo","0")))))))))))))))))))))))))</f>
        <v>Alto</v>
      </c>
      <c r="N35" s="56" t="s">
        <v>436</v>
      </c>
      <c r="O35" s="107" t="s">
        <v>1</v>
      </c>
      <c r="P35" s="107" t="s">
        <v>67</v>
      </c>
      <c r="Q35" s="109" t="s">
        <v>71</v>
      </c>
      <c r="R35" s="110">
        <f>IF((P35="Preventivo"),"25%",IF(P35="Detectivo","15%",IF(P35="Correctivo","10%","0")))+IF((Q35="Automático"),"25%",IF(Q35="Manual","15%","0"))</f>
        <v>0.4</v>
      </c>
      <c r="S35" s="107" t="s">
        <v>74</v>
      </c>
      <c r="T35" s="107" t="s">
        <v>76</v>
      </c>
      <c r="U35" s="107" t="s">
        <v>79</v>
      </c>
      <c r="V35" s="110">
        <v>0.5</v>
      </c>
      <c r="W35" s="110">
        <v>0.5</v>
      </c>
      <c r="X35" s="107" t="str">
        <f>IF((W35&lt;21%),"Muy Bajo",IF((W35&lt;41%),"Baja",IF((W35&lt;61%),"Media",IF((W35&lt;81%),"Alta",IF((W35&lt;101%),"Muy alta","0")))))</f>
        <v>Media</v>
      </c>
      <c r="Y35" s="110">
        <f>IF(O35="Impacto",L35-(L35*R35),IF(O35="Probabilidad",L35-0,"0"))</f>
        <v>0.48</v>
      </c>
      <c r="Z35" s="107" t="str">
        <f>IF((Y35&lt;21%),"Leve",IF((Y35&lt;41%),"Menor",IF((Y35&lt;61%),"Moderado",IF((Y35&lt;81%),"Mayor",IF((Y35&lt;101%),"Catastrófico","0")))))</f>
        <v>Moderado</v>
      </c>
      <c r="AA35" s="110" t="str">
        <f>IF((X35="Muy alta")*(Z35="Catastrófico"),"Extremo",IF((X35="Muy alta")*(Z35="Mayor"),"Alto",IF((X35="Muy alta")*(Z35="Moderado"),"Alto",IF((X35="Muy alta")*(Z35="Menor"),"Alto",IF((X35="Muy alta")*(Z35="Leve"),"Alto",IF((X35="Alta")*(Z35="Catastrófico"),"Extremo",IF((X35="Alta")*(Z35="Mayor"),"Alto",IF((X35="Alta")*(Z35="Moderado"),"Alto",IF((X35="Alta")*(Z35="Menor"),"Moderado",IF((X35="Alta")*(Z35="Leve"),"Moderado",IF((X35="Media")*(Z35="Catastrófico"),"Extremo",IF((X35="Media")*(Z35="Mayor"),"Alto",IF((X35="Media")*(Z35="Moderado"),"Moderado",IF((X35="Media")*(Z35="Menor"),"Moderado",IF((X35="Media")*(Z35="Leve"),"Moderado",IF((X35="Baja")*(Z35="Catastrófico"),"Extremo",IF((X35="Baja")*(Z35="Mayor"),"Alto",IF((X35="Baja")*(Z35="Moderado"),"Moderado",IF((X35="Baja")*(Z35="Menor"),"Moderado",IF((X35="Baja")*(Z35="Leve"),"Bajo",IF((X35="Muy bajo")*(Z35="Catastrófico"),"Extremo",IF((X35="Muy bajo")*(Z35="Mayor"),"Alto",IF((X35="Muy bajo")*(Z35="Moderado"),"Moderado",IF((X35="Muy bajo")*(Z35="Menor"),"Bajo",IF((X35="Muy bajo")*(Z35="Leve"),"Bajo","0")))))))))))))))))))))))))</f>
        <v>Moderado</v>
      </c>
      <c r="AB35" s="107" t="s">
        <v>85</v>
      </c>
      <c r="AC35" s="56" t="s">
        <v>375</v>
      </c>
      <c r="AD35" s="56" t="s">
        <v>437</v>
      </c>
      <c r="AE35" s="56" t="s">
        <v>338</v>
      </c>
      <c r="AF35" s="56" t="s">
        <v>339</v>
      </c>
      <c r="AG35" s="56" t="s">
        <v>340</v>
      </c>
      <c r="AH35" s="56" t="s">
        <v>341</v>
      </c>
      <c r="AI35" s="56" t="s">
        <v>342</v>
      </c>
      <c r="AJ35" s="56" t="s">
        <v>343</v>
      </c>
      <c r="AK35" s="107" t="s">
        <v>322</v>
      </c>
    </row>
    <row r="36" spans="1:37" s="107" customFormat="1" ht="150" x14ac:dyDescent="0.25">
      <c r="A36" s="99" t="s">
        <v>30</v>
      </c>
      <c r="B36" s="56" t="s">
        <v>293</v>
      </c>
      <c r="C36" s="122" t="s">
        <v>425</v>
      </c>
      <c r="D36" s="122" t="s">
        <v>426</v>
      </c>
      <c r="E36" s="56" t="str">
        <f>CONCATENATE(B36,"",C36,"",D36)</f>
        <v>Daño Fiscal sobre los recursos públicos  por deficiencia en  los mecanismos de autorregulación institucional,  debido al  tráfico de influencias y favorecimiento de procesos administrativos para la asignación de recursos a través de proyectos de Desarrollo Humano Integral, para beneficio propio o de un tercero.</v>
      </c>
      <c r="F36" s="124" t="s">
        <v>42</v>
      </c>
      <c r="G36" s="142" t="s">
        <v>34</v>
      </c>
      <c r="H36" s="142" t="s">
        <v>313</v>
      </c>
      <c r="I36" s="124" t="s">
        <v>48</v>
      </c>
      <c r="J36" s="124" t="s">
        <v>314</v>
      </c>
      <c r="K36" s="124" t="s">
        <v>57</v>
      </c>
      <c r="L36" s="124" t="s">
        <v>314</v>
      </c>
      <c r="M36" s="143" t="s">
        <v>315</v>
      </c>
      <c r="N36" s="142" t="s">
        <v>427</v>
      </c>
      <c r="O36" s="124" t="s">
        <v>1</v>
      </c>
      <c r="P36" s="124" t="s">
        <v>67</v>
      </c>
      <c r="Q36" s="124" t="s">
        <v>71</v>
      </c>
      <c r="R36" s="143">
        <v>0.4</v>
      </c>
      <c r="S36" s="124" t="s">
        <v>75</v>
      </c>
      <c r="T36" s="124" t="s">
        <v>76</v>
      </c>
      <c r="U36" s="124" t="s">
        <v>78</v>
      </c>
      <c r="V36" s="143">
        <v>0.8</v>
      </c>
      <c r="W36" s="143">
        <v>0.48</v>
      </c>
      <c r="X36" s="124" t="s">
        <v>47</v>
      </c>
      <c r="Y36" s="143">
        <v>0.48</v>
      </c>
      <c r="Z36" s="124" t="s">
        <v>56</v>
      </c>
      <c r="AA36" s="143" t="s">
        <v>56</v>
      </c>
      <c r="AB36" s="124" t="s">
        <v>85</v>
      </c>
      <c r="AC36" s="142" t="s">
        <v>387</v>
      </c>
      <c r="AD36" s="56" t="s">
        <v>428</v>
      </c>
      <c r="AE36" s="56" t="s">
        <v>338</v>
      </c>
      <c r="AF36" s="56" t="s">
        <v>339</v>
      </c>
      <c r="AG36" s="56" t="s">
        <v>340</v>
      </c>
      <c r="AH36" s="56" t="s">
        <v>341</v>
      </c>
      <c r="AI36" s="56" t="s">
        <v>342</v>
      </c>
      <c r="AJ36" s="56" t="s">
        <v>343</v>
      </c>
      <c r="AK36" s="107" t="s">
        <v>322</v>
      </c>
    </row>
    <row r="37" spans="1:37" s="107" customFormat="1" ht="231.75" customHeight="1" x14ac:dyDescent="0.25">
      <c r="A37" s="99" t="s">
        <v>216</v>
      </c>
      <c r="B37" s="56" t="s">
        <v>293</v>
      </c>
      <c r="C37" s="122" t="s">
        <v>390</v>
      </c>
      <c r="D37" s="122" t="s">
        <v>391</v>
      </c>
      <c r="E37" s="56" t="str">
        <f t="shared" ref="E37:E38" si="16">CONCATENATE(B37,"",C37,"",D37)</f>
        <v xml:space="preserve">Daño Fiscal sobre los recursos públicos  por falta de seguimiento y control en la gestión de tramites administrativos y judiciales. por indebido  seguimiento, control y cumplimiento de lo establecido en la normatividad  en beneficio propio o de un tercero. </v>
      </c>
      <c r="F37" s="107" t="s">
        <v>42</v>
      </c>
      <c r="G37" s="56" t="s">
        <v>34</v>
      </c>
      <c r="H37" s="56" t="s">
        <v>48</v>
      </c>
      <c r="I37" s="107" t="s">
        <v>48</v>
      </c>
      <c r="J37" s="107" t="str">
        <f t="shared" ref="J37:J38" si="17">IF((I37="Muy Bajo"),"20%",IF(I37="Baja","40%",IF(I37="Media","60%",IF(I37="Alta","80%",IF(I37="Muy Alta","100%","0")))))</f>
        <v>80%</v>
      </c>
      <c r="K37" s="107" t="s">
        <v>57</v>
      </c>
      <c r="L37" s="107" t="str">
        <f t="shared" ref="L37:L38" si="18">IF((K37="Leve"),"20%",IF(K37="Menor","40%",IF(K37="Moderado","60%",IF(K37="Mayor","80%",IF(K37="Catastrófico","100%","0")))))</f>
        <v>80%</v>
      </c>
      <c r="M37" s="123" t="str">
        <f t="shared" ref="M37:M38" si="19">IF((J37="100%")*(L37="100%"),"Extremo",IF((J37="100%")*(L37="80%"),"Alto",IF((J37="100%")*(L37="60%"),"Alto",IF((J37="100%")*(L37="40%"),"Alto",IF((J37="100%")*(L37="20%"),"Alto",IF((J37="80%")*(L37="100%"),"Extremo",IF((J37="80%")*(L37="80%"),"Alto",IF((J37="80%")*(L37="60%"),"Alto",IF((J37="80%")*(L37="40%"),"Moderado",IF((J37="80%")*(L37="20%"),"Moderado",IF((J37="60%")*(L37="100%"),"Extremo",IF((J37="60%")*(L37="80%"),"Alto",IF((J37="60%")*(L37="60%"),"Moderado",IF((J37="60%")*(L37="40%"),"Moderado",IF((J37="60%")*(L37="20%"),"Moderado",IF((J37="40%")*(L37="100%"),"Extremo",IF((J37="40%")*(L37="80%"),"Alto",IF((J37="40%")*(L37="60%"),"Moderado",IF((J37="40%")*(L37="40%"),"Moderado",IF((J37="40%")*(L37="20%"),"Bajo",IF((J37="20%")*(L37="100%"),"Extremo",IF((J37="20%")*(L37="80%"),"Alto",IF((J37="20%")*(L37="60%"),"Moderado",IF((J37="20%")*(L37="40%"),"Bajo",IF((J37="20%")*(L37="20%"),"Bajo","0")))))))))))))))))))))))))</f>
        <v>Alto</v>
      </c>
      <c r="N37" s="56" t="s">
        <v>392</v>
      </c>
      <c r="O37" s="107" t="s">
        <v>1</v>
      </c>
      <c r="P37" s="107" t="s">
        <v>67</v>
      </c>
      <c r="Q37" s="109" t="s">
        <v>71</v>
      </c>
      <c r="R37" s="110">
        <f>IF((P37="Preventivo"),"25%",IF(P37="Detectivo","15%",IF(P37="Correctivo","10%","0")))+IF((Q37="Automático"),"25%",IF(Q37="Manual","15%","0"))</f>
        <v>0.4</v>
      </c>
      <c r="S37" s="107" t="s">
        <v>74</v>
      </c>
      <c r="T37" s="107" t="s">
        <v>76</v>
      </c>
      <c r="U37" s="107" t="s">
        <v>79</v>
      </c>
      <c r="V37" s="110">
        <v>0.5</v>
      </c>
      <c r="W37" s="110">
        <v>0.5</v>
      </c>
      <c r="X37" s="107" t="str">
        <f>IF((W37&lt;21%),"Muy Bajo",IF((W37&lt;41%),"Baja",IF((W37&lt;61%),"Media",IF((W37&lt;81%),"Alta",IF((W37&lt;101%),"Muy alta","0")))))</f>
        <v>Media</v>
      </c>
      <c r="Y37" s="110">
        <f>IF(O37="Impacto",L37-(L37*R37),IF(O37="Probabilidad",L37-0,"0"))</f>
        <v>0.48</v>
      </c>
      <c r="Z37" s="107" t="str">
        <f>IF((Y37&lt;21%),"Leve",IF((Y37&lt;41%),"Menor",IF((Y37&lt;61%),"Moderado",IF((Y37&lt;81%),"Mayor",IF((Y37&lt;101%),"Catastrófico","0")))))</f>
        <v>Moderado</v>
      </c>
      <c r="AA37" s="110" t="str">
        <f>IF((X37="Muy alta")*(Z37="Catastrófico"),"Extremo",IF((X37="Muy alta")*(Z37="Mayor"),"Alto",IF((X37="Muy alta")*(Z37="Moderado"),"Alto",IF((X37="Muy alta")*(Z37="Menor"),"Alto",IF((X37="Muy alta")*(Z37="Leve"),"Alto",IF((X37="Alta")*(Z37="Catastrófico"),"Extremo",IF((X37="Alta")*(Z37="Mayor"),"Alto",IF((X37="Alta")*(Z37="Moderado"),"Alto",IF((X37="Alta")*(Z37="Menor"),"Moderado",IF((X37="Alta")*(Z37="Leve"),"Moderado",IF((X37="Media")*(Z37="Catastrófico"),"Extremo",IF((X37="Media")*(Z37="Mayor"),"Alto",IF((X37="Media")*(Z37="Moderado"),"Moderado",IF((X37="Media")*(Z37="Menor"),"Moderado",IF((X37="Media")*(Z37="Leve"),"Moderado",IF((X37="Baja")*(Z37="Catastrófico"),"Extremo",IF((X37="Baja")*(Z37="Mayor"),"Alto",IF((X37="Baja")*(Z37="Moderado"),"Moderado",IF((X37="Baja")*(Z37="Menor"),"Moderado",IF((X37="Baja")*(Z37="Leve"),"Bajo",IF((X37="Muy bajo")*(Z37="Catastrófico"),"Extremo",IF((X37="Muy bajo")*(Z37="Mayor"),"Alto",IF((X37="Muy bajo")*(Z37="Moderado"),"Moderado",IF((X37="Muy bajo")*(Z37="Menor"),"Bajo",IF((X37="Muy bajo")*(Z37="Leve"),"Bajo","0")))))))))))))))))))))))))</f>
        <v>Moderado</v>
      </c>
      <c r="AB37" s="107" t="s">
        <v>85</v>
      </c>
      <c r="AC37" s="56" t="s">
        <v>375</v>
      </c>
      <c r="AD37" s="56" t="s">
        <v>393</v>
      </c>
      <c r="AE37" s="56" t="s">
        <v>338</v>
      </c>
      <c r="AF37" s="56" t="s">
        <v>339</v>
      </c>
      <c r="AG37" s="56" t="s">
        <v>340</v>
      </c>
      <c r="AH37" s="56" t="s">
        <v>341</v>
      </c>
      <c r="AI37" s="56" t="s">
        <v>342</v>
      </c>
      <c r="AJ37" s="56" t="s">
        <v>343</v>
      </c>
      <c r="AK37" s="107" t="s">
        <v>322</v>
      </c>
    </row>
    <row r="38" spans="1:37" s="107" customFormat="1" ht="265.5" customHeight="1" x14ac:dyDescent="0.25">
      <c r="A38" s="99" t="s">
        <v>216</v>
      </c>
      <c r="B38" s="56" t="s">
        <v>293</v>
      </c>
      <c r="C38" s="122" t="s">
        <v>333</v>
      </c>
      <c r="D38" s="122" t="s">
        <v>320</v>
      </c>
      <c r="E38" s="56" t="str">
        <f t="shared" si="16"/>
        <v>Daño Fiscal sobre los recursos públicos  por el aprovechamiento  de  autoridad, cargo y funciones para la toma de decisiones por parte de la alta dirección en beneficio propio o de un tercero.</v>
      </c>
      <c r="F38" s="107" t="s">
        <v>42</v>
      </c>
      <c r="G38" s="56" t="s">
        <v>34</v>
      </c>
      <c r="H38" s="56" t="s">
        <v>48</v>
      </c>
      <c r="I38" s="107" t="s">
        <v>48</v>
      </c>
      <c r="J38" s="107" t="str">
        <f t="shared" si="17"/>
        <v>80%</v>
      </c>
      <c r="K38" s="107" t="s">
        <v>57</v>
      </c>
      <c r="L38" s="107" t="str">
        <f t="shared" si="18"/>
        <v>80%</v>
      </c>
      <c r="M38" s="123" t="str">
        <f t="shared" si="19"/>
        <v>Alto</v>
      </c>
      <c r="N38" s="56" t="s">
        <v>321</v>
      </c>
      <c r="O38" s="107" t="s">
        <v>1</v>
      </c>
      <c r="P38" s="107" t="s">
        <v>67</v>
      </c>
      <c r="Q38" s="109" t="s">
        <v>71</v>
      </c>
      <c r="R38" s="110">
        <f t="shared" ref="R38" si="20">IF((P38="Preventivo"),"25%",IF(P38="Detectivo","15%",IF(P38="Correctivo","10%","0")))+IF((Q38="Automático"),"25%",IF(Q38="Manual","15%","0"))</f>
        <v>0.4</v>
      </c>
      <c r="S38" s="107" t="s">
        <v>74</v>
      </c>
      <c r="T38" s="107" t="s">
        <v>76</v>
      </c>
      <c r="U38" s="107" t="s">
        <v>79</v>
      </c>
      <c r="V38" s="110">
        <v>0.5</v>
      </c>
      <c r="W38" s="110">
        <v>0.5</v>
      </c>
      <c r="X38" s="107" t="str">
        <f t="shared" ref="X38" si="21">IF((W38&lt;21%),"Muy Bajo",IF((W38&lt;41%),"Baja",IF((W38&lt;61%),"Media",IF((W38&lt;81%),"Alta",IF((W38&lt;101%),"Muy alta","0")))))</f>
        <v>Media</v>
      </c>
      <c r="Y38" s="110">
        <f t="shared" ref="Y38" si="22">IF(O38="Impacto",L38-(L38*R38),IF(O38="Probabilidad",L38-0,"0"))</f>
        <v>0.48</v>
      </c>
      <c r="Z38" s="107" t="str">
        <f t="shared" ref="Z38" si="23">IF((Y38&lt;21%),"Leve",IF((Y38&lt;41%),"Menor",IF((Y38&lt;61%),"Moderado",IF((Y38&lt;81%),"Mayor",IF((Y38&lt;101%),"Catastrófico","0")))))</f>
        <v>Moderado</v>
      </c>
      <c r="AA38" s="110" t="str">
        <f t="shared" ref="AA38" si="24">IF((X38="Muy alta")*(Z38="Catastrófico"),"Extremo",IF((X38="Muy alta")*(Z38="Mayor"),"Alto",IF((X38="Muy alta")*(Z38="Moderado"),"Alto",IF((X38="Muy alta")*(Z38="Menor"),"Alto",IF((X38="Muy alta")*(Z38="Leve"),"Alto",IF((X38="Alta")*(Z38="Catastrófico"),"Extremo",IF((X38="Alta")*(Z38="Mayor"),"Alto",IF((X38="Alta")*(Z38="Moderado"),"Alto",IF((X38="Alta")*(Z38="Menor"),"Moderado",IF((X38="Alta")*(Z38="Leve"),"Moderado",IF((X38="Media")*(Z38="Catastrófico"),"Extremo",IF((X38="Media")*(Z38="Mayor"),"Alto",IF((X38="Media")*(Z38="Moderado"),"Moderado",IF((X38="Media")*(Z38="Menor"),"Moderado",IF((X38="Media")*(Z38="Leve"),"Moderado",IF((X38="Baja")*(Z38="Catastrófico"),"Extremo",IF((X38="Baja")*(Z38="Mayor"),"Alto",IF((X38="Baja")*(Z38="Moderado"),"Moderado",IF((X38="Baja")*(Z38="Menor"),"Moderado",IF((X38="Baja")*(Z38="Leve"),"Bajo",IF((X38="Muy bajo")*(Z38="Catastrófico"),"Extremo",IF((X38="Muy bajo")*(Z38="Mayor"),"Alto",IF((X38="Muy bajo")*(Z38="Moderado"),"Moderado",IF((X38="Muy bajo")*(Z38="Menor"),"Bajo",IF((X38="Muy bajo")*(Z38="Leve"),"Bajo","0")))))))))))))))))))))))))</f>
        <v>Moderado</v>
      </c>
      <c r="AB38" s="107" t="s">
        <v>85</v>
      </c>
      <c r="AC38" s="56" t="s">
        <v>375</v>
      </c>
      <c r="AD38" s="56" t="s">
        <v>393</v>
      </c>
      <c r="AE38" s="56" t="s">
        <v>338</v>
      </c>
      <c r="AF38" s="56" t="s">
        <v>339</v>
      </c>
      <c r="AG38" s="56" t="s">
        <v>340</v>
      </c>
      <c r="AH38" s="56" t="s">
        <v>341</v>
      </c>
      <c r="AI38" s="56" t="s">
        <v>342</v>
      </c>
      <c r="AJ38" s="56" t="s">
        <v>343</v>
      </c>
      <c r="AK38" s="107" t="s">
        <v>322</v>
      </c>
    </row>
    <row r="39" spans="1:37" s="107" customFormat="1" ht="291.75" customHeight="1" x14ac:dyDescent="0.25">
      <c r="A39" s="99" t="s">
        <v>194</v>
      </c>
      <c r="B39" s="56" t="s">
        <v>293</v>
      </c>
      <c r="C39" s="122" t="s">
        <v>333</v>
      </c>
      <c r="D39" s="122" t="s">
        <v>395</v>
      </c>
      <c r="E39" s="122" t="str">
        <f>CONCATENATE(B39,"",C39,"",D39)</f>
        <v>Daño Fiscal sobre los recursos públicos  por el aprovechamiento  de  autoridad, cargo y funciones de acuerdo a decisiones por parte de la alta dirección en beneficio propio o de un tercero y que no lleguen los productos o servicios solicitados</v>
      </c>
      <c r="F39" s="107" t="s">
        <v>42</v>
      </c>
      <c r="G39" s="56" t="s">
        <v>34</v>
      </c>
      <c r="H39" s="56" t="s">
        <v>310</v>
      </c>
      <c r="I39" s="107" t="s">
        <v>48</v>
      </c>
      <c r="J39" s="107" t="str">
        <f>IF((I39="Muy Bajo"),"20%",IF(I39="Baja","40%",IF(I39="Media","60%",IF(I39="Alta","80%",IF(I39="Muy Alta","100%","0")))))</f>
        <v>80%</v>
      </c>
      <c r="K39" s="107" t="s">
        <v>57</v>
      </c>
      <c r="L39" s="107" t="str">
        <f>IF((K39="Leve"),"20%",IF(K39="Menor","40%",IF(K39="Moderado","60%",IF(K39="Mayor","80%",IF(K39="Catastrófico","100%","0")))))</f>
        <v>80%</v>
      </c>
      <c r="M39" s="123" t="str">
        <f>IF((J39="100%")*(L39="100%"),"Extremo",IF((J39="100%")*(L39="80%"),"Alto",IF((J39="100%")*(L39="60%"),"Alto",IF((J39="100%")*(L39="40%"),"Alto",IF((J39="100%")*(L39="20%"),"Alto",IF((J39="80%")*(L39="100%"),"Extremo",IF((J39="80%")*(L39="80%"),"Alto",IF((J39="80%")*(L39="60%"),"Alto",IF((J39="80%")*(L39="40%"),"Moderado",IF((J39="80%")*(L39="20%"),"Moderado",IF((J39="60%")*(L39="100%"),"Extremo",IF((J39="60%")*(L39="80%"),"Alto",IF((J39="60%")*(L39="60%"),"Moderado",IF((J39="60%")*(L39="40%"),"Moderado",IF((J39="60%")*(L39="20%"),"Moderado",IF((J39="40%")*(L39="100%"),"Extremo",IF((J39="40%")*(L39="80%"),"Alto",IF((J39="40%")*(L39="60%"),"Moderado",IF((J39="40%")*(L39="40%"),"Moderado",IF((J39="40%")*(L39="20%"),"Bajo",IF((J39="20%")*(L39="100%"),"Extremo",IF((J39="20%")*(L39="80%"),"Alto",IF((J39="20%")*(L39="60%"),"Moderado",IF((J39="20%")*(L39="40%"),"Bajo",IF((J39="20%")*(L39="20%"),"Bajo","0")))))))))))))))))))))))))</f>
        <v>Alto</v>
      </c>
      <c r="N39" s="56" t="s">
        <v>396</v>
      </c>
      <c r="O39" s="107" t="s">
        <v>1</v>
      </c>
      <c r="P39" s="107" t="s">
        <v>67</v>
      </c>
      <c r="Q39" s="109" t="s">
        <v>71</v>
      </c>
      <c r="R39" s="110">
        <f>IF((P39="Preventivo"),"25%",IF(P39="Detectivo","15%",IF(P39="Correctivo","10%","0")))+IF((Q39="Automático"),"25%",IF(Q39="Manual","15%","0"))</f>
        <v>0.4</v>
      </c>
      <c r="S39" s="107" t="s">
        <v>74</v>
      </c>
      <c r="T39" s="107" t="s">
        <v>76</v>
      </c>
      <c r="U39" s="107" t="s">
        <v>79</v>
      </c>
      <c r="V39" s="110">
        <v>0.5</v>
      </c>
      <c r="W39" s="110">
        <v>0.5</v>
      </c>
      <c r="X39" s="107" t="str">
        <f>IF((W39&lt;21%),"Muy Bajo",IF((W39&lt;41%),"Baja",IF((W39&lt;61%),"Media",IF((W39&lt;81%),"Alta",IF((W39&lt;101%),"Muy alta","0")))))</f>
        <v>Media</v>
      </c>
      <c r="Y39" s="110">
        <f>IF(O39="Impacto",L39-(L39*R39),IF(O39="Probabilidad",L39-0,"0"))</f>
        <v>0.48</v>
      </c>
      <c r="Z39" s="107" t="str">
        <f>IF((Y39&lt;21%),"Leve",IF((Y39&lt;41%),"Menor",IF((Y39&lt;61%),"Moderado",IF((Y39&lt;81%),"Mayor",IF((Y39&lt;101%),"Catastrófico","0")))))</f>
        <v>Moderado</v>
      </c>
      <c r="AA39" s="110" t="str">
        <f>IF((X39="Muy alta")*(Z39="Catastrófico"),"Extremo",IF((X39="Muy alta")*(Z39="Mayor"),"Alto",IF((X39="Muy alta")*(Z39="Moderado"),"Alto",IF((X39="Muy alta")*(Z39="Menor"),"Alto",IF((X39="Muy alta")*(Z39="Leve"),"Alto",IF((X39="Alta")*(Z39="Catastrófico"),"Extremo",IF((X39="Alta")*(Z39="Mayor"),"Alto",IF((X39="Alta")*(Z39="Moderado"),"Alto",IF((X39="Alta")*(Z39="Menor"),"Moderado",IF((X39="Alta")*(Z39="Leve"),"Moderado",IF((X39="Media")*(Z39="Catastrófico"),"Extremo",IF((X39="Media")*(Z39="Mayor"),"Alto",IF((X39="Media")*(Z39="Moderado"),"Moderado",IF((X39="Media")*(Z39="Menor"),"Moderado",IF((X39="Media")*(Z39="Leve"),"Moderado",IF((X39="Baja")*(Z39="Catastrófico"),"Extremo",IF((X39="Baja")*(Z39="Mayor"),"Alto",IF((X39="Baja")*(Z39="Moderado"),"Moderado",IF((X39="Baja")*(Z39="Menor"),"Moderado",IF((X39="Baja")*(Z39="Leve"),"Bajo",IF((X39="Muy bajo")*(Z39="Catastrófico"),"Extremo",IF((X39="Muy bajo")*(Z39="Mayor"),"Alto",IF((X39="Muy bajo")*(Z39="Moderado"),"Moderado",IF((X39="Muy bajo")*(Z39="Menor"),"Bajo",IF((X39="Muy bajo")*(Z39="Leve"),"Bajo","0")))))))))))))))))))))))))</f>
        <v>Moderado</v>
      </c>
      <c r="AB39" s="107" t="s">
        <v>85</v>
      </c>
      <c r="AC39" s="56" t="s">
        <v>375</v>
      </c>
      <c r="AD39" s="56" t="s">
        <v>397</v>
      </c>
      <c r="AE39" s="56" t="s">
        <v>338</v>
      </c>
      <c r="AF39" s="56" t="s">
        <v>339</v>
      </c>
      <c r="AG39" s="56" t="s">
        <v>398</v>
      </c>
      <c r="AH39" s="56" t="s">
        <v>399</v>
      </c>
      <c r="AI39" s="56" t="s">
        <v>400</v>
      </c>
      <c r="AJ39" s="56" t="s">
        <v>401</v>
      </c>
      <c r="AK39" s="107" t="s">
        <v>322</v>
      </c>
    </row>
    <row r="40" spans="1:37" s="60" customFormat="1" ht="252" customHeight="1" x14ac:dyDescent="0.25">
      <c r="A40" s="144" t="s">
        <v>185</v>
      </c>
      <c r="B40" s="145" t="s">
        <v>293</v>
      </c>
      <c r="C40" s="146" t="s">
        <v>381</v>
      </c>
      <c r="D40" s="147" t="s">
        <v>320</v>
      </c>
      <c r="E40" s="148" t="s">
        <v>382</v>
      </c>
      <c r="F40" s="147" t="s">
        <v>42</v>
      </c>
      <c r="G40" s="146" t="s">
        <v>34</v>
      </c>
      <c r="H40" s="149" t="s">
        <v>48</v>
      </c>
      <c r="I40" s="107" t="s">
        <v>48</v>
      </c>
      <c r="J40" s="150" t="s">
        <v>314</v>
      </c>
      <c r="K40" s="107" t="s">
        <v>57</v>
      </c>
      <c r="L40" s="151" t="s">
        <v>314</v>
      </c>
      <c r="M40" s="123" t="s">
        <v>315</v>
      </c>
      <c r="N40" s="151" t="s">
        <v>321</v>
      </c>
      <c r="O40" s="151" t="s">
        <v>1</v>
      </c>
      <c r="P40" s="151" t="s">
        <v>67</v>
      </c>
      <c r="Q40" s="151" t="s">
        <v>71</v>
      </c>
      <c r="R40" s="153">
        <v>0.4</v>
      </c>
      <c r="S40" s="150" t="s">
        <v>74</v>
      </c>
      <c r="T40" s="151" t="s">
        <v>76</v>
      </c>
      <c r="U40" s="151" t="s">
        <v>79</v>
      </c>
      <c r="V40" s="152">
        <v>0.5</v>
      </c>
      <c r="W40" s="152">
        <v>0.5</v>
      </c>
      <c r="X40" s="150" t="s">
        <v>47</v>
      </c>
      <c r="Y40" s="152">
        <v>0.48</v>
      </c>
      <c r="Z40" s="150" t="s">
        <v>56</v>
      </c>
      <c r="AA40" s="152" t="s">
        <v>56</v>
      </c>
      <c r="AB40" s="150" t="s">
        <v>85</v>
      </c>
      <c r="AC40" s="145" t="s">
        <v>375</v>
      </c>
      <c r="AD40" s="151" t="s">
        <v>383</v>
      </c>
      <c r="AE40" s="150" t="s">
        <v>338</v>
      </c>
      <c r="AF40" s="150" t="s">
        <v>339</v>
      </c>
      <c r="AG40" s="154" t="s">
        <v>340</v>
      </c>
      <c r="AH40" s="154" t="s">
        <v>341</v>
      </c>
      <c r="AI40" s="154" t="s">
        <v>342</v>
      </c>
      <c r="AJ40" s="154" t="s">
        <v>343</v>
      </c>
      <c r="AK40" s="155" t="s">
        <v>322</v>
      </c>
    </row>
  </sheetData>
  <mergeCells count="79">
    <mergeCell ref="AD11:AD12"/>
    <mergeCell ref="AE11:AE12"/>
    <mergeCell ref="AF11:AF12"/>
    <mergeCell ref="AG11:AJ11"/>
    <mergeCell ref="Y17:Y18"/>
    <mergeCell ref="Z17:Z18"/>
    <mergeCell ref="AA17:AA18"/>
    <mergeCell ref="AB17:AB18"/>
    <mergeCell ref="AC17:AC18"/>
    <mergeCell ref="AI17:AI18"/>
    <mergeCell ref="AJ17:AJ18"/>
    <mergeCell ref="AK17:AK18"/>
    <mergeCell ref="AD17:AD18"/>
    <mergeCell ref="AE17:AE18"/>
    <mergeCell ref="AF17:AF18"/>
    <mergeCell ref="AG17:AG18"/>
    <mergeCell ref="AH17:AH18"/>
    <mergeCell ref="K17:K18"/>
    <mergeCell ref="L17:L18"/>
    <mergeCell ref="M17:M18"/>
    <mergeCell ref="W17:W18"/>
    <mergeCell ref="X17:X18"/>
    <mergeCell ref="F17:F18"/>
    <mergeCell ref="G17:G18"/>
    <mergeCell ref="H17:H18"/>
    <mergeCell ref="I17:I18"/>
    <mergeCell ref="J17:J18"/>
    <mergeCell ref="A17:A18"/>
    <mergeCell ref="B17:B18"/>
    <mergeCell ref="C17:C18"/>
    <mergeCell ref="D17:D18"/>
    <mergeCell ref="E17:E18"/>
    <mergeCell ref="AB9:AK10"/>
    <mergeCell ref="A9:G9"/>
    <mergeCell ref="H10:L10"/>
    <mergeCell ref="A1:B4"/>
    <mergeCell ref="A5:B5"/>
    <mergeCell ref="C5:AK5"/>
    <mergeCell ref="A8:B8"/>
    <mergeCell ref="C6:AK6"/>
    <mergeCell ref="C7:AK7"/>
    <mergeCell ref="C8:AK8"/>
    <mergeCell ref="A6:B6"/>
    <mergeCell ref="A7:B7"/>
    <mergeCell ref="H9:AA9"/>
    <mergeCell ref="B10:E10"/>
    <mergeCell ref="M10:AA10"/>
    <mergeCell ref="R11:R12"/>
    <mergeCell ref="S11:S12"/>
    <mergeCell ref="AJ1:AK1"/>
    <mergeCell ref="AJ2:AK2"/>
    <mergeCell ref="AJ3:AK3"/>
    <mergeCell ref="AJ4:AK4"/>
    <mergeCell ref="C1:AI2"/>
    <mergeCell ref="C3:AI4"/>
    <mergeCell ref="T11:T12"/>
    <mergeCell ref="U11:U12"/>
    <mergeCell ref="V11:V12"/>
    <mergeCell ref="W11:X12"/>
    <mergeCell ref="Y11:Z12"/>
    <mergeCell ref="AA11:AA12"/>
    <mergeCell ref="AB11:AB12"/>
    <mergeCell ref="AC11:AC12"/>
    <mergeCell ref="AK11:AK12"/>
    <mergeCell ref="A11:A12"/>
    <mergeCell ref="B11:B12"/>
    <mergeCell ref="C11:C12"/>
    <mergeCell ref="D11:D12"/>
    <mergeCell ref="E11:E12"/>
    <mergeCell ref="K11:L12"/>
    <mergeCell ref="M11:M12"/>
    <mergeCell ref="N11:N12"/>
    <mergeCell ref="O11:O12"/>
    <mergeCell ref="P11:P12"/>
    <mergeCell ref="Q11:Q12"/>
    <mergeCell ref="F11:F12"/>
    <mergeCell ref="G10:G12"/>
    <mergeCell ref="H11:H12"/>
    <mergeCell ref="I11:J12"/>
  </mergeCells>
  <conditionalFormatting sqref="I13 I36:I38 X35:X38">
    <cfRule type="containsText" dxfId="399" priority="470" operator="containsText" text="Muy Bajo">
      <formula>NOT(ISERROR(SEARCH("Muy Bajo",I13)))</formula>
    </cfRule>
    <cfRule type="containsText" dxfId="398" priority="471" operator="containsText" text="Baja">
      <formula>NOT(ISERROR(SEARCH("Baja",I13)))</formula>
    </cfRule>
    <cfRule type="containsText" dxfId="397" priority="472" operator="containsText" text="Muy alta">
      <formula>NOT(ISERROR(SEARCH("Muy alta",I13)))</formula>
    </cfRule>
    <cfRule type="containsText" dxfId="396" priority="473" operator="containsText" text="Alta">
      <formula>NOT(ISERROR(SEARCH("Alta",I13)))</formula>
    </cfRule>
    <cfRule type="containsText" dxfId="395" priority="474" operator="containsText" text="Media">
      <formula>NOT(ISERROR(SEARCH("Media",I13)))</formula>
    </cfRule>
  </conditionalFormatting>
  <conditionalFormatting sqref="K13 Z35:Z38 K35:K38">
    <cfRule type="containsText" dxfId="394" priority="465" operator="containsText" text="Catastrófico">
      <formula>NOT(ISERROR(SEARCH("Catastrófico",K13)))</formula>
    </cfRule>
    <cfRule type="containsText" dxfId="393" priority="466" operator="containsText" text="Mayor">
      <formula>NOT(ISERROR(SEARCH("Mayor",K13)))</formula>
    </cfRule>
    <cfRule type="containsText" dxfId="392" priority="467" operator="containsText" text="Moderado">
      <formula>NOT(ISERROR(SEARCH("Moderado",K13)))</formula>
    </cfRule>
    <cfRule type="containsText" dxfId="391" priority="468" operator="containsText" text="Menor">
      <formula>NOT(ISERROR(SEARCH("Menor",K13)))</formula>
    </cfRule>
    <cfRule type="containsText" dxfId="390" priority="469" operator="containsText" text="Leve">
      <formula>NOT(ISERROR(SEARCH("Leve",K13)))</formula>
    </cfRule>
  </conditionalFormatting>
  <conditionalFormatting sqref="M13 M36:M38 AA35:AA38">
    <cfRule type="containsText" dxfId="389" priority="461" operator="containsText" text="Bajo">
      <formula>NOT(ISERROR(SEARCH("Bajo",M13)))</formula>
    </cfRule>
    <cfRule type="containsText" dxfId="388" priority="462" operator="containsText" text="Moderado">
      <formula>NOT(ISERROR(SEARCH("Moderado",M13)))</formula>
    </cfRule>
    <cfRule type="containsText" dxfId="387" priority="463" operator="containsText" text="Alto">
      <formula>NOT(ISERROR(SEARCH("Alto",M13)))</formula>
    </cfRule>
    <cfRule type="containsText" dxfId="386" priority="464" operator="containsText" text="Extremo">
      <formula>NOT(ISERROR(SEARCH("Extremo",M13)))</formula>
    </cfRule>
  </conditionalFormatting>
  <conditionalFormatting sqref="X13">
    <cfRule type="containsText" dxfId="385" priority="456" operator="containsText" text="Muy Bajo">
      <formula>NOT(ISERROR(SEARCH("Muy Bajo",X13)))</formula>
    </cfRule>
    <cfRule type="containsText" dxfId="384" priority="457" operator="containsText" text="Baja">
      <formula>NOT(ISERROR(SEARCH("Baja",X13)))</formula>
    </cfRule>
    <cfRule type="containsText" dxfId="383" priority="458" operator="containsText" text="Muy alta">
      <formula>NOT(ISERROR(SEARCH("Muy alta",X13)))</formula>
    </cfRule>
    <cfRule type="containsText" dxfId="382" priority="459" operator="containsText" text="Alta">
      <formula>NOT(ISERROR(SEARCH("Alta",X13)))</formula>
    </cfRule>
    <cfRule type="containsText" dxfId="381" priority="460" operator="containsText" text="Media">
      <formula>NOT(ISERROR(SEARCH("Media",X13)))</formula>
    </cfRule>
  </conditionalFormatting>
  <conditionalFormatting sqref="Z13">
    <cfRule type="containsText" dxfId="380" priority="451" operator="containsText" text="Catastrófico">
      <formula>NOT(ISERROR(SEARCH("Catastrófico",Z13)))</formula>
    </cfRule>
    <cfRule type="containsText" dxfId="379" priority="452" operator="containsText" text="Mayor">
      <formula>NOT(ISERROR(SEARCH("Mayor",Z13)))</formula>
    </cfRule>
    <cfRule type="containsText" dxfId="378" priority="453" operator="containsText" text="Moderado">
      <formula>NOT(ISERROR(SEARCH("Moderado",Z13)))</formula>
    </cfRule>
    <cfRule type="containsText" dxfId="377" priority="454" operator="containsText" text="Menor">
      <formula>NOT(ISERROR(SEARCH("Menor",Z13)))</formula>
    </cfRule>
    <cfRule type="containsText" dxfId="376" priority="455" operator="containsText" text="Leve">
      <formula>NOT(ISERROR(SEARCH("Leve",Z13)))</formula>
    </cfRule>
  </conditionalFormatting>
  <conditionalFormatting sqref="AA13">
    <cfRule type="containsText" dxfId="375" priority="447" operator="containsText" text="Bajo">
      <formula>NOT(ISERROR(SEARCH("Bajo",AA13)))</formula>
    </cfRule>
    <cfRule type="containsText" dxfId="374" priority="448" operator="containsText" text="Moderado">
      <formula>NOT(ISERROR(SEARCH("Moderado",AA13)))</formula>
    </cfRule>
    <cfRule type="containsText" dxfId="373" priority="449" operator="containsText" text="Alto">
      <formula>NOT(ISERROR(SEARCH("Alto",AA13)))</formula>
    </cfRule>
    <cfRule type="containsText" dxfId="372" priority="450" operator="containsText" text="Extremo">
      <formula>NOT(ISERROR(SEARCH("Extremo",AA13)))</formula>
    </cfRule>
  </conditionalFormatting>
  <conditionalFormatting sqref="I14">
    <cfRule type="containsText" dxfId="371" priority="414" operator="containsText" text="Muy Bajo">
      <formula>NOT(ISERROR(SEARCH("Muy Bajo",I14)))</formula>
    </cfRule>
    <cfRule type="containsText" dxfId="370" priority="415" operator="containsText" text="Baja">
      <formula>NOT(ISERROR(SEARCH("Baja",I14)))</formula>
    </cfRule>
    <cfRule type="containsText" dxfId="369" priority="416" operator="containsText" text="Muy alta">
      <formula>NOT(ISERROR(SEARCH("Muy alta",I14)))</formula>
    </cfRule>
    <cfRule type="containsText" dxfId="368" priority="417" operator="containsText" text="Alta">
      <formula>NOT(ISERROR(SEARCH("Alta",I14)))</formula>
    </cfRule>
    <cfRule type="containsText" dxfId="367" priority="418" operator="containsText" text="Media">
      <formula>NOT(ISERROR(SEARCH("Media",I14)))</formula>
    </cfRule>
  </conditionalFormatting>
  <conditionalFormatting sqref="K14">
    <cfRule type="containsText" dxfId="366" priority="409" operator="containsText" text="Catastrófico">
      <formula>NOT(ISERROR(SEARCH("Catastrófico",K14)))</formula>
    </cfRule>
    <cfRule type="containsText" dxfId="365" priority="410" operator="containsText" text="Mayor">
      <formula>NOT(ISERROR(SEARCH("Mayor",K14)))</formula>
    </cfRule>
    <cfRule type="containsText" dxfId="364" priority="411" operator="containsText" text="Moderado">
      <formula>NOT(ISERROR(SEARCH("Moderado",K14)))</formula>
    </cfRule>
    <cfRule type="containsText" dxfId="363" priority="412" operator="containsText" text="Menor">
      <formula>NOT(ISERROR(SEARCH("Menor",K14)))</formula>
    </cfRule>
    <cfRule type="containsText" dxfId="362" priority="413" operator="containsText" text="Leve">
      <formula>NOT(ISERROR(SEARCH("Leve",K14)))</formula>
    </cfRule>
  </conditionalFormatting>
  <conditionalFormatting sqref="M14">
    <cfRule type="containsText" dxfId="361" priority="405" operator="containsText" text="Bajo">
      <formula>NOT(ISERROR(SEARCH("Bajo",M14)))</formula>
    </cfRule>
    <cfRule type="containsText" dxfId="360" priority="406" operator="containsText" text="Moderado">
      <formula>NOT(ISERROR(SEARCH("Moderado",M14)))</formula>
    </cfRule>
    <cfRule type="containsText" dxfId="359" priority="407" operator="containsText" text="Alto">
      <formula>NOT(ISERROR(SEARCH("Alto",M14)))</formula>
    </cfRule>
    <cfRule type="containsText" dxfId="358" priority="408" operator="containsText" text="Extremo">
      <formula>NOT(ISERROR(SEARCH("Extremo",M14)))</formula>
    </cfRule>
  </conditionalFormatting>
  <conditionalFormatting sqref="X14">
    <cfRule type="containsText" dxfId="357" priority="400" operator="containsText" text="Muy Bajo">
      <formula>NOT(ISERROR(SEARCH("Muy Bajo",X14)))</formula>
    </cfRule>
    <cfRule type="containsText" dxfId="356" priority="401" operator="containsText" text="Baja">
      <formula>NOT(ISERROR(SEARCH("Baja",X14)))</formula>
    </cfRule>
    <cfRule type="containsText" dxfId="355" priority="402" operator="containsText" text="Muy alta">
      <formula>NOT(ISERROR(SEARCH("Muy alta",X14)))</formula>
    </cfRule>
    <cfRule type="containsText" dxfId="354" priority="403" operator="containsText" text="Alta">
      <formula>NOT(ISERROR(SEARCH("Alta",X14)))</formula>
    </cfRule>
    <cfRule type="containsText" dxfId="353" priority="404" operator="containsText" text="Media">
      <formula>NOT(ISERROR(SEARCH("Media",X14)))</formula>
    </cfRule>
  </conditionalFormatting>
  <conditionalFormatting sqref="Z14">
    <cfRule type="containsText" dxfId="352" priority="395" operator="containsText" text="Catastrófico">
      <formula>NOT(ISERROR(SEARCH("Catastrófico",Z14)))</formula>
    </cfRule>
    <cfRule type="containsText" dxfId="351" priority="396" operator="containsText" text="Mayor">
      <formula>NOT(ISERROR(SEARCH("Mayor",Z14)))</formula>
    </cfRule>
    <cfRule type="containsText" dxfId="350" priority="397" operator="containsText" text="Moderado">
      <formula>NOT(ISERROR(SEARCH("Moderado",Z14)))</formula>
    </cfRule>
    <cfRule type="containsText" dxfId="349" priority="398" operator="containsText" text="Menor">
      <formula>NOT(ISERROR(SEARCH("Menor",Z14)))</formula>
    </cfRule>
    <cfRule type="containsText" dxfId="348" priority="399" operator="containsText" text="Leve">
      <formula>NOT(ISERROR(SEARCH("Leve",Z14)))</formula>
    </cfRule>
  </conditionalFormatting>
  <conditionalFormatting sqref="AA14">
    <cfRule type="containsText" dxfId="347" priority="391" operator="containsText" text="Bajo">
      <formula>NOT(ISERROR(SEARCH("Bajo",AA14)))</formula>
    </cfRule>
    <cfRule type="containsText" dxfId="346" priority="392" operator="containsText" text="Moderado">
      <formula>NOT(ISERROR(SEARCH("Moderado",AA14)))</formula>
    </cfRule>
    <cfRule type="containsText" dxfId="345" priority="393" operator="containsText" text="Alto">
      <formula>NOT(ISERROR(SEARCH("Alto",AA14)))</formula>
    </cfRule>
    <cfRule type="containsText" dxfId="344" priority="394" operator="containsText" text="Extremo">
      <formula>NOT(ISERROR(SEARCH("Extremo",AA14)))</formula>
    </cfRule>
  </conditionalFormatting>
  <conditionalFormatting sqref="I15">
    <cfRule type="containsText" dxfId="343" priority="386" operator="containsText" text="Muy Bajo">
      <formula>NOT(ISERROR(SEARCH("Muy Bajo",I15)))</formula>
    </cfRule>
    <cfRule type="containsText" dxfId="342" priority="387" operator="containsText" text="Baja">
      <formula>NOT(ISERROR(SEARCH("Baja",I15)))</formula>
    </cfRule>
    <cfRule type="containsText" dxfId="341" priority="388" operator="containsText" text="Muy alta">
      <formula>NOT(ISERROR(SEARCH("Muy alta",I15)))</formula>
    </cfRule>
    <cfRule type="containsText" dxfId="340" priority="389" operator="containsText" text="Alta">
      <formula>NOT(ISERROR(SEARCH("Alta",I15)))</formula>
    </cfRule>
    <cfRule type="containsText" dxfId="339" priority="390" operator="containsText" text="Media">
      <formula>NOT(ISERROR(SEARCH("Media",I15)))</formula>
    </cfRule>
  </conditionalFormatting>
  <conditionalFormatting sqref="K15">
    <cfRule type="containsText" dxfId="338" priority="381" operator="containsText" text="Catastrófico">
      <formula>NOT(ISERROR(SEARCH("Catastrófico",K15)))</formula>
    </cfRule>
    <cfRule type="containsText" dxfId="337" priority="382" operator="containsText" text="Mayor">
      <formula>NOT(ISERROR(SEARCH("Mayor",K15)))</formula>
    </cfRule>
    <cfRule type="containsText" dxfId="336" priority="383" operator="containsText" text="Moderado">
      <formula>NOT(ISERROR(SEARCH("Moderado",K15)))</formula>
    </cfRule>
    <cfRule type="containsText" dxfId="335" priority="384" operator="containsText" text="Menor">
      <formula>NOT(ISERROR(SEARCH("Menor",K15)))</formula>
    </cfRule>
    <cfRule type="containsText" dxfId="334" priority="385" operator="containsText" text="Leve">
      <formula>NOT(ISERROR(SEARCH("Leve",K15)))</formula>
    </cfRule>
  </conditionalFormatting>
  <conditionalFormatting sqref="M15">
    <cfRule type="containsText" dxfId="333" priority="377" operator="containsText" text="Bajo">
      <formula>NOT(ISERROR(SEARCH("Bajo",M15)))</formula>
    </cfRule>
    <cfRule type="containsText" dxfId="332" priority="378" operator="containsText" text="Moderado">
      <formula>NOT(ISERROR(SEARCH("Moderado",M15)))</formula>
    </cfRule>
    <cfRule type="containsText" dxfId="331" priority="379" operator="containsText" text="Alto">
      <formula>NOT(ISERROR(SEARCH("Alto",M15)))</formula>
    </cfRule>
    <cfRule type="containsText" dxfId="330" priority="380" operator="containsText" text="Extremo">
      <formula>NOT(ISERROR(SEARCH("Extremo",M15)))</formula>
    </cfRule>
  </conditionalFormatting>
  <conditionalFormatting sqref="X15">
    <cfRule type="containsText" dxfId="329" priority="372" operator="containsText" text="Muy Bajo">
      <formula>NOT(ISERROR(SEARCH("Muy Bajo",X15)))</formula>
    </cfRule>
    <cfRule type="containsText" dxfId="328" priority="373" operator="containsText" text="Baja">
      <formula>NOT(ISERROR(SEARCH("Baja",X15)))</formula>
    </cfRule>
    <cfRule type="containsText" dxfId="327" priority="374" operator="containsText" text="Muy alta">
      <formula>NOT(ISERROR(SEARCH("Muy alta",X15)))</formula>
    </cfRule>
    <cfRule type="containsText" dxfId="326" priority="375" operator="containsText" text="Alta">
      <formula>NOT(ISERROR(SEARCH("Alta",X15)))</formula>
    </cfRule>
    <cfRule type="containsText" dxfId="325" priority="376" operator="containsText" text="Media">
      <formula>NOT(ISERROR(SEARCH("Media",X15)))</formula>
    </cfRule>
  </conditionalFormatting>
  <conditionalFormatting sqref="Z15">
    <cfRule type="containsText" dxfId="324" priority="367" operator="containsText" text="Catastrófico">
      <formula>NOT(ISERROR(SEARCH("Catastrófico",Z15)))</formula>
    </cfRule>
    <cfRule type="containsText" dxfId="323" priority="368" operator="containsText" text="Mayor">
      <formula>NOT(ISERROR(SEARCH("Mayor",Z15)))</formula>
    </cfRule>
    <cfRule type="containsText" dxfId="322" priority="369" operator="containsText" text="Moderado">
      <formula>NOT(ISERROR(SEARCH("Moderado",Z15)))</formula>
    </cfRule>
    <cfRule type="containsText" dxfId="321" priority="370" operator="containsText" text="Menor">
      <formula>NOT(ISERROR(SEARCH("Menor",Z15)))</formula>
    </cfRule>
    <cfRule type="containsText" dxfId="320" priority="371" operator="containsText" text="Leve">
      <formula>NOT(ISERROR(SEARCH("Leve",Z15)))</formula>
    </cfRule>
  </conditionalFormatting>
  <conditionalFormatting sqref="AA15">
    <cfRule type="containsText" dxfId="319" priority="363" operator="containsText" text="Bajo">
      <formula>NOT(ISERROR(SEARCH("Bajo",AA15)))</formula>
    </cfRule>
    <cfRule type="containsText" dxfId="318" priority="364" operator="containsText" text="Moderado">
      <formula>NOT(ISERROR(SEARCH("Moderado",AA15)))</formula>
    </cfRule>
    <cfRule type="containsText" dxfId="317" priority="365" operator="containsText" text="Alto">
      <formula>NOT(ISERROR(SEARCH("Alto",AA15)))</formula>
    </cfRule>
    <cfRule type="containsText" dxfId="316" priority="366" operator="containsText" text="Extremo">
      <formula>NOT(ISERROR(SEARCH("Extremo",AA15)))</formula>
    </cfRule>
  </conditionalFormatting>
  <conditionalFormatting sqref="I17">
    <cfRule type="containsText" dxfId="315" priority="321" operator="containsText" text="Muy Bajo">
      <formula>NOT(ISERROR(SEARCH(("Muy Bajo"),(I17))))</formula>
    </cfRule>
    <cfRule type="containsText" dxfId="314" priority="322" operator="containsText" text="Baja">
      <formula>NOT(ISERROR(SEARCH(("Baja"),(I17))))</formula>
    </cfRule>
    <cfRule type="containsText" dxfId="313" priority="323" operator="containsText" text="Muy alta">
      <formula>NOT(ISERROR(SEARCH(("Muy alta"),(I17))))</formula>
    </cfRule>
    <cfRule type="containsText" dxfId="312" priority="324" operator="containsText" text="Alta">
      <formula>NOT(ISERROR(SEARCH(("Alta"),(I17))))</formula>
    </cfRule>
    <cfRule type="containsText" dxfId="311" priority="325" operator="containsText" text="Media">
      <formula>NOT(ISERROR(SEARCH(("Media"),(I17))))</formula>
    </cfRule>
  </conditionalFormatting>
  <conditionalFormatting sqref="I16 X16">
    <cfRule type="containsText" dxfId="310" priority="358" operator="containsText" text="Muy Bajo">
      <formula>NOT(ISERROR(SEARCH("Muy Bajo",I16)))</formula>
    </cfRule>
    <cfRule type="containsText" dxfId="309" priority="359" operator="containsText" text="Baja">
      <formula>NOT(ISERROR(SEARCH("Baja",I16)))</formula>
    </cfRule>
    <cfRule type="containsText" dxfId="308" priority="360" operator="containsText" text="Muy alta">
      <formula>NOT(ISERROR(SEARCH("Muy alta",I16)))</formula>
    </cfRule>
    <cfRule type="containsText" dxfId="307" priority="361" operator="containsText" text="Alta">
      <formula>NOT(ISERROR(SEARCH("Alta",I16)))</formula>
    </cfRule>
    <cfRule type="containsText" dxfId="306" priority="362" operator="containsText" text="Media">
      <formula>NOT(ISERROR(SEARCH("Media",I16)))</formula>
    </cfRule>
  </conditionalFormatting>
  <conditionalFormatting sqref="K16 Z16">
    <cfRule type="containsText" dxfId="305" priority="353" operator="containsText" text="Catastrófico">
      <formula>NOT(ISERROR(SEARCH("Catastrófico",K16)))</formula>
    </cfRule>
    <cfRule type="containsText" dxfId="304" priority="354" operator="containsText" text="Mayor">
      <formula>NOT(ISERROR(SEARCH("Mayor",K16)))</formula>
    </cfRule>
    <cfRule type="containsText" dxfId="303" priority="355" operator="containsText" text="Moderado">
      <formula>NOT(ISERROR(SEARCH("Moderado",K16)))</formula>
    </cfRule>
    <cfRule type="containsText" dxfId="302" priority="356" operator="containsText" text="Menor">
      <formula>NOT(ISERROR(SEARCH("Menor",K16)))</formula>
    </cfRule>
    <cfRule type="containsText" dxfId="301" priority="357" operator="containsText" text="Leve">
      <formula>NOT(ISERROR(SEARCH("Leve",K16)))</formula>
    </cfRule>
  </conditionalFormatting>
  <conditionalFormatting sqref="K17">
    <cfRule type="containsText" dxfId="300" priority="326" operator="containsText" text="Catastrófico">
      <formula>NOT(ISERROR(SEARCH(("Catastrófico"),(K17))))</formula>
    </cfRule>
    <cfRule type="containsText" dxfId="299" priority="327" operator="containsText" text="Mayor">
      <formula>NOT(ISERROR(SEARCH(("Mayor"),(K17))))</formula>
    </cfRule>
    <cfRule type="containsText" dxfId="298" priority="328" operator="containsText" text="Moderado">
      <formula>NOT(ISERROR(SEARCH(("Moderado"),(K17))))</formula>
    </cfRule>
    <cfRule type="containsText" dxfId="297" priority="329" operator="containsText" text="Menor">
      <formula>NOT(ISERROR(SEARCH(("Menor"),(K17))))</formula>
    </cfRule>
    <cfRule type="containsText" dxfId="296" priority="330" operator="containsText" text="Leve">
      <formula>NOT(ISERROR(SEARCH(("Leve"),(K17))))</formula>
    </cfRule>
  </conditionalFormatting>
  <conditionalFormatting sqref="M16 AA16">
    <cfRule type="containsText" dxfId="295" priority="349" operator="containsText" text="Bajo">
      <formula>NOT(ISERROR(SEARCH("Bajo",M16)))</formula>
    </cfRule>
    <cfRule type="containsText" dxfId="294" priority="350" operator="containsText" text="Moderado">
      <formula>NOT(ISERROR(SEARCH("Moderado",M16)))</formula>
    </cfRule>
    <cfRule type="containsText" dxfId="293" priority="351" operator="containsText" text="Alto">
      <formula>NOT(ISERROR(SEARCH("Alto",M16)))</formula>
    </cfRule>
    <cfRule type="containsText" dxfId="292" priority="352" operator="containsText" text="Extremo">
      <formula>NOT(ISERROR(SEARCH("Extremo",M16)))</formula>
    </cfRule>
  </conditionalFormatting>
  <conditionalFormatting sqref="M17">
    <cfRule type="containsText" dxfId="291" priority="331" operator="containsText" text="Bajo">
      <formula>NOT(ISERROR(SEARCH(("Bajo"),(M17))))</formula>
    </cfRule>
    <cfRule type="containsText" dxfId="290" priority="332" operator="containsText" text="Moderado">
      <formula>NOT(ISERROR(SEARCH(("Moderado"),(M17))))</formula>
    </cfRule>
    <cfRule type="containsText" dxfId="289" priority="333" operator="containsText" text="Alto">
      <formula>NOT(ISERROR(SEARCH(("Alto"),(M17))))</formula>
    </cfRule>
    <cfRule type="containsText" dxfId="288" priority="334" operator="containsText" text="Extremo">
      <formula>NOT(ISERROR(SEARCH(("Extremo"),(M17))))</formula>
    </cfRule>
  </conditionalFormatting>
  <conditionalFormatting sqref="X17">
    <cfRule type="containsText" dxfId="287" priority="335" operator="containsText" text="Muy Bajo">
      <formula>NOT(ISERROR(SEARCH(("Muy Bajo"),(X17))))</formula>
    </cfRule>
    <cfRule type="containsText" dxfId="286" priority="336" operator="containsText" text="Baja">
      <formula>NOT(ISERROR(SEARCH(("Baja"),(X17))))</formula>
    </cfRule>
    <cfRule type="containsText" dxfId="285" priority="337" operator="containsText" text="Muy alta">
      <formula>NOT(ISERROR(SEARCH(("Muy alta"),(X17))))</formula>
    </cfRule>
    <cfRule type="containsText" dxfId="284" priority="338" operator="containsText" text="Alta">
      <formula>NOT(ISERROR(SEARCH(("Alta"),(X17))))</formula>
    </cfRule>
    <cfRule type="containsText" dxfId="283" priority="339" operator="containsText" text="Media">
      <formula>NOT(ISERROR(SEARCH(("Media"),(X17))))</formula>
    </cfRule>
  </conditionalFormatting>
  <conditionalFormatting sqref="Z17">
    <cfRule type="containsText" dxfId="282" priority="340" operator="containsText" text="Catastrófico">
      <formula>NOT(ISERROR(SEARCH(("Catastrófico"),(Z17))))</formula>
    </cfRule>
    <cfRule type="containsText" dxfId="281" priority="341" operator="containsText" text="Mayor">
      <formula>NOT(ISERROR(SEARCH(("Mayor"),(Z17))))</formula>
    </cfRule>
    <cfRule type="containsText" dxfId="280" priority="342" operator="containsText" text="Moderado">
      <formula>NOT(ISERROR(SEARCH(("Moderado"),(Z17))))</formula>
    </cfRule>
    <cfRule type="containsText" dxfId="279" priority="343" operator="containsText" text="Menor">
      <formula>NOT(ISERROR(SEARCH(("Menor"),(Z17))))</formula>
    </cfRule>
    <cfRule type="containsText" dxfId="278" priority="344" operator="containsText" text="Leve">
      <formula>NOT(ISERROR(SEARCH(("Leve"),(Z17))))</formula>
    </cfRule>
  </conditionalFormatting>
  <conditionalFormatting sqref="AA17">
    <cfRule type="containsText" dxfId="277" priority="345" operator="containsText" text="Bajo">
      <formula>NOT(ISERROR(SEARCH(("Bajo"),(AA17))))</formula>
    </cfRule>
    <cfRule type="containsText" dxfId="276" priority="346" operator="containsText" text="Moderado">
      <formula>NOT(ISERROR(SEARCH(("Moderado"),(AA17))))</formula>
    </cfRule>
    <cfRule type="containsText" dxfId="275" priority="347" operator="containsText" text="Alto">
      <formula>NOT(ISERROR(SEARCH(("Alto"),(AA17))))</formula>
    </cfRule>
    <cfRule type="containsText" dxfId="274" priority="348" operator="containsText" text="Extremo">
      <formula>NOT(ISERROR(SEARCH(("Extremo"),(AA17))))</formula>
    </cfRule>
  </conditionalFormatting>
  <conditionalFormatting sqref="AA25:AA33">
    <cfRule type="containsText" dxfId="273" priority="307" operator="containsText" text="Bajo">
      <formula>NOT(ISERROR(SEARCH("Bajo",AA25)))</formula>
    </cfRule>
    <cfRule type="containsText" dxfId="272" priority="308" operator="containsText" text="Moderado">
      <formula>NOT(ISERROR(SEARCH("Moderado",AA25)))</formula>
    </cfRule>
    <cfRule type="containsText" dxfId="271" priority="309" operator="containsText" text="Alto">
      <formula>NOT(ISERROR(SEARCH("Alto",AA25)))</formula>
    </cfRule>
    <cfRule type="containsText" dxfId="270" priority="310" operator="containsText" text="Extremo">
      <formula>NOT(ISERROR(SEARCH("Extremo",AA25)))</formula>
    </cfRule>
  </conditionalFormatting>
  <conditionalFormatting sqref="X25:X33">
    <cfRule type="containsText" dxfId="269" priority="316" operator="containsText" text="Muy Bajo">
      <formula>NOT(ISERROR(SEARCH("Muy Bajo",X25)))</formula>
    </cfRule>
    <cfRule type="containsText" dxfId="268" priority="317" operator="containsText" text="Baja">
      <formula>NOT(ISERROR(SEARCH("Baja",X25)))</formula>
    </cfRule>
    <cfRule type="containsText" dxfId="267" priority="318" operator="containsText" text="Muy alta">
      <formula>NOT(ISERROR(SEARCH("Muy alta",X25)))</formula>
    </cfRule>
    <cfRule type="containsText" dxfId="266" priority="319" operator="containsText" text="Alta">
      <formula>NOT(ISERROR(SEARCH("Alta",X25)))</formula>
    </cfRule>
    <cfRule type="containsText" dxfId="265" priority="320" operator="containsText" text="Media">
      <formula>NOT(ISERROR(SEARCH("Media",X25)))</formula>
    </cfRule>
  </conditionalFormatting>
  <conditionalFormatting sqref="K24:K33 Z25:Z33">
    <cfRule type="containsText" dxfId="264" priority="311" operator="containsText" text="Catastrófico">
      <formula>NOT(ISERROR(SEARCH("Catastrófico",K24)))</formula>
    </cfRule>
    <cfRule type="containsText" dxfId="263" priority="312" operator="containsText" text="Mayor">
      <formula>NOT(ISERROR(SEARCH("Mayor",K24)))</formula>
    </cfRule>
    <cfRule type="containsText" dxfId="262" priority="313" operator="containsText" text="Moderado">
      <formula>NOT(ISERROR(SEARCH("Moderado",K24)))</formula>
    </cfRule>
    <cfRule type="containsText" dxfId="261" priority="314" operator="containsText" text="Menor">
      <formula>NOT(ISERROR(SEARCH("Menor",K24)))</formula>
    </cfRule>
    <cfRule type="containsText" dxfId="260" priority="315" operator="containsText" text="Leve">
      <formula>NOT(ISERROR(SEARCH("Leve",K24)))</formula>
    </cfRule>
  </conditionalFormatting>
  <conditionalFormatting sqref="M24:M33 M35:M38">
    <cfRule type="containsText" dxfId="259" priority="298" operator="containsText" text="Bajo">
      <formula>NOT(ISERROR(SEARCH(("Bajo"),(M24))))</formula>
    </cfRule>
  </conditionalFormatting>
  <conditionalFormatting sqref="M24:M33 M35:M38">
    <cfRule type="containsText" dxfId="258" priority="299" operator="containsText" text="Moderado">
      <formula>NOT(ISERROR(SEARCH(("Moderado"),(M24))))</formula>
    </cfRule>
  </conditionalFormatting>
  <conditionalFormatting sqref="M24:M33 M35:M38">
    <cfRule type="containsText" dxfId="257" priority="300" operator="containsText" text="Alto">
      <formula>NOT(ISERROR(SEARCH(("Alto"),(M24))))</formula>
    </cfRule>
  </conditionalFormatting>
  <conditionalFormatting sqref="M24:M33 M35:M38">
    <cfRule type="containsText" dxfId="256" priority="301" operator="containsText" text="Extremo">
      <formula>NOT(ISERROR(SEARCH(("Extremo"),(M24))))</formula>
    </cfRule>
  </conditionalFormatting>
  <conditionalFormatting sqref="I24:I33 I35:I38">
    <cfRule type="containsText" dxfId="255" priority="302" operator="containsText" text="Muy Bajo">
      <formula>NOT(ISERROR(SEARCH(("Muy Bajo"),(I24))))</formula>
    </cfRule>
  </conditionalFormatting>
  <conditionalFormatting sqref="I24:I33 I35:I38">
    <cfRule type="containsText" dxfId="254" priority="303" operator="containsText" text="Baja">
      <formula>NOT(ISERROR(SEARCH(("Baja"),(I24))))</formula>
    </cfRule>
  </conditionalFormatting>
  <conditionalFormatting sqref="I24:I33 I35:I38">
    <cfRule type="containsText" dxfId="253" priority="304" operator="containsText" text="Muy alta">
      <formula>NOT(ISERROR(SEARCH(("Muy alta"),(I24))))</formula>
    </cfRule>
  </conditionalFormatting>
  <conditionalFormatting sqref="I24:I33 I35:I38">
    <cfRule type="containsText" dxfId="252" priority="305" operator="containsText" text="Alta">
      <formula>NOT(ISERROR(SEARCH(("Alta"),(I24))))</formula>
    </cfRule>
  </conditionalFormatting>
  <conditionalFormatting sqref="I24:I33 I35:I38">
    <cfRule type="containsText" dxfId="251" priority="306" operator="containsText" text="Media">
      <formula>NOT(ISERROR(SEARCH(("Media"),(I24))))</formula>
    </cfRule>
  </conditionalFormatting>
  <conditionalFormatting sqref="AA24">
    <cfRule type="containsText" dxfId="250" priority="284" operator="containsText" text="Bajo">
      <formula>NOT(ISERROR(SEARCH("Bajo",AA24)))</formula>
    </cfRule>
    <cfRule type="containsText" dxfId="249" priority="285" operator="containsText" text="Moderado">
      <formula>NOT(ISERROR(SEARCH("Moderado",AA24)))</formula>
    </cfRule>
    <cfRule type="containsText" dxfId="248" priority="286" operator="containsText" text="Alto">
      <formula>NOT(ISERROR(SEARCH("Alto",AA24)))</formula>
    </cfRule>
    <cfRule type="containsText" dxfId="247" priority="287" operator="containsText" text="Extremo">
      <formula>NOT(ISERROR(SEARCH("Extremo",AA24)))</formula>
    </cfRule>
  </conditionalFormatting>
  <conditionalFormatting sqref="X24">
    <cfRule type="containsText" dxfId="246" priority="293" operator="containsText" text="Muy Bajo">
      <formula>NOT(ISERROR(SEARCH("Muy Bajo",X24)))</formula>
    </cfRule>
    <cfRule type="containsText" dxfId="245" priority="294" operator="containsText" text="Baja">
      <formula>NOT(ISERROR(SEARCH("Baja",X24)))</formula>
    </cfRule>
    <cfRule type="containsText" dxfId="244" priority="295" operator="containsText" text="Muy alta">
      <formula>NOT(ISERROR(SEARCH("Muy alta",X24)))</formula>
    </cfRule>
    <cfRule type="containsText" dxfId="243" priority="296" operator="containsText" text="Alta">
      <formula>NOT(ISERROR(SEARCH("Alta",X24)))</formula>
    </cfRule>
    <cfRule type="containsText" dxfId="242" priority="297" operator="containsText" text="Media">
      <formula>NOT(ISERROR(SEARCH("Media",X24)))</formula>
    </cfRule>
  </conditionalFormatting>
  <conditionalFormatting sqref="Z24">
    <cfRule type="containsText" dxfId="241" priority="288" operator="containsText" text="Catastrófico">
      <formula>NOT(ISERROR(SEARCH("Catastrófico",Z24)))</formula>
    </cfRule>
    <cfRule type="containsText" dxfId="240" priority="289" operator="containsText" text="Mayor">
      <formula>NOT(ISERROR(SEARCH("Mayor",Z24)))</formula>
    </cfRule>
    <cfRule type="containsText" dxfId="239" priority="290" operator="containsText" text="Moderado">
      <formula>NOT(ISERROR(SEARCH("Moderado",Z24)))</formula>
    </cfRule>
    <cfRule type="containsText" dxfId="238" priority="291" operator="containsText" text="Menor">
      <formula>NOT(ISERROR(SEARCH("Menor",Z24)))</formula>
    </cfRule>
    <cfRule type="containsText" dxfId="237" priority="292" operator="containsText" text="Leve">
      <formula>NOT(ISERROR(SEARCH("Leve",Z24)))</formula>
    </cfRule>
  </conditionalFormatting>
  <conditionalFormatting sqref="AA39">
    <cfRule type="containsText" dxfId="236" priority="270" operator="containsText" text="Bajo">
      <formula>NOT(ISERROR(SEARCH("Bajo",AA39)))</formula>
    </cfRule>
    <cfRule type="containsText" dxfId="235" priority="271" operator="containsText" text="Moderado">
      <formula>NOT(ISERROR(SEARCH("Moderado",AA39)))</formula>
    </cfRule>
    <cfRule type="containsText" dxfId="234" priority="272" operator="containsText" text="Alto">
      <formula>NOT(ISERROR(SEARCH("Alto",AA39)))</formula>
    </cfRule>
    <cfRule type="containsText" dxfId="233" priority="273" operator="containsText" text="Extremo">
      <formula>NOT(ISERROR(SEARCH("Extremo",AA39)))</formula>
    </cfRule>
  </conditionalFormatting>
  <conditionalFormatting sqref="X39">
    <cfRule type="containsText" dxfId="232" priority="279" operator="containsText" text="Muy Bajo">
      <formula>NOT(ISERROR(SEARCH("Muy Bajo",X39)))</formula>
    </cfRule>
    <cfRule type="containsText" dxfId="231" priority="280" operator="containsText" text="Baja">
      <formula>NOT(ISERROR(SEARCH("Baja",X39)))</formula>
    </cfRule>
    <cfRule type="containsText" dxfId="230" priority="281" operator="containsText" text="Muy alta">
      <formula>NOT(ISERROR(SEARCH("Muy alta",X39)))</formula>
    </cfRule>
    <cfRule type="containsText" dxfId="229" priority="282" operator="containsText" text="Alta">
      <formula>NOT(ISERROR(SEARCH("Alta",X39)))</formula>
    </cfRule>
    <cfRule type="containsText" dxfId="228" priority="283" operator="containsText" text="Media">
      <formula>NOT(ISERROR(SEARCH("Media",X39)))</formula>
    </cfRule>
  </conditionalFormatting>
  <conditionalFormatting sqref="Z39 K39">
    <cfRule type="containsText" dxfId="227" priority="274" operator="containsText" text="Catastrófico">
      <formula>NOT(ISERROR(SEARCH("Catastrófico",K39)))</formula>
    </cfRule>
    <cfRule type="containsText" dxfId="226" priority="275" operator="containsText" text="Mayor">
      <formula>NOT(ISERROR(SEARCH("Mayor",K39)))</formula>
    </cfRule>
    <cfRule type="containsText" dxfId="225" priority="276" operator="containsText" text="Moderado">
      <formula>NOT(ISERROR(SEARCH("Moderado",K39)))</formula>
    </cfRule>
    <cfRule type="containsText" dxfId="224" priority="277" operator="containsText" text="Menor">
      <formula>NOT(ISERROR(SEARCH("Menor",K39)))</formula>
    </cfRule>
    <cfRule type="containsText" dxfId="223" priority="278" operator="containsText" text="Leve">
      <formula>NOT(ISERROR(SEARCH("Leve",K39)))</formula>
    </cfRule>
  </conditionalFormatting>
  <conditionalFormatting sqref="M39">
    <cfRule type="containsText" dxfId="222" priority="261" operator="containsText" text="Bajo">
      <formula>NOT(ISERROR(SEARCH(("Bajo"),(M39))))</formula>
    </cfRule>
  </conditionalFormatting>
  <conditionalFormatting sqref="M39">
    <cfRule type="containsText" dxfId="221" priority="262" operator="containsText" text="Moderado">
      <formula>NOT(ISERROR(SEARCH(("Moderado"),(M39))))</formula>
    </cfRule>
  </conditionalFormatting>
  <conditionalFormatting sqref="M39">
    <cfRule type="containsText" dxfId="220" priority="263" operator="containsText" text="Alto">
      <formula>NOT(ISERROR(SEARCH(("Alto"),(M39))))</formula>
    </cfRule>
  </conditionalFormatting>
  <conditionalFormatting sqref="M39">
    <cfRule type="containsText" dxfId="219" priority="264" operator="containsText" text="Extremo">
      <formula>NOT(ISERROR(SEARCH(("Extremo"),(M39))))</formula>
    </cfRule>
  </conditionalFormatting>
  <conditionalFormatting sqref="I39">
    <cfRule type="containsText" dxfId="218" priority="265" operator="containsText" text="Muy Bajo">
      <formula>NOT(ISERROR(SEARCH(("Muy Bajo"),(I39))))</formula>
    </cfRule>
  </conditionalFormatting>
  <conditionalFormatting sqref="I39">
    <cfRule type="containsText" dxfId="217" priority="266" operator="containsText" text="Baja">
      <formula>NOT(ISERROR(SEARCH(("Baja"),(I39))))</formula>
    </cfRule>
  </conditionalFormatting>
  <conditionalFormatting sqref="I39">
    <cfRule type="containsText" dxfId="216" priority="267" operator="containsText" text="Muy alta">
      <formula>NOT(ISERROR(SEARCH(("Muy alta"),(I39))))</formula>
    </cfRule>
  </conditionalFormatting>
  <conditionalFormatting sqref="I39">
    <cfRule type="containsText" dxfId="215" priority="268" operator="containsText" text="Alta">
      <formula>NOT(ISERROR(SEARCH(("Alta"),(I39))))</formula>
    </cfRule>
  </conditionalFormatting>
  <conditionalFormatting sqref="I39">
    <cfRule type="containsText" dxfId="214" priority="269" operator="containsText" text="Media">
      <formula>NOT(ISERROR(SEARCH(("Media"),(I39))))</formula>
    </cfRule>
  </conditionalFormatting>
  <conditionalFormatting sqref="M26">
    <cfRule type="containsText" dxfId="213" priority="252" operator="containsText" text="Bajo">
      <formula>NOT(ISERROR(SEARCH(("Bajo"),(M26))))</formula>
    </cfRule>
  </conditionalFormatting>
  <conditionalFormatting sqref="M26">
    <cfRule type="containsText" dxfId="212" priority="253" operator="containsText" text="Moderado">
      <formula>NOT(ISERROR(SEARCH(("Moderado"),(M26))))</formula>
    </cfRule>
  </conditionalFormatting>
  <conditionalFormatting sqref="M26">
    <cfRule type="containsText" dxfId="211" priority="254" operator="containsText" text="Alto">
      <formula>NOT(ISERROR(SEARCH(("Alto"),(M26))))</formula>
    </cfRule>
  </conditionalFormatting>
  <conditionalFormatting sqref="M26">
    <cfRule type="containsText" dxfId="210" priority="255" operator="containsText" text="Extremo">
      <formula>NOT(ISERROR(SEARCH(("Extremo"),(M26))))</formula>
    </cfRule>
  </conditionalFormatting>
  <conditionalFormatting sqref="I26">
    <cfRule type="containsText" dxfId="209" priority="256" operator="containsText" text="Muy Bajo">
      <formula>NOT(ISERROR(SEARCH(("Muy Bajo"),(I26))))</formula>
    </cfRule>
  </conditionalFormatting>
  <conditionalFormatting sqref="I26">
    <cfRule type="containsText" dxfId="208" priority="257" operator="containsText" text="Baja">
      <formula>NOT(ISERROR(SEARCH(("Baja"),(I26))))</formula>
    </cfRule>
  </conditionalFormatting>
  <conditionalFormatting sqref="I26">
    <cfRule type="containsText" dxfId="207" priority="258" operator="containsText" text="Muy alta">
      <formula>NOT(ISERROR(SEARCH(("Muy alta"),(I26))))</formula>
    </cfRule>
  </conditionalFormatting>
  <conditionalFormatting sqref="I26">
    <cfRule type="containsText" dxfId="206" priority="259" operator="containsText" text="Alta">
      <formula>NOT(ISERROR(SEARCH(("Alta"),(I26))))</formula>
    </cfRule>
  </conditionalFormatting>
  <conditionalFormatting sqref="I26">
    <cfRule type="containsText" dxfId="205" priority="260" operator="containsText" text="Media">
      <formula>NOT(ISERROR(SEARCH(("Media"),(I26))))</formula>
    </cfRule>
  </conditionalFormatting>
  <conditionalFormatting sqref="K26">
    <cfRule type="containsText" dxfId="204" priority="247" operator="containsText" text="Catastrófico">
      <formula>NOT(ISERROR(SEARCH("Catastrófico",K26)))</formula>
    </cfRule>
    <cfRule type="containsText" dxfId="203" priority="248" operator="containsText" text="Mayor">
      <formula>NOT(ISERROR(SEARCH("Mayor",K26)))</formula>
    </cfRule>
    <cfRule type="containsText" dxfId="202" priority="249" operator="containsText" text="Moderado">
      <formula>NOT(ISERROR(SEARCH("Moderado",K26)))</formula>
    </cfRule>
    <cfRule type="containsText" dxfId="201" priority="250" operator="containsText" text="Menor">
      <formula>NOT(ISERROR(SEARCH("Menor",K26)))</formula>
    </cfRule>
    <cfRule type="containsText" dxfId="200" priority="251" operator="containsText" text="Leve">
      <formula>NOT(ISERROR(SEARCH("Leve",K26)))</formula>
    </cfRule>
  </conditionalFormatting>
  <conditionalFormatting sqref="X26">
    <cfRule type="containsText" dxfId="199" priority="242" operator="containsText" text="Muy Bajo">
      <formula>NOT(ISERROR(SEARCH("Muy Bajo",X26)))</formula>
    </cfRule>
    <cfRule type="containsText" dxfId="198" priority="243" operator="containsText" text="Baja">
      <formula>NOT(ISERROR(SEARCH("Baja",X26)))</formula>
    </cfRule>
    <cfRule type="containsText" dxfId="197" priority="244" operator="containsText" text="Muy alta">
      <formula>NOT(ISERROR(SEARCH("Muy alta",X26)))</formula>
    </cfRule>
    <cfRule type="containsText" dxfId="196" priority="245" operator="containsText" text="Alta">
      <formula>NOT(ISERROR(SEARCH("Alta",X26)))</formula>
    </cfRule>
    <cfRule type="containsText" dxfId="195" priority="246" operator="containsText" text="Media">
      <formula>NOT(ISERROR(SEARCH("Media",X26)))</formula>
    </cfRule>
  </conditionalFormatting>
  <conditionalFormatting sqref="Z26">
    <cfRule type="containsText" dxfId="194" priority="237" operator="containsText" text="Catastrófico">
      <formula>NOT(ISERROR(SEARCH("Catastrófico",Z26)))</formula>
    </cfRule>
    <cfRule type="containsText" dxfId="193" priority="238" operator="containsText" text="Mayor">
      <formula>NOT(ISERROR(SEARCH("Mayor",Z26)))</formula>
    </cfRule>
    <cfRule type="containsText" dxfId="192" priority="239" operator="containsText" text="Moderado">
      <formula>NOT(ISERROR(SEARCH("Moderado",Z26)))</formula>
    </cfRule>
    <cfRule type="containsText" dxfId="191" priority="240" operator="containsText" text="Menor">
      <formula>NOT(ISERROR(SEARCH("Menor",Z26)))</formula>
    </cfRule>
    <cfRule type="containsText" dxfId="190" priority="241" operator="containsText" text="Leve">
      <formula>NOT(ISERROR(SEARCH("Leve",Z26)))</formula>
    </cfRule>
  </conditionalFormatting>
  <conditionalFormatting sqref="AA26">
    <cfRule type="containsText" dxfId="189" priority="233" operator="containsText" text="Bajo">
      <formula>NOT(ISERROR(SEARCH("Bajo",AA26)))</formula>
    </cfRule>
    <cfRule type="containsText" dxfId="188" priority="234" operator="containsText" text="Moderado">
      <formula>NOT(ISERROR(SEARCH("Moderado",AA26)))</formula>
    </cfRule>
    <cfRule type="containsText" dxfId="187" priority="235" operator="containsText" text="Alto">
      <formula>NOT(ISERROR(SEARCH("Alto",AA26)))</formula>
    </cfRule>
    <cfRule type="containsText" dxfId="186" priority="236" operator="containsText" text="Extremo">
      <formula>NOT(ISERROR(SEARCH("Extremo",AA26)))</formula>
    </cfRule>
  </conditionalFormatting>
  <conditionalFormatting sqref="M28">
    <cfRule type="containsText" dxfId="185" priority="224" operator="containsText" text="Bajo">
      <formula>NOT(ISERROR(SEARCH(("Bajo"),(M28))))</formula>
    </cfRule>
  </conditionalFormatting>
  <conditionalFormatting sqref="M28">
    <cfRule type="containsText" dxfId="184" priority="225" operator="containsText" text="Moderado">
      <formula>NOT(ISERROR(SEARCH(("Moderado"),(M28))))</formula>
    </cfRule>
  </conditionalFormatting>
  <conditionalFormatting sqref="M28">
    <cfRule type="containsText" dxfId="183" priority="226" operator="containsText" text="Alto">
      <formula>NOT(ISERROR(SEARCH(("Alto"),(M28))))</formula>
    </cfRule>
  </conditionalFormatting>
  <conditionalFormatting sqref="M28">
    <cfRule type="containsText" dxfId="182" priority="227" operator="containsText" text="Extremo">
      <formula>NOT(ISERROR(SEARCH(("Extremo"),(M28))))</formula>
    </cfRule>
  </conditionalFormatting>
  <conditionalFormatting sqref="I28">
    <cfRule type="containsText" dxfId="181" priority="228" operator="containsText" text="Muy Bajo">
      <formula>NOT(ISERROR(SEARCH(("Muy Bajo"),(I28))))</formula>
    </cfRule>
  </conditionalFormatting>
  <conditionalFormatting sqref="I28">
    <cfRule type="containsText" dxfId="180" priority="229" operator="containsText" text="Baja">
      <formula>NOT(ISERROR(SEARCH(("Baja"),(I28))))</formula>
    </cfRule>
  </conditionalFormatting>
  <conditionalFormatting sqref="I28">
    <cfRule type="containsText" dxfId="179" priority="230" operator="containsText" text="Muy alta">
      <formula>NOT(ISERROR(SEARCH(("Muy alta"),(I28))))</formula>
    </cfRule>
  </conditionalFormatting>
  <conditionalFormatting sqref="I28">
    <cfRule type="containsText" dxfId="178" priority="231" operator="containsText" text="Alta">
      <formula>NOT(ISERROR(SEARCH(("Alta"),(I28))))</formula>
    </cfRule>
  </conditionalFormatting>
  <conditionalFormatting sqref="I28">
    <cfRule type="containsText" dxfId="177" priority="232" operator="containsText" text="Media">
      <formula>NOT(ISERROR(SEARCH(("Media"),(I28))))</formula>
    </cfRule>
  </conditionalFormatting>
  <conditionalFormatting sqref="K28">
    <cfRule type="containsText" dxfId="176" priority="219" operator="containsText" text="Catastrófico">
      <formula>NOT(ISERROR(SEARCH("Catastrófico",K28)))</formula>
    </cfRule>
    <cfRule type="containsText" dxfId="175" priority="220" operator="containsText" text="Mayor">
      <formula>NOT(ISERROR(SEARCH("Mayor",K28)))</formula>
    </cfRule>
    <cfRule type="containsText" dxfId="174" priority="221" operator="containsText" text="Moderado">
      <formula>NOT(ISERROR(SEARCH("Moderado",K28)))</formula>
    </cfRule>
    <cfRule type="containsText" dxfId="173" priority="222" operator="containsText" text="Menor">
      <formula>NOT(ISERROR(SEARCH("Menor",K28)))</formula>
    </cfRule>
    <cfRule type="containsText" dxfId="172" priority="223" operator="containsText" text="Leve">
      <formula>NOT(ISERROR(SEARCH("Leve",K28)))</formula>
    </cfRule>
  </conditionalFormatting>
  <conditionalFormatting sqref="X28">
    <cfRule type="containsText" dxfId="171" priority="214" operator="containsText" text="Muy Bajo">
      <formula>NOT(ISERROR(SEARCH("Muy Bajo",X28)))</formula>
    </cfRule>
    <cfRule type="containsText" dxfId="170" priority="215" operator="containsText" text="Baja">
      <formula>NOT(ISERROR(SEARCH("Baja",X28)))</formula>
    </cfRule>
    <cfRule type="containsText" dxfId="169" priority="216" operator="containsText" text="Muy alta">
      <formula>NOT(ISERROR(SEARCH("Muy alta",X28)))</formula>
    </cfRule>
    <cfRule type="containsText" dxfId="168" priority="217" operator="containsText" text="Alta">
      <formula>NOT(ISERROR(SEARCH("Alta",X28)))</formula>
    </cfRule>
    <cfRule type="containsText" dxfId="167" priority="218" operator="containsText" text="Media">
      <formula>NOT(ISERROR(SEARCH("Media",X28)))</formula>
    </cfRule>
  </conditionalFormatting>
  <conditionalFormatting sqref="Z28">
    <cfRule type="containsText" dxfId="166" priority="209" operator="containsText" text="Catastrófico">
      <formula>NOT(ISERROR(SEARCH("Catastrófico",Z28)))</formula>
    </cfRule>
    <cfRule type="containsText" dxfId="165" priority="210" operator="containsText" text="Mayor">
      <formula>NOT(ISERROR(SEARCH("Mayor",Z28)))</formula>
    </cfRule>
    <cfRule type="containsText" dxfId="164" priority="211" operator="containsText" text="Moderado">
      <formula>NOT(ISERROR(SEARCH("Moderado",Z28)))</formula>
    </cfRule>
    <cfRule type="containsText" dxfId="163" priority="212" operator="containsText" text="Menor">
      <formula>NOT(ISERROR(SEARCH("Menor",Z28)))</formula>
    </cfRule>
    <cfRule type="containsText" dxfId="162" priority="213" operator="containsText" text="Leve">
      <formula>NOT(ISERROR(SEARCH("Leve",Z28)))</formula>
    </cfRule>
  </conditionalFormatting>
  <conditionalFormatting sqref="AA28">
    <cfRule type="containsText" dxfId="161" priority="205" operator="containsText" text="Bajo">
      <formula>NOT(ISERROR(SEARCH("Bajo",AA28)))</formula>
    </cfRule>
    <cfRule type="containsText" dxfId="160" priority="206" operator="containsText" text="Moderado">
      <formula>NOT(ISERROR(SEARCH("Moderado",AA28)))</formula>
    </cfRule>
    <cfRule type="containsText" dxfId="159" priority="207" operator="containsText" text="Alto">
      <formula>NOT(ISERROR(SEARCH("Alto",AA28)))</formula>
    </cfRule>
    <cfRule type="containsText" dxfId="158" priority="208" operator="containsText" text="Extremo">
      <formula>NOT(ISERROR(SEARCH("Extremo",AA28)))</formula>
    </cfRule>
  </conditionalFormatting>
  <conditionalFormatting sqref="M29">
    <cfRule type="containsText" dxfId="157" priority="196" operator="containsText" text="Bajo">
      <formula>NOT(ISERROR(SEARCH(("Bajo"),(M29))))</formula>
    </cfRule>
  </conditionalFormatting>
  <conditionalFormatting sqref="M29">
    <cfRule type="containsText" dxfId="156" priority="197" operator="containsText" text="Moderado">
      <formula>NOT(ISERROR(SEARCH(("Moderado"),(M29))))</formula>
    </cfRule>
  </conditionalFormatting>
  <conditionalFormatting sqref="M29">
    <cfRule type="containsText" dxfId="155" priority="198" operator="containsText" text="Alto">
      <formula>NOT(ISERROR(SEARCH(("Alto"),(M29))))</formula>
    </cfRule>
  </conditionalFormatting>
  <conditionalFormatting sqref="M29">
    <cfRule type="containsText" dxfId="154" priority="199" operator="containsText" text="Extremo">
      <formula>NOT(ISERROR(SEARCH(("Extremo"),(M29))))</formula>
    </cfRule>
  </conditionalFormatting>
  <conditionalFormatting sqref="I29">
    <cfRule type="containsText" dxfId="153" priority="200" operator="containsText" text="Muy Bajo">
      <formula>NOT(ISERROR(SEARCH(("Muy Bajo"),(I29))))</formula>
    </cfRule>
  </conditionalFormatting>
  <conditionalFormatting sqref="I29">
    <cfRule type="containsText" dxfId="152" priority="201" operator="containsText" text="Baja">
      <formula>NOT(ISERROR(SEARCH(("Baja"),(I29))))</formula>
    </cfRule>
  </conditionalFormatting>
  <conditionalFormatting sqref="I29">
    <cfRule type="containsText" dxfId="151" priority="202" operator="containsText" text="Muy alta">
      <formula>NOT(ISERROR(SEARCH(("Muy alta"),(I29))))</formula>
    </cfRule>
  </conditionalFormatting>
  <conditionalFormatting sqref="I29">
    <cfRule type="containsText" dxfId="150" priority="203" operator="containsText" text="Alta">
      <formula>NOT(ISERROR(SEARCH(("Alta"),(I29))))</formula>
    </cfRule>
  </conditionalFormatting>
  <conditionalFormatting sqref="I29">
    <cfRule type="containsText" dxfId="149" priority="204" operator="containsText" text="Media">
      <formula>NOT(ISERROR(SEARCH(("Media"),(I29))))</formula>
    </cfRule>
  </conditionalFormatting>
  <conditionalFormatting sqref="K29">
    <cfRule type="containsText" dxfId="148" priority="191" operator="containsText" text="Catastrófico">
      <formula>NOT(ISERROR(SEARCH("Catastrófico",K29)))</formula>
    </cfRule>
    <cfRule type="containsText" dxfId="147" priority="192" operator="containsText" text="Mayor">
      <formula>NOT(ISERROR(SEARCH("Mayor",K29)))</formula>
    </cfRule>
    <cfRule type="containsText" dxfId="146" priority="193" operator="containsText" text="Moderado">
      <formula>NOT(ISERROR(SEARCH("Moderado",K29)))</formula>
    </cfRule>
    <cfRule type="containsText" dxfId="145" priority="194" operator="containsText" text="Menor">
      <formula>NOT(ISERROR(SEARCH("Menor",K29)))</formula>
    </cfRule>
    <cfRule type="containsText" dxfId="144" priority="195" operator="containsText" text="Leve">
      <formula>NOT(ISERROR(SEARCH("Leve",K29)))</formula>
    </cfRule>
  </conditionalFormatting>
  <conditionalFormatting sqref="AA29">
    <cfRule type="containsText" dxfId="143" priority="177" operator="containsText" text="Bajo">
      <formula>NOT(ISERROR(SEARCH("Bajo",AA29)))</formula>
    </cfRule>
    <cfRule type="containsText" dxfId="142" priority="178" operator="containsText" text="Moderado">
      <formula>NOT(ISERROR(SEARCH("Moderado",AA29)))</formula>
    </cfRule>
    <cfRule type="containsText" dxfId="141" priority="179" operator="containsText" text="Alto">
      <formula>NOT(ISERROR(SEARCH("Alto",AA29)))</formula>
    </cfRule>
    <cfRule type="containsText" dxfId="140" priority="180" operator="containsText" text="Extremo">
      <formula>NOT(ISERROR(SEARCH("Extremo",AA29)))</formula>
    </cfRule>
  </conditionalFormatting>
  <conditionalFormatting sqref="X29">
    <cfRule type="containsText" dxfId="139" priority="186" operator="containsText" text="Muy Bajo">
      <formula>NOT(ISERROR(SEARCH("Muy Bajo",X29)))</formula>
    </cfRule>
    <cfRule type="containsText" dxfId="138" priority="187" operator="containsText" text="Baja">
      <formula>NOT(ISERROR(SEARCH("Baja",X29)))</formula>
    </cfRule>
    <cfRule type="containsText" dxfId="137" priority="188" operator="containsText" text="Muy alta">
      <formula>NOT(ISERROR(SEARCH("Muy alta",X29)))</formula>
    </cfRule>
    <cfRule type="containsText" dxfId="136" priority="189" operator="containsText" text="Alta">
      <formula>NOT(ISERROR(SEARCH("Alta",X29)))</formula>
    </cfRule>
    <cfRule type="containsText" dxfId="135" priority="190" operator="containsText" text="Media">
      <formula>NOT(ISERROR(SEARCH("Media",X29)))</formula>
    </cfRule>
  </conditionalFormatting>
  <conditionalFormatting sqref="Z29">
    <cfRule type="containsText" dxfId="134" priority="181" operator="containsText" text="Catastrófico">
      <formula>NOT(ISERROR(SEARCH("Catastrófico",Z29)))</formula>
    </cfRule>
    <cfRule type="containsText" dxfId="133" priority="182" operator="containsText" text="Mayor">
      <formula>NOT(ISERROR(SEARCH("Mayor",Z29)))</formula>
    </cfRule>
    <cfRule type="containsText" dxfId="132" priority="183" operator="containsText" text="Moderado">
      <formula>NOT(ISERROR(SEARCH("Moderado",Z29)))</formula>
    </cfRule>
    <cfRule type="containsText" dxfId="131" priority="184" operator="containsText" text="Menor">
      <formula>NOT(ISERROR(SEARCH("Menor",Z29)))</formula>
    </cfRule>
    <cfRule type="containsText" dxfId="130" priority="185" operator="containsText" text="Leve">
      <formula>NOT(ISERROR(SEARCH("Leve",Z29)))</formula>
    </cfRule>
  </conditionalFormatting>
  <conditionalFormatting sqref="M27">
    <cfRule type="containsText" dxfId="129" priority="168" operator="containsText" text="Bajo">
      <formula>NOT(ISERROR(SEARCH(("Bajo"),(M27))))</formula>
    </cfRule>
  </conditionalFormatting>
  <conditionalFormatting sqref="M27">
    <cfRule type="containsText" dxfId="128" priority="169" operator="containsText" text="Moderado">
      <formula>NOT(ISERROR(SEARCH(("Moderado"),(M27))))</formula>
    </cfRule>
  </conditionalFormatting>
  <conditionalFormatting sqref="M27">
    <cfRule type="containsText" dxfId="127" priority="170" operator="containsText" text="Alto">
      <formula>NOT(ISERROR(SEARCH(("Alto"),(M27))))</formula>
    </cfRule>
  </conditionalFormatting>
  <conditionalFormatting sqref="M27">
    <cfRule type="containsText" dxfId="126" priority="171" operator="containsText" text="Extremo">
      <formula>NOT(ISERROR(SEARCH(("Extremo"),(M27))))</formula>
    </cfRule>
  </conditionalFormatting>
  <conditionalFormatting sqref="I27">
    <cfRule type="containsText" dxfId="125" priority="172" operator="containsText" text="Muy Bajo">
      <formula>NOT(ISERROR(SEARCH(("Muy Bajo"),(I27))))</formula>
    </cfRule>
  </conditionalFormatting>
  <conditionalFormatting sqref="I27">
    <cfRule type="containsText" dxfId="124" priority="173" operator="containsText" text="Baja">
      <formula>NOT(ISERROR(SEARCH(("Baja"),(I27))))</formula>
    </cfRule>
  </conditionalFormatting>
  <conditionalFormatting sqref="I27">
    <cfRule type="containsText" dxfId="123" priority="174" operator="containsText" text="Muy alta">
      <formula>NOT(ISERROR(SEARCH(("Muy alta"),(I27))))</formula>
    </cfRule>
  </conditionalFormatting>
  <conditionalFormatting sqref="I27">
    <cfRule type="containsText" dxfId="122" priority="175" operator="containsText" text="Alta">
      <formula>NOT(ISERROR(SEARCH(("Alta"),(I27))))</formula>
    </cfRule>
  </conditionalFormatting>
  <conditionalFormatting sqref="I27">
    <cfRule type="containsText" dxfId="121" priority="176" operator="containsText" text="Media">
      <formula>NOT(ISERROR(SEARCH(("Media"),(I27))))</formula>
    </cfRule>
  </conditionalFormatting>
  <conditionalFormatting sqref="K27">
    <cfRule type="containsText" dxfId="120" priority="163" operator="containsText" text="Catastrófico">
      <formula>NOT(ISERROR(SEARCH("Catastrófico",K27)))</formula>
    </cfRule>
    <cfRule type="containsText" dxfId="119" priority="164" operator="containsText" text="Mayor">
      <formula>NOT(ISERROR(SEARCH("Mayor",K27)))</formula>
    </cfRule>
    <cfRule type="containsText" dxfId="118" priority="165" operator="containsText" text="Moderado">
      <formula>NOT(ISERROR(SEARCH("Moderado",K27)))</formula>
    </cfRule>
    <cfRule type="containsText" dxfId="117" priority="166" operator="containsText" text="Menor">
      <formula>NOT(ISERROR(SEARCH("Menor",K27)))</formula>
    </cfRule>
    <cfRule type="containsText" dxfId="116" priority="167" operator="containsText" text="Leve">
      <formula>NOT(ISERROR(SEARCH("Leve",K27)))</formula>
    </cfRule>
  </conditionalFormatting>
  <conditionalFormatting sqref="X27">
    <cfRule type="containsText" dxfId="115" priority="158" operator="containsText" text="Muy Bajo">
      <formula>NOT(ISERROR(SEARCH("Muy Bajo",X27)))</formula>
    </cfRule>
    <cfRule type="containsText" dxfId="114" priority="159" operator="containsText" text="Baja">
      <formula>NOT(ISERROR(SEARCH("Baja",X27)))</formula>
    </cfRule>
    <cfRule type="containsText" dxfId="113" priority="160" operator="containsText" text="Muy alta">
      <formula>NOT(ISERROR(SEARCH("Muy alta",X27)))</formula>
    </cfRule>
    <cfRule type="containsText" dxfId="112" priority="161" operator="containsText" text="Alta">
      <formula>NOT(ISERROR(SEARCH("Alta",X27)))</formula>
    </cfRule>
    <cfRule type="containsText" dxfId="111" priority="162" operator="containsText" text="Media">
      <formula>NOT(ISERROR(SEARCH("Media",X27)))</formula>
    </cfRule>
  </conditionalFormatting>
  <conditionalFormatting sqref="Z27">
    <cfRule type="containsText" dxfId="110" priority="153" operator="containsText" text="Catastrófico">
      <formula>NOT(ISERROR(SEARCH("Catastrófico",Z27)))</formula>
    </cfRule>
    <cfRule type="containsText" dxfId="109" priority="154" operator="containsText" text="Mayor">
      <formula>NOT(ISERROR(SEARCH("Mayor",Z27)))</formula>
    </cfRule>
    <cfRule type="containsText" dxfId="108" priority="155" operator="containsText" text="Moderado">
      <formula>NOT(ISERROR(SEARCH("Moderado",Z27)))</formula>
    </cfRule>
    <cfRule type="containsText" dxfId="107" priority="156" operator="containsText" text="Menor">
      <formula>NOT(ISERROR(SEARCH("Menor",Z27)))</formula>
    </cfRule>
    <cfRule type="containsText" dxfId="106" priority="157" operator="containsText" text="Leve">
      <formula>NOT(ISERROR(SEARCH("Leve",Z27)))</formula>
    </cfRule>
  </conditionalFormatting>
  <conditionalFormatting sqref="AA27">
    <cfRule type="containsText" dxfId="105" priority="149" operator="containsText" text="Bajo">
      <formula>NOT(ISERROR(SEARCH("Bajo",AA27)))</formula>
    </cfRule>
    <cfRule type="containsText" dxfId="104" priority="150" operator="containsText" text="Moderado">
      <formula>NOT(ISERROR(SEARCH("Moderado",AA27)))</formula>
    </cfRule>
    <cfRule type="containsText" dxfId="103" priority="151" operator="containsText" text="Alto">
      <formula>NOT(ISERROR(SEARCH("Alto",AA27)))</formula>
    </cfRule>
    <cfRule type="containsText" dxfId="102" priority="152" operator="containsText" text="Extremo">
      <formula>NOT(ISERROR(SEARCH("Extremo",AA27)))</formula>
    </cfRule>
  </conditionalFormatting>
  <conditionalFormatting sqref="AA30:AA33">
    <cfRule type="containsText" dxfId="101" priority="135" operator="containsText" text="Bajo">
      <formula>NOT(ISERROR(SEARCH("Bajo",AA30)))</formula>
    </cfRule>
    <cfRule type="containsText" dxfId="100" priority="136" operator="containsText" text="Moderado">
      <formula>NOT(ISERROR(SEARCH("Moderado",AA30)))</formula>
    </cfRule>
    <cfRule type="containsText" dxfId="99" priority="137" operator="containsText" text="Alto">
      <formula>NOT(ISERROR(SEARCH("Alto",AA30)))</formula>
    </cfRule>
    <cfRule type="containsText" dxfId="98" priority="138" operator="containsText" text="Extremo">
      <formula>NOT(ISERROR(SEARCH("Extremo",AA30)))</formula>
    </cfRule>
  </conditionalFormatting>
  <conditionalFormatting sqref="X30:X33">
    <cfRule type="containsText" dxfId="97" priority="144" operator="containsText" text="Muy Bajo">
      <formula>NOT(ISERROR(SEARCH("Muy Bajo",X30)))</formula>
    </cfRule>
    <cfRule type="containsText" dxfId="96" priority="145" operator="containsText" text="Baja">
      <formula>NOT(ISERROR(SEARCH("Baja",X30)))</formula>
    </cfRule>
    <cfRule type="containsText" dxfId="95" priority="146" operator="containsText" text="Muy alta">
      <formula>NOT(ISERROR(SEARCH("Muy alta",X30)))</formula>
    </cfRule>
    <cfRule type="containsText" dxfId="94" priority="147" operator="containsText" text="Alta">
      <formula>NOT(ISERROR(SEARCH("Alta",X30)))</formula>
    </cfRule>
    <cfRule type="containsText" dxfId="93" priority="148" operator="containsText" text="Media">
      <formula>NOT(ISERROR(SEARCH("Media",X30)))</formula>
    </cfRule>
  </conditionalFormatting>
  <conditionalFormatting sqref="Z30:Z33 K30:K33">
    <cfRule type="containsText" dxfId="92" priority="139" operator="containsText" text="Catastrófico">
      <formula>NOT(ISERROR(SEARCH("Catastrófico",K30)))</formula>
    </cfRule>
    <cfRule type="containsText" dxfId="91" priority="140" operator="containsText" text="Mayor">
      <formula>NOT(ISERROR(SEARCH("Mayor",K30)))</formula>
    </cfRule>
    <cfRule type="containsText" dxfId="90" priority="141" operator="containsText" text="Moderado">
      <formula>NOT(ISERROR(SEARCH("Moderado",K30)))</formula>
    </cfRule>
    <cfRule type="containsText" dxfId="89" priority="142" operator="containsText" text="Menor">
      <formula>NOT(ISERROR(SEARCH("Menor",K30)))</formula>
    </cfRule>
    <cfRule type="containsText" dxfId="88" priority="143" operator="containsText" text="Leve">
      <formula>NOT(ISERROR(SEARCH("Leve",K30)))</formula>
    </cfRule>
  </conditionalFormatting>
  <conditionalFormatting sqref="M30:M33">
    <cfRule type="containsText" dxfId="87" priority="126" operator="containsText" text="Bajo">
      <formula>NOT(ISERROR(SEARCH(("Bajo"),(M30))))</formula>
    </cfRule>
  </conditionalFormatting>
  <conditionalFormatting sqref="M30:M33">
    <cfRule type="containsText" dxfId="86" priority="127" operator="containsText" text="Moderado">
      <formula>NOT(ISERROR(SEARCH(("Moderado"),(M30))))</formula>
    </cfRule>
  </conditionalFormatting>
  <conditionalFormatting sqref="M30:M33">
    <cfRule type="containsText" dxfId="85" priority="128" operator="containsText" text="Alto">
      <formula>NOT(ISERROR(SEARCH(("Alto"),(M30))))</formula>
    </cfRule>
  </conditionalFormatting>
  <conditionalFormatting sqref="M30:M33">
    <cfRule type="containsText" dxfId="84" priority="129" operator="containsText" text="Extremo">
      <formula>NOT(ISERROR(SEARCH(("Extremo"),(M30))))</formula>
    </cfRule>
  </conditionalFormatting>
  <conditionalFormatting sqref="I30:I33">
    <cfRule type="containsText" dxfId="83" priority="130" operator="containsText" text="Muy Bajo">
      <formula>NOT(ISERROR(SEARCH(("Muy Bajo"),(I30))))</formula>
    </cfRule>
  </conditionalFormatting>
  <conditionalFormatting sqref="I30:I33">
    <cfRule type="containsText" dxfId="82" priority="131" operator="containsText" text="Baja">
      <formula>NOT(ISERROR(SEARCH(("Baja"),(I30))))</formula>
    </cfRule>
  </conditionalFormatting>
  <conditionalFormatting sqref="I30:I33">
    <cfRule type="containsText" dxfId="81" priority="132" operator="containsText" text="Muy alta">
      <formula>NOT(ISERROR(SEARCH(("Muy alta"),(I30))))</formula>
    </cfRule>
  </conditionalFormatting>
  <conditionalFormatting sqref="I30:I33">
    <cfRule type="containsText" dxfId="80" priority="133" operator="containsText" text="Alta">
      <formula>NOT(ISERROR(SEARCH(("Alta"),(I30))))</formula>
    </cfRule>
  </conditionalFormatting>
  <conditionalFormatting sqref="I30:I33">
    <cfRule type="containsText" dxfId="79" priority="134" operator="containsText" text="Media">
      <formula>NOT(ISERROR(SEARCH(("Media"),(I30))))</formula>
    </cfRule>
  </conditionalFormatting>
  <conditionalFormatting sqref="AA38">
    <cfRule type="containsText" dxfId="78" priority="84" operator="containsText" text="Bajo">
      <formula>NOT(ISERROR(SEARCH("Bajo",AA38)))</formula>
    </cfRule>
    <cfRule type="containsText" dxfId="77" priority="85" operator="containsText" text="Moderado">
      <formula>NOT(ISERROR(SEARCH("Moderado",AA38)))</formula>
    </cfRule>
    <cfRule type="containsText" dxfId="76" priority="86" operator="containsText" text="Alto">
      <formula>NOT(ISERROR(SEARCH("Alto",AA38)))</formula>
    </cfRule>
    <cfRule type="containsText" dxfId="75" priority="87" operator="containsText" text="Extremo">
      <formula>NOT(ISERROR(SEARCH("Extremo",AA38)))</formula>
    </cfRule>
  </conditionalFormatting>
  <conditionalFormatting sqref="X38">
    <cfRule type="containsText" dxfId="74" priority="93" operator="containsText" text="Muy Bajo">
      <formula>NOT(ISERROR(SEARCH("Muy Bajo",X38)))</formula>
    </cfRule>
    <cfRule type="containsText" dxfId="73" priority="94" operator="containsText" text="Baja">
      <formula>NOT(ISERROR(SEARCH("Baja",X38)))</formula>
    </cfRule>
    <cfRule type="containsText" dxfId="72" priority="95" operator="containsText" text="Muy alta">
      <formula>NOT(ISERROR(SEARCH("Muy alta",X38)))</formula>
    </cfRule>
    <cfRule type="containsText" dxfId="71" priority="96" operator="containsText" text="Alta">
      <formula>NOT(ISERROR(SEARCH("Alta",X38)))</formula>
    </cfRule>
    <cfRule type="containsText" dxfId="70" priority="97" operator="containsText" text="Media">
      <formula>NOT(ISERROR(SEARCH("Media",X38)))</formula>
    </cfRule>
  </conditionalFormatting>
  <conditionalFormatting sqref="K37:K38 Z38">
    <cfRule type="containsText" dxfId="69" priority="88" operator="containsText" text="Catastrófico">
      <formula>NOT(ISERROR(SEARCH("Catastrófico",K37)))</formula>
    </cfRule>
    <cfRule type="containsText" dxfId="68" priority="89" operator="containsText" text="Mayor">
      <formula>NOT(ISERROR(SEARCH("Mayor",K37)))</formula>
    </cfRule>
    <cfRule type="containsText" dxfId="67" priority="90" operator="containsText" text="Moderado">
      <formula>NOT(ISERROR(SEARCH("Moderado",K37)))</formula>
    </cfRule>
    <cfRule type="containsText" dxfId="66" priority="91" operator="containsText" text="Menor">
      <formula>NOT(ISERROR(SEARCH("Menor",K37)))</formula>
    </cfRule>
    <cfRule type="containsText" dxfId="65" priority="92" operator="containsText" text="Leve">
      <formula>NOT(ISERROR(SEARCH("Leve",K37)))</formula>
    </cfRule>
  </conditionalFormatting>
  <conditionalFormatting sqref="M37:M38">
    <cfRule type="containsText" dxfId="64" priority="75" operator="containsText" text="Bajo">
      <formula>NOT(ISERROR(SEARCH(("Bajo"),(M37))))</formula>
    </cfRule>
  </conditionalFormatting>
  <conditionalFormatting sqref="M37:M38">
    <cfRule type="containsText" dxfId="63" priority="76" operator="containsText" text="Moderado">
      <formula>NOT(ISERROR(SEARCH(("Moderado"),(M37))))</formula>
    </cfRule>
  </conditionalFormatting>
  <conditionalFormatting sqref="M37:M38">
    <cfRule type="containsText" dxfId="62" priority="77" operator="containsText" text="Alto">
      <formula>NOT(ISERROR(SEARCH(("Alto"),(M37))))</formula>
    </cfRule>
  </conditionalFormatting>
  <conditionalFormatting sqref="M37:M38">
    <cfRule type="containsText" dxfId="61" priority="78" operator="containsText" text="Extremo">
      <formula>NOT(ISERROR(SEARCH(("Extremo"),(M37))))</formula>
    </cfRule>
  </conditionalFormatting>
  <conditionalFormatting sqref="I37:I38">
    <cfRule type="containsText" dxfId="60" priority="79" operator="containsText" text="Muy Bajo">
      <formula>NOT(ISERROR(SEARCH(("Muy Bajo"),(I37))))</formula>
    </cfRule>
  </conditionalFormatting>
  <conditionalFormatting sqref="I37:I38">
    <cfRule type="containsText" dxfId="59" priority="80" operator="containsText" text="Baja">
      <formula>NOT(ISERROR(SEARCH(("Baja"),(I37))))</formula>
    </cfRule>
  </conditionalFormatting>
  <conditionalFormatting sqref="I37:I38">
    <cfRule type="containsText" dxfId="58" priority="81" operator="containsText" text="Muy alta">
      <formula>NOT(ISERROR(SEARCH(("Muy alta"),(I37))))</formula>
    </cfRule>
  </conditionalFormatting>
  <conditionalFormatting sqref="I37:I38">
    <cfRule type="containsText" dxfId="57" priority="82" operator="containsText" text="Alta">
      <formula>NOT(ISERROR(SEARCH(("Alta"),(I37))))</formula>
    </cfRule>
  </conditionalFormatting>
  <conditionalFormatting sqref="I37:I38">
    <cfRule type="containsText" dxfId="56" priority="83" operator="containsText" text="Media">
      <formula>NOT(ISERROR(SEARCH(("Media"),(I37))))</formula>
    </cfRule>
  </conditionalFormatting>
  <conditionalFormatting sqref="AA37">
    <cfRule type="containsText" dxfId="55" priority="61" operator="containsText" text="Bajo">
      <formula>NOT(ISERROR(SEARCH("Bajo",AA37)))</formula>
    </cfRule>
    <cfRule type="containsText" dxfId="54" priority="62" operator="containsText" text="Moderado">
      <formula>NOT(ISERROR(SEARCH("Moderado",AA37)))</formula>
    </cfRule>
    <cfRule type="containsText" dxfId="53" priority="63" operator="containsText" text="Alto">
      <formula>NOT(ISERROR(SEARCH("Alto",AA37)))</formula>
    </cfRule>
    <cfRule type="containsText" dxfId="52" priority="64" operator="containsText" text="Extremo">
      <formula>NOT(ISERROR(SEARCH("Extremo",AA37)))</formula>
    </cfRule>
  </conditionalFormatting>
  <conditionalFormatting sqref="X37">
    <cfRule type="containsText" dxfId="51" priority="70" operator="containsText" text="Muy Bajo">
      <formula>NOT(ISERROR(SEARCH("Muy Bajo",X37)))</formula>
    </cfRule>
    <cfRule type="containsText" dxfId="50" priority="71" operator="containsText" text="Baja">
      <formula>NOT(ISERROR(SEARCH("Baja",X37)))</formula>
    </cfRule>
    <cfRule type="containsText" dxfId="49" priority="72" operator="containsText" text="Muy alta">
      <formula>NOT(ISERROR(SEARCH("Muy alta",X37)))</formula>
    </cfRule>
    <cfRule type="containsText" dxfId="48" priority="73" operator="containsText" text="Alta">
      <formula>NOT(ISERROR(SEARCH("Alta",X37)))</formula>
    </cfRule>
    <cfRule type="containsText" dxfId="47" priority="74" operator="containsText" text="Media">
      <formula>NOT(ISERROR(SEARCH("Media",X37)))</formula>
    </cfRule>
  </conditionalFormatting>
  <conditionalFormatting sqref="Z37">
    <cfRule type="containsText" dxfId="46" priority="65" operator="containsText" text="Catastrófico">
      <formula>NOT(ISERROR(SEARCH("Catastrófico",Z37)))</formula>
    </cfRule>
    <cfRule type="containsText" dxfId="45" priority="66" operator="containsText" text="Mayor">
      <formula>NOT(ISERROR(SEARCH("Mayor",Z37)))</formula>
    </cfRule>
    <cfRule type="containsText" dxfId="44" priority="67" operator="containsText" text="Moderado">
      <formula>NOT(ISERROR(SEARCH("Moderado",Z37)))</formula>
    </cfRule>
    <cfRule type="containsText" dxfId="43" priority="68" operator="containsText" text="Menor">
      <formula>NOT(ISERROR(SEARCH("Menor",Z37)))</formula>
    </cfRule>
    <cfRule type="containsText" dxfId="42" priority="69" operator="containsText" text="Leve">
      <formula>NOT(ISERROR(SEARCH("Leve",Z37)))</formula>
    </cfRule>
  </conditionalFormatting>
  <conditionalFormatting sqref="AA32:AA33">
    <cfRule type="containsText" dxfId="41" priority="47" operator="containsText" text="Bajo">
      <formula>NOT(ISERROR(SEARCH("Bajo",AA32)))</formula>
    </cfRule>
    <cfRule type="containsText" dxfId="40" priority="48" operator="containsText" text="Moderado">
      <formula>NOT(ISERROR(SEARCH("Moderado",AA32)))</formula>
    </cfRule>
    <cfRule type="containsText" dxfId="39" priority="49" operator="containsText" text="Alto">
      <formula>NOT(ISERROR(SEARCH("Alto",AA32)))</formula>
    </cfRule>
    <cfRule type="containsText" dxfId="38" priority="50" operator="containsText" text="Extremo">
      <formula>NOT(ISERROR(SEARCH("Extremo",AA32)))</formula>
    </cfRule>
  </conditionalFormatting>
  <conditionalFormatting sqref="X32:X33">
    <cfRule type="containsText" dxfId="37" priority="56" operator="containsText" text="Muy Bajo">
      <formula>NOT(ISERROR(SEARCH("Muy Bajo",X32)))</formula>
    </cfRule>
    <cfRule type="containsText" dxfId="36" priority="57" operator="containsText" text="Baja">
      <formula>NOT(ISERROR(SEARCH("Baja",X32)))</formula>
    </cfRule>
    <cfRule type="containsText" dxfId="35" priority="58" operator="containsText" text="Muy alta">
      <formula>NOT(ISERROR(SEARCH("Muy alta",X32)))</formula>
    </cfRule>
    <cfRule type="containsText" dxfId="34" priority="59" operator="containsText" text="Alta">
      <formula>NOT(ISERROR(SEARCH("Alta",X32)))</formula>
    </cfRule>
    <cfRule type="containsText" dxfId="33" priority="60" operator="containsText" text="Media">
      <formula>NOT(ISERROR(SEARCH("Media",X32)))</formula>
    </cfRule>
  </conditionalFormatting>
  <conditionalFormatting sqref="K32:K33 Z32:Z33">
    <cfRule type="containsText" dxfId="32" priority="51" operator="containsText" text="Catastrófico">
      <formula>NOT(ISERROR(SEARCH("Catastrófico",K32)))</formula>
    </cfRule>
    <cfRule type="containsText" dxfId="31" priority="52" operator="containsText" text="Mayor">
      <formula>NOT(ISERROR(SEARCH("Mayor",K32)))</formula>
    </cfRule>
    <cfRule type="containsText" dxfId="30" priority="53" operator="containsText" text="Moderado">
      <formula>NOT(ISERROR(SEARCH("Moderado",K32)))</formula>
    </cfRule>
    <cfRule type="containsText" dxfId="29" priority="54" operator="containsText" text="Menor">
      <formula>NOT(ISERROR(SEARCH("Menor",K32)))</formula>
    </cfRule>
    <cfRule type="containsText" dxfId="28" priority="55" operator="containsText" text="Leve">
      <formula>NOT(ISERROR(SEARCH("Leve",K32)))</formula>
    </cfRule>
  </conditionalFormatting>
  <conditionalFormatting sqref="M32:M33">
    <cfRule type="containsText" dxfId="27" priority="38" operator="containsText" text="Bajo">
      <formula>NOT(ISERROR(SEARCH(("Bajo"),(M32))))</formula>
    </cfRule>
  </conditionalFormatting>
  <conditionalFormatting sqref="M32:M33">
    <cfRule type="containsText" dxfId="26" priority="39" operator="containsText" text="Moderado">
      <formula>NOT(ISERROR(SEARCH(("Moderado"),(M32))))</formula>
    </cfRule>
  </conditionalFormatting>
  <conditionalFormatting sqref="M32:M33">
    <cfRule type="containsText" dxfId="25" priority="40" operator="containsText" text="Alto">
      <formula>NOT(ISERROR(SEARCH(("Alto"),(M32))))</formula>
    </cfRule>
  </conditionalFormatting>
  <conditionalFormatting sqref="M32:M33">
    <cfRule type="containsText" dxfId="24" priority="41" operator="containsText" text="Extremo">
      <formula>NOT(ISERROR(SEARCH(("Extremo"),(M32))))</formula>
    </cfRule>
  </conditionalFormatting>
  <conditionalFormatting sqref="I32:I33">
    <cfRule type="containsText" dxfId="23" priority="42" operator="containsText" text="Muy Bajo">
      <formula>NOT(ISERROR(SEARCH(("Muy Bajo"),(I32))))</formula>
    </cfRule>
  </conditionalFormatting>
  <conditionalFormatting sqref="I32:I33">
    <cfRule type="containsText" dxfId="22" priority="43" operator="containsText" text="Baja">
      <formula>NOT(ISERROR(SEARCH(("Baja"),(I32))))</formula>
    </cfRule>
  </conditionalFormatting>
  <conditionalFormatting sqref="I32:I33">
    <cfRule type="containsText" dxfId="21" priority="44" operator="containsText" text="Muy alta">
      <formula>NOT(ISERROR(SEARCH(("Muy alta"),(I32))))</formula>
    </cfRule>
  </conditionalFormatting>
  <conditionalFormatting sqref="I32:I33">
    <cfRule type="containsText" dxfId="20" priority="45" operator="containsText" text="Alta">
      <formula>NOT(ISERROR(SEARCH(("Alta"),(I32))))</formula>
    </cfRule>
  </conditionalFormatting>
  <conditionalFormatting sqref="I32:I33">
    <cfRule type="containsText" dxfId="19" priority="46" operator="containsText" text="Media">
      <formula>NOT(ISERROR(SEARCH(("Media"),(I32))))</formula>
    </cfRule>
  </conditionalFormatting>
  <conditionalFormatting sqref="I40">
    <cfRule type="containsText" dxfId="13" priority="10" operator="containsText" text="Muy Bajo">
      <formula>NOT(ISERROR(SEARCH(("Muy Bajo"),(I40))))</formula>
    </cfRule>
  </conditionalFormatting>
  <conditionalFormatting sqref="I40">
    <cfRule type="containsText" dxfId="12" priority="11" operator="containsText" text="Baja">
      <formula>NOT(ISERROR(SEARCH(("Baja"),(I40))))</formula>
    </cfRule>
  </conditionalFormatting>
  <conditionalFormatting sqref="I40">
    <cfRule type="containsText" dxfId="11" priority="12" operator="containsText" text="Muy alta">
      <formula>NOT(ISERROR(SEARCH(("Muy alta"),(I40))))</formula>
    </cfRule>
  </conditionalFormatting>
  <conditionalFormatting sqref="I40">
    <cfRule type="containsText" dxfId="10" priority="13" operator="containsText" text="Alta">
      <formula>NOT(ISERROR(SEARCH(("Alta"),(I40))))</formula>
    </cfRule>
  </conditionalFormatting>
  <conditionalFormatting sqref="I40">
    <cfRule type="containsText" dxfId="9" priority="14" operator="containsText" text="Media">
      <formula>NOT(ISERROR(SEARCH(("Media"),(I40))))</formula>
    </cfRule>
  </conditionalFormatting>
  <conditionalFormatting sqref="K40">
    <cfRule type="containsText" dxfId="8" priority="5" operator="containsText" text="Catastrófico">
      <formula>NOT(ISERROR(SEARCH("Catastrófico",K40)))</formula>
    </cfRule>
    <cfRule type="containsText" dxfId="7" priority="6" operator="containsText" text="Mayor">
      <formula>NOT(ISERROR(SEARCH("Mayor",K40)))</formula>
    </cfRule>
    <cfRule type="containsText" dxfId="6" priority="7" operator="containsText" text="Moderado">
      <formula>NOT(ISERROR(SEARCH("Moderado",K40)))</formula>
    </cfRule>
    <cfRule type="containsText" dxfId="5" priority="8" operator="containsText" text="Menor">
      <formula>NOT(ISERROR(SEARCH("Menor",K40)))</formula>
    </cfRule>
    <cfRule type="containsText" dxfId="4" priority="9" operator="containsText" text="Leve">
      <formula>NOT(ISERROR(SEARCH("Leve",K40)))</formula>
    </cfRule>
  </conditionalFormatting>
  <conditionalFormatting sqref="M40">
    <cfRule type="containsText" dxfId="3" priority="1" operator="containsText" text="Bajo">
      <formula>NOT(ISERROR(SEARCH(("Bajo"),(M40))))</formula>
    </cfRule>
  </conditionalFormatting>
  <conditionalFormatting sqref="M40">
    <cfRule type="containsText" dxfId="2" priority="2" operator="containsText" text="Moderado">
      <formula>NOT(ISERROR(SEARCH(("Moderado"),(M40))))</formula>
    </cfRule>
  </conditionalFormatting>
  <conditionalFormatting sqref="M40">
    <cfRule type="containsText" dxfId="1" priority="3" operator="containsText" text="Alto">
      <formula>NOT(ISERROR(SEARCH(("Alto"),(M40))))</formula>
    </cfRule>
  </conditionalFormatting>
  <conditionalFormatting sqref="M40">
    <cfRule type="containsText" dxfId="0" priority="4" operator="containsText" text="Extremo">
      <formula>NOT(ISERROR(SEARCH(("Extremo"),(M40))))</formula>
    </cfRule>
  </conditionalFormatting>
  <dataValidations count="2">
    <dataValidation type="list" allowBlank="1" showInputMessage="1" showErrorMessage="1" sqref="S13:S14" xr:uid="{B6BAE03D-CDF8-45F3-B6B9-BCFD27E92D63}">
      <formula1>#REF!</formula1>
    </dataValidation>
    <dataValidation type="list" allowBlank="1" showInputMessage="1" showErrorMessage="1" sqref="AB15:AB16 O15:Q16 S15:U15 S16:T16 U26:U28 AB36:AB38 O36:Q38 S36:U38" xr:uid="{7A213105-A644-466F-A8AB-9B6706721B32}">
      <formula1>#REF!</formula1>
    </dataValidation>
  </dataValidations>
  <pageMargins left="0.7" right="0.7" top="0.75" bottom="0.75" header="0.3" footer="0.3"/>
  <pageSetup paperSize="9" orientation="portrait" horizontalDpi="90" verticalDpi="9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L216"/>
  <sheetViews>
    <sheetView showGridLines="0" showRowColHeaders="0" topLeftCell="B73" workbookViewId="0">
      <selection activeCell="B42" sqref="B42"/>
    </sheetView>
  </sheetViews>
  <sheetFormatPr baseColWidth="10" defaultRowHeight="15" x14ac:dyDescent="0.25"/>
  <sheetData>
    <row r="4" spans="3:11" ht="21" x14ac:dyDescent="0.35">
      <c r="C4" s="325" t="s">
        <v>175</v>
      </c>
      <c r="D4" s="325"/>
      <c r="E4" s="325"/>
      <c r="F4" s="325"/>
      <c r="G4" s="325"/>
      <c r="H4" s="325"/>
      <c r="I4" s="325"/>
      <c r="J4" s="325"/>
      <c r="K4" s="325"/>
    </row>
    <row r="5" spans="3:11" ht="21" x14ac:dyDescent="0.35">
      <c r="C5" s="15"/>
      <c r="D5" s="15"/>
      <c r="E5" s="15"/>
      <c r="F5" s="15"/>
      <c r="G5" s="15"/>
      <c r="H5" s="15"/>
      <c r="I5" s="15"/>
      <c r="J5" s="15"/>
      <c r="K5" s="15"/>
    </row>
    <row r="6" spans="3:11" ht="21" x14ac:dyDescent="0.35">
      <c r="C6" s="325" t="s">
        <v>7</v>
      </c>
      <c r="D6" s="325"/>
      <c r="E6" s="325"/>
      <c r="F6" s="15"/>
      <c r="G6" s="15"/>
      <c r="H6" s="15"/>
      <c r="I6" s="15"/>
      <c r="J6" s="15"/>
      <c r="K6" s="15"/>
    </row>
    <row r="7" spans="3:11" ht="21" x14ac:dyDescent="0.35">
      <c r="C7" s="15"/>
      <c r="D7" s="15"/>
      <c r="E7" s="15"/>
      <c r="F7" s="15"/>
      <c r="G7" s="15"/>
      <c r="H7" s="15"/>
      <c r="I7" s="15"/>
      <c r="J7" s="15"/>
      <c r="K7" s="15"/>
    </row>
    <row r="8" spans="3:11" ht="21" x14ac:dyDescent="0.35">
      <c r="C8" s="15"/>
      <c r="D8" s="15"/>
      <c r="E8" s="15"/>
      <c r="F8" s="15"/>
      <c r="G8" s="15"/>
      <c r="H8" s="15"/>
      <c r="I8" s="15"/>
      <c r="J8" s="15"/>
      <c r="K8" s="15"/>
    </row>
    <row r="9" spans="3:11" ht="21" x14ac:dyDescent="0.35">
      <c r="C9" s="15"/>
      <c r="D9" s="15"/>
      <c r="E9" s="15"/>
      <c r="F9" s="15"/>
      <c r="G9" s="15"/>
      <c r="H9" s="15"/>
      <c r="I9" s="15"/>
      <c r="J9" s="15"/>
      <c r="K9" s="15"/>
    </row>
    <row r="10" spans="3:11" ht="21" x14ac:dyDescent="0.35">
      <c r="C10" s="15"/>
      <c r="D10" s="15"/>
      <c r="E10" s="15"/>
      <c r="F10" s="15"/>
      <c r="G10" s="15"/>
      <c r="H10" s="15"/>
      <c r="I10" s="15"/>
      <c r="J10" s="15"/>
      <c r="K10" s="15"/>
    </row>
    <row r="11" spans="3:11" ht="21" x14ac:dyDescent="0.35">
      <c r="C11" s="15"/>
      <c r="D11" s="15"/>
      <c r="E11" s="15"/>
      <c r="F11" s="15"/>
      <c r="G11" s="15"/>
      <c r="H11" s="15"/>
      <c r="I11" s="15"/>
      <c r="J11" s="15"/>
      <c r="K11" s="15"/>
    </row>
    <row r="12" spans="3:11" ht="21" x14ac:dyDescent="0.35">
      <c r="C12" s="15"/>
      <c r="D12" s="15"/>
      <c r="E12" s="15"/>
      <c r="F12" s="15"/>
      <c r="G12" s="15"/>
      <c r="H12" s="15"/>
      <c r="I12" s="15"/>
      <c r="J12" s="15"/>
      <c r="K12" s="15"/>
    </row>
    <row r="13" spans="3:11" ht="21" x14ac:dyDescent="0.35">
      <c r="C13" s="15"/>
      <c r="D13" s="15"/>
      <c r="E13" s="15"/>
      <c r="F13" s="15"/>
      <c r="G13" s="15"/>
      <c r="H13" s="15"/>
      <c r="I13" s="15"/>
      <c r="J13" s="15"/>
      <c r="K13" s="15"/>
    </row>
    <row r="14" spans="3:11" ht="21" x14ac:dyDescent="0.35">
      <c r="C14" s="15"/>
      <c r="D14" s="15"/>
      <c r="E14" s="15"/>
      <c r="F14" s="15"/>
      <c r="G14" s="15"/>
      <c r="H14" s="15"/>
      <c r="I14" s="15"/>
      <c r="J14" s="15"/>
      <c r="K14" s="15"/>
    </row>
    <row r="15" spans="3:11" ht="21" x14ac:dyDescent="0.35">
      <c r="C15" s="15"/>
      <c r="D15" s="15"/>
      <c r="E15" s="15"/>
      <c r="F15" s="15"/>
      <c r="G15" s="15"/>
      <c r="H15" s="15"/>
      <c r="I15" s="15"/>
      <c r="J15" s="15"/>
      <c r="K15" s="15"/>
    </row>
    <row r="16" spans="3:11" ht="21" x14ac:dyDescent="0.35">
      <c r="C16" s="15"/>
      <c r="D16" s="15"/>
      <c r="E16" s="15"/>
      <c r="F16" s="15"/>
      <c r="G16" s="15"/>
      <c r="H16" s="15"/>
      <c r="I16" s="15"/>
      <c r="J16" s="15"/>
      <c r="K16" s="15"/>
    </row>
    <row r="17" spans="3:11" ht="21" x14ac:dyDescent="0.35">
      <c r="C17" s="15"/>
      <c r="D17" s="15"/>
      <c r="E17" s="15"/>
      <c r="F17" s="15"/>
      <c r="G17" s="15"/>
      <c r="H17" s="15"/>
      <c r="I17" s="15"/>
      <c r="J17" s="15"/>
      <c r="K17" s="15"/>
    </row>
    <row r="18" spans="3:11" ht="21" x14ac:dyDescent="0.35">
      <c r="C18" s="15"/>
      <c r="D18" s="15"/>
      <c r="E18" s="15"/>
      <c r="F18" s="15"/>
      <c r="G18" s="15"/>
      <c r="H18" s="15"/>
      <c r="I18" s="15"/>
      <c r="J18" s="15"/>
      <c r="K18" s="15"/>
    </row>
    <row r="19" spans="3:11" ht="21" x14ac:dyDescent="0.35">
      <c r="C19" s="15"/>
      <c r="D19" s="15"/>
      <c r="E19" s="15"/>
      <c r="F19" s="15"/>
      <c r="G19" s="15"/>
      <c r="H19" s="15"/>
      <c r="I19" s="15"/>
      <c r="J19" s="15"/>
      <c r="K19" s="15"/>
    </row>
    <row r="20" spans="3:11" ht="21" x14ac:dyDescent="0.35">
      <c r="C20" s="15"/>
      <c r="D20" s="15"/>
      <c r="E20" s="15"/>
      <c r="F20" s="15"/>
      <c r="G20" s="15"/>
      <c r="H20" s="15"/>
      <c r="I20" s="15"/>
      <c r="J20" s="15"/>
      <c r="K20" s="15"/>
    </row>
    <row r="21" spans="3:11" ht="21" x14ac:dyDescent="0.35">
      <c r="C21" s="15"/>
      <c r="D21" s="15"/>
      <c r="E21" s="15"/>
      <c r="F21" s="15"/>
      <c r="G21" s="15"/>
      <c r="H21" s="15"/>
      <c r="I21" s="15"/>
      <c r="J21" s="15"/>
      <c r="K21" s="15"/>
    </row>
    <row r="22" spans="3:11" ht="21" x14ac:dyDescent="0.35">
      <c r="C22" s="15"/>
      <c r="D22" s="15"/>
      <c r="E22" s="15"/>
      <c r="F22" s="15"/>
      <c r="G22" s="15"/>
      <c r="H22" s="15"/>
      <c r="I22" s="15"/>
      <c r="J22" s="15"/>
      <c r="K22" s="15"/>
    </row>
    <row r="23" spans="3:11" ht="21" x14ac:dyDescent="0.35">
      <c r="C23" s="15"/>
      <c r="D23" s="15"/>
      <c r="E23" s="15"/>
      <c r="F23" s="15"/>
      <c r="G23" s="15"/>
      <c r="H23" s="15"/>
      <c r="I23" s="15"/>
      <c r="J23" s="15"/>
      <c r="K23" s="15"/>
    </row>
    <row r="24" spans="3:11" ht="21" x14ac:dyDescent="0.35">
      <c r="C24" s="15"/>
      <c r="D24" s="15"/>
      <c r="E24" s="15"/>
      <c r="F24" s="15"/>
      <c r="G24" s="15"/>
      <c r="H24" s="15"/>
      <c r="I24" s="15"/>
      <c r="J24" s="15"/>
      <c r="K24" s="15"/>
    </row>
    <row r="25" spans="3:11" ht="21" x14ac:dyDescent="0.35">
      <c r="C25" s="15"/>
      <c r="D25" s="15"/>
      <c r="E25" s="15"/>
      <c r="F25" s="15"/>
      <c r="G25" s="15"/>
      <c r="H25" s="15"/>
      <c r="I25" s="15"/>
      <c r="J25" s="15"/>
      <c r="K25" s="15"/>
    </row>
    <row r="26" spans="3:11" ht="21" x14ac:dyDescent="0.35">
      <c r="C26" s="15"/>
      <c r="D26" s="15"/>
      <c r="E26" s="15"/>
      <c r="F26" s="15"/>
      <c r="G26" s="15"/>
      <c r="H26" s="15"/>
      <c r="I26" s="15"/>
      <c r="J26" s="15"/>
      <c r="K26" s="15"/>
    </row>
    <row r="27" spans="3:11" ht="21" x14ac:dyDescent="0.35">
      <c r="C27" s="15"/>
      <c r="D27" s="15"/>
      <c r="E27" s="15"/>
      <c r="F27" s="15"/>
      <c r="G27" s="15"/>
      <c r="H27" s="15"/>
      <c r="I27" s="15"/>
      <c r="J27" s="15"/>
      <c r="K27" s="15"/>
    </row>
    <row r="28" spans="3:11" ht="21" x14ac:dyDescent="0.35">
      <c r="C28" s="15"/>
      <c r="D28" s="15"/>
      <c r="E28" s="15"/>
      <c r="F28" s="15"/>
      <c r="G28" s="15"/>
      <c r="H28" s="15"/>
      <c r="I28" s="15"/>
      <c r="J28" s="15"/>
      <c r="K28" s="15"/>
    </row>
    <row r="29" spans="3:11" ht="21" x14ac:dyDescent="0.35">
      <c r="C29" s="15"/>
      <c r="D29" s="15"/>
      <c r="E29" s="15"/>
      <c r="F29" s="15"/>
      <c r="G29" s="15"/>
      <c r="H29" s="15"/>
      <c r="I29" s="15"/>
      <c r="J29" s="15"/>
      <c r="K29" s="15"/>
    </row>
    <row r="30" spans="3:11" ht="21" x14ac:dyDescent="0.35">
      <c r="C30" s="15"/>
      <c r="D30" s="15"/>
      <c r="E30" s="15"/>
      <c r="F30" s="15"/>
      <c r="G30" s="15"/>
      <c r="H30" s="15"/>
      <c r="I30" s="15"/>
      <c r="J30" s="15"/>
      <c r="K30" s="15"/>
    </row>
    <row r="31" spans="3:11" ht="21" x14ac:dyDescent="0.35">
      <c r="C31" s="15"/>
      <c r="D31" s="15"/>
      <c r="E31" s="15"/>
      <c r="F31" s="15"/>
      <c r="G31" s="15"/>
      <c r="H31" s="15"/>
      <c r="I31" s="15"/>
      <c r="J31" s="15"/>
      <c r="K31" s="15"/>
    </row>
    <row r="32" spans="3:11" ht="21" x14ac:dyDescent="0.35">
      <c r="C32" s="15"/>
      <c r="D32" s="15"/>
      <c r="E32" s="15"/>
      <c r="F32" s="15"/>
      <c r="G32" s="15"/>
      <c r="H32" s="15"/>
      <c r="I32" s="15"/>
      <c r="J32" s="15"/>
      <c r="K32" s="15"/>
    </row>
    <row r="35" spans="2:3" ht="15.75" x14ac:dyDescent="0.25">
      <c r="C35" s="14" t="s">
        <v>176</v>
      </c>
    </row>
    <row r="46" spans="2:3" x14ac:dyDescent="0.25">
      <c r="B46" s="16"/>
    </row>
    <row r="47" spans="2:3" x14ac:dyDescent="0.25">
      <c r="B47" s="16"/>
    </row>
    <row r="48" spans="2:3" x14ac:dyDescent="0.25">
      <c r="B48" s="16"/>
    </row>
    <row r="49" spans="2:3" x14ac:dyDescent="0.25">
      <c r="B49" s="16"/>
    </row>
    <row r="50" spans="2:3" x14ac:dyDescent="0.25">
      <c r="B50" s="17"/>
    </row>
    <row r="51" spans="2:3" x14ac:dyDescent="0.25">
      <c r="B51" s="17"/>
    </row>
    <row r="52" spans="2:3" x14ac:dyDescent="0.25">
      <c r="B52" s="17"/>
    </row>
    <row r="53" spans="2:3" x14ac:dyDescent="0.25">
      <c r="B53" s="17"/>
    </row>
    <row r="63" spans="2:3" ht="15.75" x14ac:dyDescent="0.25">
      <c r="C63" s="14" t="s">
        <v>177</v>
      </c>
    </row>
    <row r="78" spans="12:12" x14ac:dyDescent="0.25">
      <c r="L78" s="16"/>
    </row>
    <row r="79" spans="12:12" x14ac:dyDescent="0.25">
      <c r="L79" s="16"/>
    </row>
    <row r="80" spans="12:12" x14ac:dyDescent="0.25">
      <c r="L80" s="16"/>
    </row>
    <row r="82" spans="3:12" x14ac:dyDescent="0.25">
      <c r="L82" s="17"/>
    </row>
    <row r="83" spans="3:12" x14ac:dyDescent="0.25">
      <c r="L83" s="17"/>
    </row>
    <row r="84" spans="3:12" x14ac:dyDescent="0.25">
      <c r="L84" s="17"/>
    </row>
    <row r="90" spans="3:12" x14ac:dyDescent="0.25">
      <c r="C90" s="13" t="s">
        <v>178</v>
      </c>
    </row>
    <row r="101" spans="2:7" x14ac:dyDescent="0.25">
      <c r="B101" s="17"/>
    </row>
    <row r="102" spans="2:7" x14ac:dyDescent="0.25">
      <c r="B102" s="17"/>
    </row>
    <row r="103" spans="2:7" x14ac:dyDescent="0.25">
      <c r="B103" s="17"/>
    </row>
    <row r="112" spans="2:7" x14ac:dyDescent="0.25">
      <c r="G112" s="17"/>
    </row>
    <row r="113" spans="3:7" x14ac:dyDescent="0.25">
      <c r="G113" s="17"/>
    </row>
    <row r="114" spans="3:7" ht="15.75" x14ac:dyDescent="0.25">
      <c r="C114" s="14" t="s">
        <v>180</v>
      </c>
    </row>
    <row r="139" spans="3:3" ht="15.75" x14ac:dyDescent="0.25">
      <c r="C139" s="14" t="s">
        <v>179</v>
      </c>
    </row>
    <row r="170" spans="11:11" x14ac:dyDescent="0.25">
      <c r="K170" s="18">
        <v>0.4</v>
      </c>
    </row>
    <row r="186" spans="2:2" ht="15.75" x14ac:dyDescent="0.25">
      <c r="B186" s="14" t="s">
        <v>17</v>
      </c>
    </row>
    <row r="187" spans="2:2" ht="15.75" x14ac:dyDescent="0.25">
      <c r="B187" s="14"/>
    </row>
    <row r="188" spans="2:2" ht="15.75" x14ac:dyDescent="0.25">
      <c r="B188" s="14"/>
    </row>
    <row r="189" spans="2:2" ht="15.75" x14ac:dyDescent="0.25">
      <c r="B189" s="14"/>
    </row>
    <row r="190" spans="2:2" ht="15.75" x14ac:dyDescent="0.25">
      <c r="B190" s="14"/>
    </row>
    <row r="191" spans="2:2" ht="15.75" x14ac:dyDescent="0.25">
      <c r="B191" s="14"/>
    </row>
    <row r="192" spans="2:2" ht="15.75" x14ac:dyDescent="0.25">
      <c r="B192" s="14"/>
    </row>
    <row r="193" spans="2:2" ht="15.75" x14ac:dyDescent="0.25">
      <c r="B193" s="14"/>
    </row>
    <row r="194" spans="2:2" ht="15.75" x14ac:dyDescent="0.25">
      <c r="B194" s="14"/>
    </row>
    <row r="195" spans="2:2" ht="15.75" x14ac:dyDescent="0.25">
      <c r="B195" s="14"/>
    </row>
    <row r="196" spans="2:2" ht="15.75" x14ac:dyDescent="0.25">
      <c r="B196" s="14"/>
    </row>
    <row r="197" spans="2:2" ht="15.75" x14ac:dyDescent="0.25">
      <c r="B197" s="14"/>
    </row>
    <row r="198" spans="2:2" ht="15.75" x14ac:dyDescent="0.25">
      <c r="B198" s="14"/>
    </row>
    <row r="199" spans="2:2" ht="15.75" x14ac:dyDescent="0.25">
      <c r="B199" s="14"/>
    </row>
    <row r="200" spans="2:2" ht="15.75" x14ac:dyDescent="0.25">
      <c r="B200" s="14"/>
    </row>
    <row r="201" spans="2:2" ht="15.75" x14ac:dyDescent="0.25">
      <c r="B201" s="14"/>
    </row>
    <row r="202" spans="2:2" ht="15.75" x14ac:dyDescent="0.25">
      <c r="B202" s="14"/>
    </row>
    <row r="203" spans="2:2" ht="15.75" x14ac:dyDescent="0.25">
      <c r="B203" s="14"/>
    </row>
    <row r="204" spans="2:2" ht="15.75" x14ac:dyDescent="0.25">
      <c r="B204" s="14"/>
    </row>
    <row r="205" spans="2:2" ht="15.75" x14ac:dyDescent="0.25">
      <c r="B205" s="14"/>
    </row>
    <row r="206" spans="2:2" ht="15.75" x14ac:dyDescent="0.25">
      <c r="B206" s="14"/>
    </row>
    <row r="207" spans="2:2" ht="15.75" x14ac:dyDescent="0.25">
      <c r="B207" s="14"/>
    </row>
    <row r="208" spans="2:2" ht="15.75" x14ac:dyDescent="0.25">
      <c r="B208" s="14"/>
    </row>
    <row r="209" spans="2:2" ht="15.75" x14ac:dyDescent="0.25">
      <c r="B209" s="14"/>
    </row>
    <row r="210" spans="2:2" ht="15.75" x14ac:dyDescent="0.25">
      <c r="B210" s="14"/>
    </row>
    <row r="211" spans="2:2" ht="15.75" x14ac:dyDescent="0.25">
      <c r="B211" s="14"/>
    </row>
    <row r="212" spans="2:2" ht="15.75" x14ac:dyDescent="0.25">
      <c r="B212" s="14"/>
    </row>
    <row r="213" spans="2:2" ht="15.75" x14ac:dyDescent="0.25">
      <c r="B213" s="14"/>
    </row>
    <row r="214" spans="2:2" ht="15.75" x14ac:dyDescent="0.25">
      <c r="B214" s="14"/>
    </row>
    <row r="215" spans="2:2" ht="15.75" x14ac:dyDescent="0.25">
      <c r="B215" s="14"/>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
  <sheetViews>
    <sheetView workbookViewId="0">
      <selection activeCell="A15" sqref="A15"/>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3" t="s">
        <v>51</v>
      </c>
      <c r="E1" s="3" t="s">
        <v>50</v>
      </c>
      <c r="F1" s="3" t="s">
        <v>52</v>
      </c>
      <c r="G1" s="3" t="s">
        <v>53</v>
      </c>
      <c r="H1" s="6" t="s">
        <v>11</v>
      </c>
      <c r="I1" s="3" t="s">
        <v>66</v>
      </c>
      <c r="J1" s="3" t="s">
        <v>156</v>
      </c>
      <c r="K1" s="3" t="s">
        <v>13</v>
      </c>
      <c r="L1" s="3" t="s">
        <v>72</v>
      </c>
      <c r="M1" s="3" t="s">
        <v>15</v>
      </c>
      <c r="N1" s="3" t="s">
        <v>6</v>
      </c>
      <c r="O1" s="6" t="s">
        <v>73</v>
      </c>
      <c r="P1" s="3" t="s">
        <v>17</v>
      </c>
      <c r="Q1" s="10" t="s">
        <v>1</v>
      </c>
      <c r="R1" s="10" t="s">
        <v>167</v>
      </c>
      <c r="S1" s="12" t="s">
        <v>162</v>
      </c>
      <c r="T1" s="12" t="s">
        <v>163</v>
      </c>
      <c r="U1" s="10" t="s">
        <v>173</v>
      </c>
    </row>
    <row r="2" spans="1:21" x14ac:dyDescent="0.25">
      <c r="A2" s="37" t="s">
        <v>23</v>
      </c>
      <c r="B2" s="19" t="s">
        <v>32</v>
      </c>
      <c r="C2" s="1" t="s">
        <v>41</v>
      </c>
      <c r="D2" s="1" t="s">
        <v>59</v>
      </c>
      <c r="E2" s="4">
        <v>0.2</v>
      </c>
      <c r="F2" s="1" t="s">
        <v>54</v>
      </c>
      <c r="G2" s="4">
        <v>0.2</v>
      </c>
      <c r="H2" s="7" t="s">
        <v>65</v>
      </c>
      <c r="I2" s="8" t="s">
        <v>67</v>
      </c>
      <c r="J2" s="4">
        <v>0.25</v>
      </c>
      <c r="K2" s="8" t="s">
        <v>70</v>
      </c>
      <c r="L2" s="4">
        <v>0.25</v>
      </c>
      <c r="M2" s="8" t="s">
        <v>74</v>
      </c>
      <c r="N2" s="8" t="s">
        <v>76</v>
      </c>
      <c r="O2" s="9" t="s">
        <v>78</v>
      </c>
      <c r="P2" s="8" t="s">
        <v>81</v>
      </c>
      <c r="Q2" s="11" t="s">
        <v>100</v>
      </c>
      <c r="R2" s="11" t="s">
        <v>164</v>
      </c>
      <c r="S2" s="11" t="s">
        <v>165</v>
      </c>
      <c r="T2" s="11" t="s">
        <v>166</v>
      </c>
      <c r="U2" s="11" t="s">
        <v>48</v>
      </c>
    </row>
    <row r="3" spans="1:21" x14ac:dyDescent="0.25">
      <c r="A3" s="37" t="s">
        <v>24</v>
      </c>
      <c r="B3" s="19" t="s">
        <v>33</v>
      </c>
      <c r="C3" s="1" t="s">
        <v>42</v>
      </c>
      <c r="D3" s="1" t="s">
        <v>46</v>
      </c>
      <c r="E3" s="4">
        <v>0.4</v>
      </c>
      <c r="F3" s="1" t="s">
        <v>55</v>
      </c>
      <c r="G3" s="4">
        <v>0.4</v>
      </c>
      <c r="H3" s="7" t="s">
        <v>1</v>
      </c>
      <c r="I3" s="8" t="s">
        <v>68</v>
      </c>
      <c r="J3" s="4">
        <v>0.15</v>
      </c>
      <c r="K3" s="8" t="s">
        <v>71</v>
      </c>
      <c r="L3" s="4">
        <v>0.15</v>
      </c>
      <c r="M3" s="8" t="s">
        <v>75</v>
      </c>
      <c r="N3" s="8" t="s">
        <v>77</v>
      </c>
      <c r="O3" s="9" t="s">
        <v>79</v>
      </c>
      <c r="P3" s="8" t="s">
        <v>82</v>
      </c>
      <c r="Q3" s="11" t="s">
        <v>101</v>
      </c>
      <c r="R3" s="11" t="s">
        <v>168</v>
      </c>
      <c r="S3" s="11" t="s">
        <v>171</v>
      </c>
      <c r="T3" s="11" t="s">
        <v>172</v>
      </c>
      <c r="U3" s="11" t="s">
        <v>47</v>
      </c>
    </row>
    <row r="4" spans="1:21" x14ac:dyDescent="0.25">
      <c r="A4" s="37" t="s">
        <v>201</v>
      </c>
      <c r="B4" s="19" t="s">
        <v>34</v>
      </c>
      <c r="C4" s="1" t="s">
        <v>43</v>
      </c>
      <c r="D4" s="1" t="s">
        <v>47</v>
      </c>
      <c r="E4" s="4">
        <v>0.6</v>
      </c>
      <c r="F4" s="1" t="s">
        <v>56</v>
      </c>
      <c r="G4" s="4">
        <v>0.6</v>
      </c>
      <c r="I4" s="1" t="s">
        <v>69</v>
      </c>
      <c r="J4" s="4">
        <v>0.1</v>
      </c>
      <c r="M4" s="5"/>
      <c r="N4" s="5"/>
      <c r="O4" s="5"/>
      <c r="P4" s="1" t="s">
        <v>83</v>
      </c>
      <c r="Q4" t="s">
        <v>293</v>
      </c>
      <c r="R4" t="s">
        <v>169</v>
      </c>
      <c r="U4" t="s">
        <v>46</v>
      </c>
    </row>
    <row r="5" spans="1:21" x14ac:dyDescent="0.25">
      <c r="A5" s="36" t="s">
        <v>22</v>
      </c>
      <c r="B5" s="19" t="s">
        <v>35</v>
      </c>
      <c r="C5" s="1" t="s">
        <v>44</v>
      </c>
      <c r="D5" s="1" t="s">
        <v>48</v>
      </c>
      <c r="E5" s="4">
        <v>0.8</v>
      </c>
      <c r="F5" s="1" t="s">
        <v>57</v>
      </c>
      <c r="G5" s="4">
        <v>0.8</v>
      </c>
      <c r="P5" s="1" t="s">
        <v>84</v>
      </c>
      <c r="Q5" t="s">
        <v>174</v>
      </c>
      <c r="R5" t="s">
        <v>170</v>
      </c>
    </row>
    <row r="6" spans="1:21" x14ac:dyDescent="0.25">
      <c r="A6" s="36" t="s">
        <v>193</v>
      </c>
      <c r="B6" s="19" t="s">
        <v>36</v>
      </c>
      <c r="C6" s="1" t="s">
        <v>45</v>
      </c>
      <c r="D6" s="1" t="s">
        <v>49</v>
      </c>
      <c r="E6" s="4">
        <v>1</v>
      </c>
      <c r="F6" s="1" t="s">
        <v>58</v>
      </c>
      <c r="G6" s="4">
        <v>1</v>
      </c>
      <c r="P6" s="1" t="s">
        <v>85</v>
      </c>
    </row>
    <row r="7" spans="1:21" x14ac:dyDescent="0.25">
      <c r="A7" s="34" t="s">
        <v>25</v>
      </c>
      <c r="B7" s="19" t="s">
        <v>37</v>
      </c>
    </row>
    <row r="8" spans="1:21" x14ac:dyDescent="0.25">
      <c r="A8" s="34" t="s">
        <v>26</v>
      </c>
      <c r="B8" s="19" t="s">
        <v>38</v>
      </c>
    </row>
    <row r="9" spans="1:21" x14ac:dyDescent="0.25">
      <c r="A9" s="34" t="s">
        <v>27</v>
      </c>
    </row>
    <row r="10" spans="1:21" x14ac:dyDescent="0.25">
      <c r="A10" s="34" t="s">
        <v>28</v>
      </c>
    </row>
    <row r="11" spans="1:21" x14ac:dyDescent="0.25">
      <c r="A11" s="34" t="s">
        <v>196</v>
      </c>
    </row>
    <row r="12" spans="1:21" x14ac:dyDescent="0.25">
      <c r="A12" s="34" t="s">
        <v>29</v>
      </c>
    </row>
    <row r="13" spans="1:21" x14ac:dyDescent="0.25">
      <c r="A13" s="38" t="s">
        <v>30</v>
      </c>
    </row>
    <row r="14" spans="1:21" x14ac:dyDescent="0.25">
      <c r="A14" s="38" t="s">
        <v>197</v>
      </c>
    </row>
    <row r="15" spans="1:21" x14ac:dyDescent="0.25">
      <c r="A15" s="35" t="s">
        <v>216</v>
      </c>
    </row>
    <row r="16" spans="1:21" x14ac:dyDescent="0.25">
      <c r="A16" s="35" t="s">
        <v>194</v>
      </c>
    </row>
    <row r="17" spans="1:1" x14ac:dyDescent="0.25">
      <c r="A17" s="35" t="s">
        <v>185</v>
      </c>
    </row>
    <row r="18" spans="1:1" x14ac:dyDescent="0.25">
      <c r="A18" s="35" t="s">
        <v>296</v>
      </c>
    </row>
    <row r="19" spans="1:1" x14ac:dyDescent="0.25">
      <c r="A19" s="35"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2025-04-07T21:34:23Z</dcterms:modified>
</cp:coreProperties>
</file>