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1. SIAC_ODI RAMIRO_2023\SGC 2023\2023\4. GESTIÓN DE LA PLANEACIÓN INSTITUCIONAL\"/>
    </mc:Choice>
  </mc:AlternateContent>
  <bookViews>
    <workbookView xWindow="0" yWindow="0" windowWidth="28800" windowHeight="12435" activeTab="2"/>
  </bookViews>
  <sheets>
    <sheet name="GC-P07-F01-Contexto Estratégico" sheetId="1" r:id="rId1"/>
    <sheet name="GC-P07-F02-Contexto del proceso" sheetId="2" r:id="rId2"/>
    <sheet name="GC-P07-F03" sheetId="3" r:id="rId3"/>
    <sheet name="DOCUMENTOS DE APOYO" sheetId="4" r:id="rId4"/>
    <sheet name="FORMULAS (no modificar)" sheetId="5"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unico">'[1]Identificación del Riesgo'!$F$20</definedName>
  </definedNames>
  <calcPr calcId="152511"/>
  <fileRecoveryPr repairLoad="1"/>
  <extLst>
    <ext uri="GoogleSheetsCustomDataVersion2">
      <go:sheetsCustomData xmlns:go="http://customooxmlschemas.google.com/" r:id="" roundtripDataChecksum="nurgZWpiGfETpDHBnEFrRYKqDumkwQnigLkUOFwiUMM="/>
    </ext>
  </extLst>
</workbook>
</file>

<file path=xl/calcChain.xml><?xml version="1.0" encoding="utf-8"?>
<calcChain xmlns="http://schemas.openxmlformats.org/spreadsheetml/2006/main">
  <c r="W92" i="3" l="1"/>
  <c r="X92" i="3" s="1"/>
  <c r="V92" i="3"/>
  <c r="R92" i="3"/>
  <c r="L92" i="3"/>
  <c r="Y92" i="3" s="1"/>
  <c r="Z92" i="3" s="1"/>
  <c r="J92" i="3"/>
  <c r="E92" i="3"/>
  <c r="E91" i="3"/>
  <c r="W90" i="3"/>
  <c r="X90" i="3" s="1"/>
  <c r="V90" i="3"/>
  <c r="R90" i="3"/>
  <c r="L90" i="3"/>
  <c r="M90" i="3" s="1"/>
  <c r="J90" i="3"/>
  <c r="E90" i="3"/>
  <c r="V89" i="3"/>
  <c r="W88" i="3" s="1"/>
  <c r="X88" i="3" s="1"/>
  <c r="AA88" i="3" s="1"/>
  <c r="R89" i="3"/>
  <c r="L89" i="3"/>
  <c r="M89" i="3" s="1"/>
  <c r="J89" i="3"/>
  <c r="E89" i="3"/>
  <c r="Y88" i="3"/>
  <c r="Z88" i="3" s="1"/>
  <c r="R88" i="3"/>
  <c r="V88" i="3" s="1"/>
  <c r="L88" i="3"/>
  <c r="J88" i="3"/>
  <c r="M88" i="3" s="1"/>
  <c r="E88" i="3"/>
  <c r="AA92" i="3" l="1"/>
  <c r="Y90" i="3"/>
  <c r="Z90" i="3" s="1"/>
  <c r="AA90" i="3" s="1"/>
  <c r="M92" i="3"/>
  <c r="W87" i="3" l="1"/>
  <c r="X87" i="3" s="1"/>
  <c r="V87" i="3"/>
  <c r="R87" i="3"/>
  <c r="L87" i="3"/>
  <c r="M87" i="3" s="1"/>
  <c r="J87" i="3"/>
  <c r="E87" i="3"/>
  <c r="X86" i="3"/>
  <c r="W86" i="3"/>
  <c r="R86" i="3"/>
  <c r="L86" i="3"/>
  <c r="Y86" i="3" s="1"/>
  <c r="Z86" i="3" s="1"/>
  <c r="J86" i="3"/>
  <c r="V86" i="3" s="1"/>
  <c r="E86" i="3"/>
  <c r="AA86" i="3" l="1"/>
  <c r="Y87" i="3"/>
  <c r="Z87" i="3" s="1"/>
  <c r="AA87" i="3" s="1"/>
  <c r="M86" i="3"/>
  <c r="R85" i="3" l="1"/>
  <c r="R84" i="3"/>
  <c r="L84" i="3"/>
  <c r="Y84" i="3" s="1"/>
  <c r="J84" i="3"/>
  <c r="E84" i="3"/>
  <c r="R83" i="3"/>
  <c r="R82" i="3"/>
  <c r="L82" i="3"/>
  <c r="Y82" i="3" s="1"/>
  <c r="J82" i="3"/>
  <c r="E82" i="3"/>
  <c r="R81" i="3"/>
  <c r="R80" i="3"/>
  <c r="L80" i="3"/>
  <c r="J80" i="3"/>
  <c r="E80" i="3"/>
  <c r="R79" i="3"/>
  <c r="R78" i="3"/>
  <c r="L78" i="3"/>
  <c r="Y78" i="3" s="1"/>
  <c r="J78" i="3"/>
  <c r="E78" i="3"/>
  <c r="R77" i="3"/>
  <c r="R76" i="3"/>
  <c r="L76" i="3"/>
  <c r="Y76" i="3" s="1"/>
  <c r="J76" i="3"/>
  <c r="M76" i="3" s="1"/>
  <c r="E76" i="3"/>
  <c r="R75" i="3"/>
  <c r="R74" i="3"/>
  <c r="L74" i="3"/>
  <c r="J74" i="3"/>
  <c r="E74" i="3"/>
  <c r="R73" i="3"/>
  <c r="R72" i="3"/>
  <c r="L72" i="3"/>
  <c r="Y72" i="3" s="1"/>
  <c r="Z72" i="3" s="1"/>
  <c r="J72" i="3"/>
  <c r="E72" i="3"/>
  <c r="M74" i="3" l="1"/>
  <c r="M72" i="3"/>
  <c r="V76" i="3"/>
  <c r="V77" i="3" s="1"/>
  <c r="W76" i="3" s="1"/>
  <c r="X76" i="3" s="1"/>
  <c r="AA76" i="3" s="1"/>
  <c r="V74" i="3"/>
  <c r="V75" i="3" s="1"/>
  <c r="W74" i="3" s="1"/>
  <c r="X74" i="3" s="1"/>
  <c r="V72" i="3"/>
  <c r="V73" i="3" s="1"/>
  <c r="W72" i="3" s="1"/>
  <c r="X72" i="3" s="1"/>
  <c r="V78" i="3"/>
  <c r="V79" i="3" s="1"/>
  <c r="W78" i="3" s="1"/>
  <c r="X78" i="3" s="1"/>
  <c r="AA78" i="3" s="1"/>
  <c r="M78" i="3"/>
  <c r="Y74" i="3"/>
  <c r="Z74" i="3" s="1"/>
  <c r="V82" i="3"/>
  <c r="V83" i="3" s="1"/>
  <c r="W82" i="3" s="1"/>
  <c r="X82" i="3" s="1"/>
  <c r="AA82" i="3" s="1"/>
  <c r="V84" i="3"/>
  <c r="V85" i="3" s="1"/>
  <c r="W84" i="3" s="1"/>
  <c r="X84" i="3" s="1"/>
  <c r="AA84" i="3" s="1"/>
  <c r="M80" i="3"/>
  <c r="M82" i="3"/>
  <c r="M84" i="3"/>
  <c r="V80" i="3"/>
  <c r="V81" i="3" s="1"/>
  <c r="W80" i="3" s="1"/>
  <c r="X80" i="3" s="1"/>
  <c r="AA80" i="3" s="1"/>
  <c r="AA72" i="3"/>
  <c r="Y80" i="3"/>
  <c r="L15" i="3"/>
  <c r="AA74" i="3" l="1"/>
  <c r="W79" i="3"/>
  <c r="W81" i="3"/>
  <c r="W36" i="3"/>
  <c r="X36" i="3"/>
  <c r="W30" i="3"/>
  <c r="X30" i="3" s="1"/>
  <c r="R71" i="3" l="1"/>
  <c r="L71" i="3"/>
  <c r="J71" i="3"/>
  <c r="V71" i="3" s="1"/>
  <c r="W71" i="3" s="1"/>
  <c r="X71" i="3" s="1"/>
  <c r="AA71" i="3" s="1"/>
  <c r="E71" i="3"/>
  <c r="R70" i="3"/>
  <c r="L70" i="3"/>
  <c r="J70" i="3"/>
  <c r="E70" i="3"/>
  <c r="R69" i="3"/>
  <c r="L69" i="3"/>
  <c r="J69" i="3"/>
  <c r="V69" i="3" s="1"/>
  <c r="W69" i="3" s="1"/>
  <c r="X69" i="3" s="1"/>
  <c r="AA69" i="3" s="1"/>
  <c r="E69" i="3"/>
  <c r="R68" i="3"/>
  <c r="L68" i="3"/>
  <c r="J68" i="3"/>
  <c r="V68" i="3" s="1"/>
  <c r="W68" i="3" s="1"/>
  <c r="X68" i="3" s="1"/>
  <c r="AA68" i="3" s="1"/>
  <c r="E68" i="3"/>
  <c r="M70" i="3" l="1"/>
  <c r="Y70" i="3"/>
  <c r="Y71" i="3"/>
  <c r="M69" i="3"/>
  <c r="V70" i="3"/>
  <c r="W70" i="3" s="1"/>
  <c r="X70" i="3" s="1"/>
  <c r="AA70" i="3" s="1"/>
  <c r="Y68" i="3"/>
  <c r="M68" i="3"/>
  <c r="M71" i="3"/>
  <c r="Y69" i="3"/>
  <c r="R67" i="3" l="1"/>
  <c r="R66" i="3"/>
  <c r="L66" i="3"/>
  <c r="J66" i="3"/>
  <c r="V66" i="3" s="1"/>
  <c r="E66" i="3"/>
  <c r="R65" i="3"/>
  <c r="V64" i="3"/>
  <c r="R64" i="3"/>
  <c r="R63" i="3"/>
  <c r="L63" i="3"/>
  <c r="J63" i="3"/>
  <c r="E63" i="3"/>
  <c r="R62" i="3"/>
  <c r="R61" i="3"/>
  <c r="L61" i="3"/>
  <c r="J61" i="3"/>
  <c r="E61" i="3"/>
  <c r="R60" i="3"/>
  <c r="R59" i="3"/>
  <c r="L59" i="3"/>
  <c r="J59" i="3"/>
  <c r="E59" i="3"/>
  <c r="M59" i="3" l="1"/>
  <c r="Y61" i="3"/>
  <c r="Z61" i="3" s="1"/>
  <c r="M63" i="3"/>
  <c r="V67" i="3"/>
  <c r="W66" i="3" s="1"/>
  <c r="X66" i="3" s="1"/>
  <c r="Y59" i="3"/>
  <c r="Z59" i="3" s="1"/>
  <c r="V63" i="3"/>
  <c r="V65" i="3" s="1"/>
  <c r="W63" i="3" s="1"/>
  <c r="X63" i="3" s="1"/>
  <c r="M66" i="3"/>
  <c r="M61" i="3"/>
  <c r="Y63" i="3"/>
  <c r="Z63" i="3" s="1"/>
  <c r="V59" i="3"/>
  <c r="V60" i="3" s="1"/>
  <c r="W59" i="3" s="1"/>
  <c r="X59" i="3" s="1"/>
  <c r="V61" i="3"/>
  <c r="V62" i="3" s="1"/>
  <c r="W61" i="3" s="1"/>
  <c r="X61" i="3" s="1"/>
  <c r="Y66" i="3"/>
  <c r="Z66" i="3" s="1"/>
  <c r="AA66" i="3" s="1"/>
  <c r="AA61" i="3" l="1"/>
  <c r="AA59" i="3"/>
  <c r="AA63" i="3"/>
  <c r="R58" i="3" l="1"/>
  <c r="R57" i="3"/>
  <c r="L57" i="3"/>
  <c r="Y57" i="3" s="1"/>
  <c r="Z57" i="3" s="1"/>
  <c r="J57" i="3"/>
  <c r="E57" i="3"/>
  <c r="R56" i="3"/>
  <c r="R55" i="3"/>
  <c r="L55" i="3"/>
  <c r="J55" i="3"/>
  <c r="E55" i="3"/>
  <c r="Y55" i="3" l="1"/>
  <c r="V57" i="3"/>
  <c r="V58" i="3" s="1"/>
  <c r="W57" i="3" s="1"/>
  <c r="X57" i="3" s="1"/>
  <c r="AA57" i="3" s="1"/>
  <c r="M55" i="3"/>
  <c r="M57" i="3"/>
  <c r="R54" i="3" l="1"/>
  <c r="R53" i="3"/>
  <c r="L53" i="3"/>
  <c r="Y53" i="3" s="1"/>
  <c r="Z53" i="3" s="1"/>
  <c r="J53" i="3"/>
  <c r="V53" i="3" s="1"/>
  <c r="E53" i="3"/>
  <c r="V54" i="3" l="1"/>
  <c r="M53" i="3"/>
  <c r="W53" i="3" l="1"/>
  <c r="X53" i="3" s="1"/>
  <c r="AA53" i="3" s="1"/>
  <c r="V55" i="3"/>
  <c r="V56" i="3" s="1"/>
  <c r="W55" i="3" s="1"/>
  <c r="X55" i="3" s="1"/>
  <c r="AA55" i="3" s="1"/>
  <c r="R52" i="3"/>
  <c r="R51" i="3"/>
  <c r="L51" i="3"/>
  <c r="Y51" i="3" s="1"/>
  <c r="Z51" i="3" s="1"/>
  <c r="J51" i="3"/>
  <c r="E51" i="3"/>
  <c r="X50" i="3"/>
  <c r="R50" i="3"/>
  <c r="L50" i="3"/>
  <c r="J50" i="3"/>
  <c r="E50" i="3"/>
  <c r="R49" i="3"/>
  <c r="X48" i="3"/>
  <c r="R48" i="3"/>
  <c r="L48" i="3"/>
  <c r="J48" i="3"/>
  <c r="V49" i="3" s="1"/>
  <c r="E48" i="3"/>
  <c r="R47" i="3"/>
  <c r="X46" i="3"/>
  <c r="R46" i="3"/>
  <c r="L46" i="3"/>
  <c r="J46" i="3"/>
  <c r="E46" i="3"/>
  <c r="V51" i="3" l="1"/>
  <c r="V52" i="3" s="1"/>
  <c r="W51" i="3" s="1"/>
  <c r="X51" i="3" s="1"/>
  <c r="AA51" i="3" s="1"/>
  <c r="V47" i="3"/>
  <c r="V50" i="3"/>
  <c r="M46" i="3"/>
  <c r="V48" i="3"/>
  <c r="V46" i="3"/>
  <c r="M48" i="3"/>
  <c r="M50" i="3"/>
  <c r="Y46" i="3"/>
  <c r="Z46" i="3" s="1"/>
  <c r="AA46" i="3" s="1"/>
  <c r="Y48" i="3"/>
  <c r="Z48" i="3" s="1"/>
  <c r="AA48" i="3" s="1"/>
  <c r="Y50" i="3"/>
  <c r="Z50" i="3" s="1"/>
  <c r="AA50" i="3" s="1"/>
  <c r="M51" i="3"/>
  <c r="X45" i="3" l="1"/>
  <c r="R45" i="3"/>
  <c r="L45" i="3"/>
  <c r="Y45" i="3" s="1"/>
  <c r="Z45" i="3" s="1"/>
  <c r="J45" i="3"/>
  <c r="M45" i="3" s="1"/>
  <c r="E45" i="3"/>
  <c r="R44" i="3"/>
  <c r="X43" i="3"/>
  <c r="R43" i="3"/>
  <c r="L43" i="3"/>
  <c r="Y43" i="3" s="1"/>
  <c r="Z43" i="3" s="1"/>
  <c r="J43" i="3"/>
  <c r="E43" i="3"/>
  <c r="M43" i="3" l="1"/>
  <c r="AA43" i="3"/>
  <c r="AA45" i="3"/>
  <c r="R42" i="3" l="1"/>
  <c r="R41" i="3"/>
  <c r="L41" i="3"/>
  <c r="J41" i="3"/>
  <c r="V41" i="3" s="1"/>
  <c r="E41" i="3"/>
  <c r="R40" i="3"/>
  <c r="R39" i="3"/>
  <c r="V39" i="3" s="1"/>
  <c r="R38" i="3"/>
  <c r="L38" i="3"/>
  <c r="J38" i="3"/>
  <c r="V38" i="3" s="1"/>
  <c r="E38" i="3"/>
  <c r="Y41" i="3" l="1"/>
  <c r="Z41" i="3" s="1"/>
  <c r="V40" i="3"/>
  <c r="W38" i="3" s="1"/>
  <c r="X38" i="3" s="1"/>
  <c r="V42" i="3"/>
  <c r="M38" i="3"/>
  <c r="Y38" i="3"/>
  <c r="Z38" i="3" s="1"/>
  <c r="AA38" i="3" s="1"/>
  <c r="M41" i="3"/>
  <c r="W41" i="3" l="1"/>
  <c r="X41" i="3" s="1"/>
  <c r="AA41" i="3" s="1"/>
  <c r="V43" i="3"/>
  <c r="V44" i="3" s="1"/>
  <c r="V45" i="3" s="1"/>
  <c r="V19" i="3"/>
  <c r="R19" i="3"/>
  <c r="X15" i="3" l="1"/>
  <c r="R15" i="3"/>
  <c r="Y15" i="3" s="1"/>
  <c r="Z15" i="3" s="1"/>
  <c r="J15" i="3"/>
  <c r="E15" i="3"/>
  <c r="X14" i="3"/>
  <c r="R14" i="3"/>
  <c r="L14" i="3"/>
  <c r="J14" i="3"/>
  <c r="E14" i="3"/>
  <c r="X13" i="3"/>
  <c r="R13" i="3"/>
  <c r="V13" i="3" s="1"/>
  <c r="L13" i="3"/>
  <c r="J13" i="3"/>
  <c r="E13" i="3"/>
  <c r="AA15" i="3" l="1"/>
  <c r="M13" i="3"/>
  <c r="Y14" i="3"/>
  <c r="Z14" i="3" s="1"/>
  <c r="M14" i="3"/>
  <c r="M15" i="3"/>
  <c r="V14" i="3"/>
  <c r="V15" i="3" s="1"/>
  <c r="AA14" i="3"/>
  <c r="Y13" i="3"/>
  <c r="Z13" i="3" s="1"/>
  <c r="AA13" i="3" s="1"/>
  <c r="R36" i="3" l="1"/>
  <c r="L36" i="3"/>
  <c r="Y36" i="3" s="1"/>
  <c r="Z36" i="3" s="1"/>
  <c r="AA36" i="3" s="1"/>
  <c r="J36" i="3"/>
  <c r="E36" i="3"/>
  <c r="V36" i="3" l="1"/>
  <c r="M36" i="3"/>
  <c r="R35" i="3" l="1"/>
  <c r="R34" i="3"/>
  <c r="L34" i="3"/>
  <c r="J34" i="3"/>
  <c r="V34" i="3" s="1"/>
  <c r="E34" i="3"/>
  <c r="R33" i="3"/>
  <c r="R32" i="3"/>
  <c r="L32" i="3"/>
  <c r="J32" i="3"/>
  <c r="E32" i="3"/>
  <c r="M32" i="3" l="1"/>
  <c r="V35" i="3"/>
  <c r="Y32" i="3"/>
  <c r="Z32" i="3" s="1"/>
  <c r="V32" i="3"/>
  <c r="V33" i="3" s="1"/>
  <c r="W32" i="3" s="1"/>
  <c r="X32" i="3" s="1"/>
  <c r="M34" i="3"/>
  <c r="W34" i="3"/>
  <c r="X34" i="3" s="1"/>
  <c r="Y34" i="3"/>
  <c r="Z34" i="3" s="1"/>
  <c r="AA32" i="3" l="1"/>
  <c r="AA34" i="3"/>
  <c r="L30" i="3"/>
  <c r="Y30" i="3" s="1"/>
  <c r="Z30" i="3" s="1"/>
  <c r="AA30" i="3" s="1"/>
  <c r="J30" i="3"/>
  <c r="R30" i="3"/>
  <c r="E30" i="3"/>
  <c r="R29" i="3"/>
  <c r="R28" i="3"/>
  <c r="L28" i="3"/>
  <c r="Y28" i="3" s="1"/>
  <c r="Z28" i="3" s="1"/>
  <c r="J28" i="3"/>
  <c r="E28" i="3"/>
  <c r="R27" i="3"/>
  <c r="R26" i="3"/>
  <c r="L26" i="3"/>
  <c r="Y26" i="3" s="1"/>
  <c r="Z26" i="3" s="1"/>
  <c r="J26" i="3"/>
  <c r="E26" i="3"/>
  <c r="R25" i="3"/>
  <c r="V25" i="3" s="1"/>
  <c r="W24" i="3" s="1"/>
  <c r="X24" i="3" s="1"/>
  <c r="R24" i="3"/>
  <c r="L24" i="3"/>
  <c r="Y24" i="3" s="1"/>
  <c r="Z24" i="3" s="1"/>
  <c r="J24" i="3"/>
  <c r="E24" i="3"/>
  <c r="V28" i="3" l="1"/>
  <c r="V29" i="3" s="1"/>
  <c r="W28" i="3" s="1"/>
  <c r="X28" i="3" s="1"/>
  <c r="AA28" i="3" s="1"/>
  <c r="M30" i="3"/>
  <c r="M26" i="3"/>
  <c r="V24" i="3"/>
  <c r="V26" i="3"/>
  <c r="V27" i="3" s="1"/>
  <c r="W26" i="3" s="1"/>
  <c r="X26" i="3" s="1"/>
  <c r="AA26" i="3" s="1"/>
  <c r="AA24" i="3"/>
  <c r="V30" i="3"/>
  <c r="M24" i="3"/>
  <c r="M28" i="3"/>
  <c r="Y22" i="3" l="1"/>
  <c r="Z22" i="3" s="1"/>
  <c r="X22" i="3"/>
  <c r="R22" i="3"/>
  <c r="L22" i="3"/>
  <c r="J22" i="3"/>
  <c r="E22" i="3"/>
  <c r="M22" i="3" l="1"/>
  <c r="AA22" i="3"/>
  <c r="R21" i="3"/>
  <c r="R20" i="3"/>
  <c r="L20" i="3"/>
  <c r="J20" i="3"/>
  <c r="E20" i="3"/>
  <c r="Y20" i="3" l="1"/>
  <c r="Z20" i="3" s="1"/>
  <c r="M20" i="3"/>
  <c r="V20" i="3"/>
  <c r="V21" i="3" s="1"/>
  <c r="W20" i="3" l="1"/>
  <c r="X20" i="3" s="1"/>
  <c r="AA20" i="3" s="1"/>
  <c r="V22" i="3"/>
  <c r="W22" i="3" s="1"/>
  <c r="R18" i="3" l="1"/>
  <c r="L18" i="3"/>
  <c r="J18" i="3"/>
  <c r="V18" i="3" s="1"/>
  <c r="W18" i="3" s="1"/>
  <c r="X18" i="3" s="1"/>
  <c r="E18" i="3"/>
  <c r="Y18" i="3" l="1"/>
  <c r="Z18" i="3" s="1"/>
  <c r="AA18" i="3" s="1"/>
  <c r="M18" i="3"/>
  <c r="X17" i="3" l="1"/>
  <c r="R17" i="3"/>
  <c r="V17" i="3" s="1"/>
  <c r="L17" i="3"/>
  <c r="Y17" i="3" s="1"/>
  <c r="Z17" i="3" s="1"/>
  <c r="J17" i="3"/>
  <c r="E17" i="3"/>
  <c r="M17" i="3" l="1"/>
  <c r="AA17" i="3"/>
</calcChain>
</file>

<file path=xl/comments1.xml><?xml version="1.0" encoding="utf-8"?>
<comments xmlns="http://schemas.openxmlformats.org/spreadsheetml/2006/main">
  <authors>
    <author/>
  </authors>
  <commentList>
    <comment ref="A8" authorId="0" shapeId="0">
      <text>
        <r>
          <rPr>
            <sz val="11"/>
            <color theme="1"/>
            <rFont val="Calibri"/>
            <family val="2"/>
            <scheme val="minor"/>
          </rPr>
          <t>======
ID#AAAAy_ugg78
USUARIO    (2022-03-09 13:18:16)
Estatuto General UT</t>
        </r>
      </text>
    </comment>
    <comment ref="B11" authorId="0" shapeId="0">
      <text>
        <r>
          <rPr>
            <sz val="11"/>
            <color theme="1"/>
            <rFont val="Calibri"/>
            <family val="2"/>
            <scheme val="minor"/>
          </rPr>
          <t>======
ID#AAAAy_ugg9o
LIBIA    (2022-03-09 13:18:16)
Externos
Relacionados con los aspectos sociales, económicos, culturales, de orden público, políticos, legales y/o cambios tecnológicos, estos se analizan con relación a la razón de ser de la entidad.</t>
        </r>
      </text>
    </comment>
    <comment ref="C11" authorId="0" shapeId="0">
      <text>
        <r>
          <rPr>
            <sz val="11"/>
            <color theme="1"/>
            <rFont val="Calibri"/>
            <family val="2"/>
            <scheme val="minor"/>
          </rPr>
          <t>======
ID#AAAAy_ugg7k
USUARIO    (2022-03-09 13:18:16)
Son aquellos factores que resultan positivos, favorables, explotables, que se deben descubrir en el entorno en el que actúa la Universidad, y que permiten obtener ventajas competitivas</t>
        </r>
      </text>
    </comment>
    <comment ref="D11" authorId="0" shapeId="0">
      <text>
        <r>
          <rPr>
            <sz val="11"/>
            <color theme="1"/>
            <rFont val="Calibri"/>
            <family val="2"/>
            <scheme val="minor"/>
          </rPr>
          <t>======
ID#AAAAy_ugg80
USUARIO    (2022-03-09 13:18:16)
Son los problemas, obstáculos o limitaciones externos que pueden impedir o limitar el desarrollo de un país o de un sector.</t>
        </r>
      </text>
    </comment>
    <comment ref="B12" authorId="0" shapeId="0">
      <text>
        <r>
          <rPr>
            <sz val="11"/>
            <color theme="1"/>
            <rFont val="Calibri"/>
            <family val="2"/>
            <scheme val="minor"/>
          </rPr>
          <t>======
ID#AAAAy_ugg8U
UT    (2022-03-09 13:18:16)
Cambios de gobierno, legislación, políticas públicas, regulación</t>
        </r>
      </text>
    </comment>
    <comment ref="B19" authorId="0" shapeId="0">
      <text>
        <r>
          <rPr>
            <sz val="11"/>
            <color theme="1"/>
            <rFont val="Calibri"/>
            <family val="2"/>
            <scheme val="minor"/>
          </rPr>
          <t>======
ID#AAAAy_ugg7c
UT    (2022-03-09 13:18:16)
Disponibilidad de capital, liquidez, mercados financieros, desempleo, competencia</t>
        </r>
      </text>
    </comment>
    <comment ref="B27" authorId="0" shapeId="0">
      <text>
        <r>
          <rPr>
            <sz val="11"/>
            <color theme="1"/>
            <rFont val="Calibri"/>
            <family val="2"/>
            <scheme val="minor"/>
          </rPr>
          <t>======
ID#AAAAy_ugg64
UT    (2022-03-09 13:18:16)
Los factores sociales significan cómo las relaciones, las características demográficas y las estructuras sociales, como la cultura y el entorno, pueden afectar la misión de la Universidad.</t>
        </r>
      </text>
    </comment>
    <comment ref="B35" authorId="0" shapeId="0">
      <text>
        <r>
          <rPr>
            <sz val="11"/>
            <color theme="1"/>
            <rFont val="Calibri"/>
            <family val="2"/>
            <scheme val="minor"/>
          </rPr>
          <t>======
ID#AAAAy_ugg9Q
Usuario    (2022-03-09 13:18:16)
Avances en tecnología, acceso a sistemas de información externos, gobierno en línea.</t>
        </r>
      </text>
    </comment>
    <comment ref="B40" authorId="0" shapeId="0">
      <text>
        <r>
          <rPr>
            <sz val="11"/>
            <color theme="1"/>
            <rFont val="Calibri"/>
            <family val="2"/>
            <scheme val="minor"/>
          </rPr>
          <t>======
ID#AAAAy_ugg9s
Usuario    (2022-03-09 13:18:16)
Evalúa de qué forma el medio ambiente afecta a la Universidad.
Cambio climático
Consumo de recursos no renovables
Reciclaje
Contaminación
Políticas medioambientales
Gases
Riesgos naturales</t>
        </r>
      </text>
    </comment>
    <comment ref="B48" authorId="0" shapeId="0">
      <text>
        <r>
          <rPr>
            <sz val="11"/>
            <color theme="1"/>
            <rFont val="Calibri"/>
            <family val="2"/>
            <scheme val="minor"/>
          </rPr>
          <t>======
ID#AAAAy_ugg68
Usuario    (2022-03-09 13:18:16)
Se refiera a la legislación y normatividad que la Universidad debe complir, así como los cambios en la normativa legal relacionada, que le puede afectar de forma positiva o negativa. 
Propiedad intelectual
Licencias
Leyes sobre el empleo
Derechos de propiedad intelectual
Leyes de salud y seguridad laboral
Sectores protegidos o regulados</t>
        </r>
      </text>
    </comment>
    <comment ref="B54" authorId="0" shapeId="0">
      <text>
        <r>
          <rPr>
            <sz val="11"/>
            <color theme="1"/>
            <rFont val="Calibri"/>
            <family val="2"/>
            <scheme val="minor"/>
          </rPr>
          <t>======
ID#AAAAy_ugg7s
LIBIA    (2022-03-09 13:18:16)
Internos
Se basa en un análisis de la situación actual de la entidad, basados  en la evaluación del ambiente de control, los procesos, la planeación, los sistemas de información, los recursos económicos, el talento humano entre otros.</t>
        </r>
      </text>
    </comment>
    <comment ref="B55" authorId="0" shapeId="0">
      <text>
        <r>
          <rPr>
            <sz val="11"/>
            <color theme="1"/>
            <rFont val="Calibri"/>
            <family val="2"/>
            <scheme val="minor"/>
          </rPr>
          <t>======
ID#AAAAy_ugg7M
Usuario    (2022-03-09 13:18:16)
Direccionamiento estratégico, planeación institucional, políticas, objetivos, estrategias, liderazgo, trabajo en equipo.</t>
        </r>
      </text>
    </comment>
    <comment ref="B58" authorId="0" shapeId="0">
      <text>
        <r>
          <rPr>
            <sz val="11"/>
            <color theme="1"/>
            <rFont val="Calibri"/>
            <family val="2"/>
            <scheme val="minor"/>
          </rPr>
          <t>======
ID#AAAAy_ugg7A
Usuario    (2022-03-09 13:18:16)
Presupuesto de funcionamiento, recursos de inversión, infraestructura, capacidad instalada</t>
        </r>
      </text>
    </comment>
    <comment ref="B63" authorId="0" shapeId="0">
      <text>
        <r>
          <rPr>
            <sz val="11"/>
            <color theme="1"/>
            <rFont val="Calibri"/>
            <family val="2"/>
            <scheme val="minor"/>
          </rPr>
          <t>======
ID#AAAAy_ugg9w
Usuario    (2022-03-09 13:18:16)
Competencia de personal, disponibilidad del personal, seguridad y salud ocupacional, funciones y responsabilidades, estructura organizacional, cultura organizacional</t>
        </r>
      </text>
    </comment>
    <comment ref="B68" authorId="0" shapeId="0">
      <text>
        <r>
          <rPr>
            <sz val="11"/>
            <color theme="1"/>
            <rFont val="Calibri"/>
            <family val="2"/>
            <scheme val="minor"/>
          </rPr>
          <t>======
ID#AAAAy_ugg8A
Usuario    (2022-03-09 13:18:16)
Capacidad, diseño de ejecución, proveedores, entradas, salidas, gestión del conocimiento, relación con las partes interesadas.</t>
        </r>
      </text>
    </comment>
    <comment ref="B78" authorId="0" shapeId="0">
      <text>
        <r>
          <rPr>
            <sz val="11"/>
            <color theme="1"/>
            <rFont val="Calibri"/>
            <family val="2"/>
            <scheme val="minor"/>
          </rPr>
          <t>======
ID#AAAAy_ugg9U
Usuario    (2022-03-09 13:18:16)
Integridad y disponibilidad de datos y sistemas, desarrollo, producción, mantenimiento de sistemas de información.</t>
        </r>
      </text>
    </comment>
    <comment ref="B87" authorId="0" shapeId="0">
      <text>
        <r>
          <rPr>
            <sz val="11"/>
            <color theme="1"/>
            <rFont val="Calibri"/>
            <family val="2"/>
            <scheme val="minor"/>
          </rPr>
          <t>======
ID#AAAAy_ugg7g
Usuario    (2022-03-09 13:18:16)
Canales utilizados y su efectividad, flujo de la información necesaria para el desarrollo de las operaciones.</t>
        </r>
      </text>
    </comment>
    <comment ref="B90" authorId="0" shapeId="0">
      <text>
        <r>
          <rPr>
            <sz val="11"/>
            <color theme="1"/>
            <rFont val="Calibri"/>
            <family val="2"/>
            <scheme val="minor"/>
          </rPr>
          <t>======
ID#AAAAy_ugg9c
Usuario    (2022-03-09 13:18:16)
Canales utilizados y su efectividad, flujo de la información necesaria para el desarrollo de las operaciones.</t>
        </r>
      </text>
    </comment>
    <comment ref="B95" authorId="0" shapeId="0">
      <text>
        <r>
          <rPr>
            <sz val="11"/>
            <color theme="1"/>
            <rFont val="Calibri"/>
            <family val="2"/>
            <scheme val="minor"/>
          </rPr>
          <t>======
ID#AAAAy_ugg8s
Usuario    (2022-03-09 13:18:16)
Canales utilizados y su efectividad, flujo de la información necesaria para el desarrollo de las operaciones.</t>
        </r>
      </text>
    </comment>
  </commentList>
  <extLst>
    <ext xmlns:r="http://schemas.openxmlformats.org/officeDocument/2006/relationships" uri="GoogleSheetsCustomDataVersion2">
      <go:sheetsCustomData xmlns:go="http://customooxmlschemas.google.com/" r:id="" roundtripDataSignature="AMtx7mirMURU9QMKbpXcOQpHstdNnRQHPw=="/>
    </ext>
  </extLst>
</comments>
</file>

<file path=xl/comments2.xml><?xml version="1.0" encoding="utf-8"?>
<comments xmlns="http://schemas.openxmlformats.org/spreadsheetml/2006/main">
  <authors>
    <author/>
  </authors>
  <commentList>
    <comment ref="B10" authorId="0" shapeId="0">
      <text>
        <r>
          <rPr>
            <sz val="11"/>
            <color theme="1"/>
            <rFont val="Calibri"/>
            <family val="2"/>
            <scheme val="minor"/>
          </rPr>
          <t>======
ID#AAAAy_ugg7E
LIBIA    (2022-03-09 13:18:16)
Internos
Se basa en un análisis de la situación actual de la entidad, basados  en la evaluación del ambiente de control, los procesos, la planeación, los sistemas de información, los recursos económicos, el talento humano entre otros.</t>
        </r>
      </text>
    </comment>
    <comment ref="C10" authorId="0" shapeId="0">
      <text>
        <r>
          <rPr>
            <sz val="11"/>
            <color theme="1"/>
            <rFont val="Calibri"/>
            <family val="2"/>
            <scheme val="minor"/>
          </rPr>
          <t>======
ID#AAAAy_ugg7o
LIBIA    (2022-03-09 13:18:16)
Se determinan las características o aspectos esenciales del proceso y sus interrelaciones.</t>
        </r>
      </text>
    </comment>
    <comment ref="B11" authorId="0" shapeId="0">
      <text>
        <r>
          <rPr>
            <sz val="11"/>
            <color theme="1"/>
            <rFont val="Calibri"/>
            <family val="2"/>
            <scheme val="minor"/>
          </rPr>
          <t>======
ID#AAAAy_ugg9A
Usuario    (2022-03-09 13:18:16)
Claridad en la descripción del alcance y el objetivo del proceso</t>
        </r>
      </text>
    </comment>
    <comment ref="B12" authorId="0" shapeId="0">
      <text>
        <r>
          <rPr>
            <sz val="11"/>
            <color theme="1"/>
            <rFont val="Calibri"/>
            <family val="2"/>
            <scheme val="minor"/>
          </rPr>
          <t>======
ID#AAAAy_ugg7Q
Usuario    (2022-03-09 13:18:16)
Relación precisa con otros procesos, en cuanto a insumos proveedores, servicios , usuarios.</t>
        </r>
      </text>
    </comment>
    <comment ref="B13" authorId="0" shapeId="0">
      <text>
        <r>
          <rPr>
            <sz val="11"/>
            <color theme="1"/>
            <rFont val="Calibri"/>
            <family val="2"/>
            <scheme val="minor"/>
          </rPr>
          <t>======
ID#AAAAy_ugg8E
Usuario    (2022-03-09 13:18:16)
Procesos que determinan lineamientos necesarios para el desarrollo de todos los procesos de la institución.</t>
        </r>
      </text>
    </comment>
    <comment ref="B14" authorId="0" shapeId="0">
      <text>
        <r>
          <rPr>
            <sz val="11"/>
            <color theme="1"/>
            <rFont val="Calibri"/>
            <family val="2"/>
            <scheme val="minor"/>
          </rPr>
          <t>======
ID#AAAAy_ugg8c
Usuario    (2022-03-09 13:18:16)
Pertinencia en los procedimientos que desarrollan los procesos.</t>
        </r>
      </text>
    </comment>
    <comment ref="B15" authorId="0" shapeId="0">
      <text>
        <r>
          <rPr>
            <sz val="11"/>
            <color theme="1"/>
            <rFont val="Calibri"/>
            <family val="2"/>
            <scheme val="minor"/>
          </rPr>
          <t>======
ID#AAAAy_ugg8Y
Usuario    (2022-03-09 13:18:16)
Grado de autoridad y responsabilidad de los funcionarios frente al proceso.</t>
        </r>
      </text>
    </comment>
    <comment ref="B16" authorId="0" shapeId="0">
      <text>
        <r>
          <rPr>
            <sz val="11"/>
            <color theme="1"/>
            <rFont val="Calibri"/>
            <family val="2"/>
            <scheme val="minor"/>
          </rPr>
          <t>======
ID#AAAAy_ugg90
Usuario    (2022-03-09 13:18:16)
Efectividad en los flujos de información determinados en la interacción de los procesos.</t>
        </r>
      </text>
    </comment>
    <comment ref="F17" authorId="0" shapeId="0">
      <text>
        <r>
          <rPr>
            <sz val="11"/>
            <color theme="1"/>
            <rFont val="Calibri"/>
            <family val="2"/>
            <scheme val="minor"/>
          </rPr>
          <t>======
ID#AAAAy_ugg8M
USUARIO    (2022-03-09 13:18:16)
La Ley Estatutaria 1712 del 6 de marzo de 2014 consagró el Derecho de Acceso a la Información Pública como un derecho fundamental que tienen todas las personas para conocer de la existencia y acceder a la información pública en posesión o bajo control de los sujetos obligados</t>
        </r>
      </text>
    </comment>
    <comment ref="G17" authorId="0" shapeId="0">
      <text>
        <r>
          <rPr>
            <sz val="11"/>
            <color theme="1"/>
            <rFont val="Calibri"/>
            <family val="2"/>
            <scheme val="minor"/>
          </rPr>
          <t>======
ID#AAAAy_ugg6w
USUARIO    (2022-03-09 13:18:16)
La Ley de Protección de Datos Personales reconoce y protege el derecho que tienen todas las personas a conocer, actualizar y rectificar las informaciones que se hayan recogido sobre ellas en bases de datos o archivos que sean susceptibles de tratamiento por entidades de naturaleza pública o privada.</t>
        </r>
      </text>
    </comment>
    <comment ref="B25" authorId="0" shapeId="0">
      <text>
        <r>
          <rPr>
            <sz val="11"/>
            <color theme="1"/>
            <rFont val="Calibri"/>
            <family val="2"/>
            <scheme val="minor"/>
          </rPr>
          <t>======
ID#AAAAy_ugg8I
LIBIA    (2022-03-09 13:18:16)
Internos
Se basa en un análisis de la situación actual de la entidad, basados  en la evaluación del ambiente de control, los procesos, la planeación, los sistemas de información, los recursos económicos, el talento humano entre otros.</t>
        </r>
      </text>
    </comment>
    <comment ref="C25" authorId="0" shapeId="0">
      <text>
        <r>
          <rPr>
            <sz val="11"/>
            <color theme="1"/>
            <rFont val="Calibri"/>
            <family val="2"/>
            <scheme val="minor"/>
          </rPr>
          <t>======
ID#AAAAy_ugg88
LIBIA    (2022-03-09 13:18:16)
Se determinan las características o aspectos esenciales del proceso y sus interrelaciones.</t>
        </r>
      </text>
    </comment>
    <comment ref="B26" authorId="0" shapeId="0">
      <text>
        <r>
          <rPr>
            <sz val="11"/>
            <color theme="1"/>
            <rFont val="Calibri"/>
            <family val="2"/>
            <scheme val="minor"/>
          </rPr>
          <t>======
ID#AAAAy_ugg8o
Usuario    (2022-03-09 13:18:16)
Claridad en la descripción y actualización planimétrica de los predios e infraestructura de la UT.</t>
        </r>
      </text>
    </comment>
    <comment ref="B27" authorId="0" shapeId="0">
      <text>
        <r>
          <rPr>
            <sz val="11"/>
            <color theme="1"/>
            <rFont val="Calibri"/>
            <family val="2"/>
            <scheme val="minor"/>
          </rPr>
          <t>======
ID#AAAAy_ugg8Q
Usuario    (2022-03-09 13:18:16)
Actualización precisa de los equipos con que se cuenta en los laboratorios de investigación</t>
        </r>
      </text>
    </comment>
    <comment ref="B28" authorId="0" shapeId="0">
      <text>
        <r>
          <rPr>
            <sz val="11"/>
            <color theme="1"/>
            <rFont val="Calibri"/>
            <family val="2"/>
            <scheme val="minor"/>
          </rPr>
          <t>======
ID#AAAAy_ugg7I
Usuario    (2022-03-09 13:18:16)
Procesos que determinan Parque automotor, mantenimiento preventivo y ampliación del mismo</t>
        </r>
      </text>
    </comment>
    <comment ref="B29" authorId="0" shapeId="0">
      <text>
        <r>
          <rPr>
            <sz val="11"/>
            <color theme="1"/>
            <rFont val="Calibri"/>
            <family val="2"/>
            <scheme val="minor"/>
          </rPr>
          <t>======
ID#AAAAy_ugg98
Usuario    (2022-03-09 13:18:16)
ordenadores físicos que prestan servicios informáticos</t>
        </r>
      </text>
    </comment>
    <comment ref="B30" authorId="0" shapeId="0">
      <text>
        <r>
          <rPr>
            <sz val="11"/>
            <color theme="1"/>
            <rFont val="Calibri"/>
            <family val="2"/>
            <scheme val="minor"/>
          </rPr>
          <t>======
ID#AAAAy_ugg7U
Usuario    (2022-03-09 13:18:16)
Bases de Datos y material didáctico disponible para la comunidad universitaria</t>
        </r>
      </text>
    </comment>
  </commentList>
  <extLst>
    <ext xmlns:r="http://schemas.openxmlformats.org/officeDocument/2006/relationships" uri="GoogleSheetsCustomDataVersion2">
      <go:sheetsCustomData xmlns:go="http://customooxmlschemas.google.com/" r:id="" roundtripDataSignature="AMtx7mgZGwHOUxDxmUNqfAkb+eRGBF8uiQ=="/>
    </ext>
  </extLst>
</comments>
</file>

<file path=xl/comments3.xml><?xml version="1.0" encoding="utf-8"?>
<comments xmlns="http://schemas.openxmlformats.org/spreadsheetml/2006/main">
  <authors>
    <author/>
    <author>UT</author>
  </authors>
  <commentList>
    <comment ref="A10" authorId="0" shapeId="0">
      <text>
        <r>
          <rPr>
            <sz val="11"/>
            <color theme="1"/>
            <rFont val="Calibri"/>
            <family val="2"/>
            <scheme val="minor"/>
          </rPr>
          <t>======
ID#AAAAy_ugg74
USUARIO    (2023-06-13 14:39:05)
Son actividades dentro del flujo del proceso donde existe evidencia o se tienen indicios de que pueden ocurrir eventos de riesgo operativo y deben mantenerse bajo control para asegurar que el proceso cumpla con su objetivo</t>
        </r>
      </text>
    </comment>
    <comment ref="B10" authorId="0" shapeId="0">
      <text>
        <r>
          <rPr>
            <sz val="11"/>
            <color theme="1"/>
            <rFont val="Calibri"/>
            <family val="2"/>
            <scheme val="minor"/>
          </rPr>
          <t>======
ID#AAAAy_ugg8k
USUARIO    (2023-06-13 14:39:05)
La descripción del riesgo debe contener todos los detalles que sean necesarios y que sea fácil de entender tanto para el líder del proceso como para personas ajenas al proceso. 
Se propone una estructura que facilita su redacción y claridad que inicia con la frase POSIBILIDAD DE y se analizan los siguientes aspectos:
Probabilidad de:
1. ¿Qué? Impacto
Ejm: Afectación económica
2. ¿Cómo? Causa inmediata
Ejm: Por multa o sanción
3. ¿Por qué? Causa Raíz
Ejm: Debido a adquisición de bienes y servicios fuera de
los requerimientos normativos</t>
        </r>
      </text>
    </comment>
    <comment ref="G10" authorId="0" shapeId="0">
      <text>
        <r>
          <rPr>
            <sz val="11"/>
            <color theme="1"/>
            <rFont val="Calibri"/>
            <family val="2"/>
            <scheme val="minor"/>
          </rPr>
          <t>======
ID#AAAAy_ugg7Y
USUARIO    (2023-06-13 14:39:05)
permite agrupar los riesgos 
identificados, se clasifica cada uno de los riesgos en las siguientes categorías</t>
        </r>
      </text>
    </comment>
    <comment ref="B11" authorId="0" shapeId="0">
      <text>
        <r>
          <rPr>
            <sz val="11"/>
            <color theme="1"/>
            <rFont val="Calibri"/>
            <family val="2"/>
            <scheme val="minor"/>
          </rPr>
          <t>======
ID#AAAAy_ugg8w
USUARIO    (2023-06-13 14:39:05)
Las consecuencias que puede ocasionar a la organización la materialización del riesgo.</t>
        </r>
      </text>
    </comment>
    <comment ref="C11" authorId="0" shapeId="0">
      <text>
        <r>
          <rPr>
            <sz val="11"/>
            <color theme="1"/>
            <rFont val="Calibri"/>
            <family val="2"/>
            <scheme val="minor"/>
          </rPr>
          <t>======
ID#AAAAy_ugg9Y
USUARIO    (2023-06-13 14:39:05)
Circunstancias o situaciones más evidentes sobre las cuales se presenta el riesgo, las mismas no constituyen la causa principal o base para que se presente el riesgo.</t>
        </r>
      </text>
    </comment>
    <comment ref="D11" authorId="0" shapeId="0">
      <text>
        <r>
          <rPr>
            <sz val="11"/>
            <color theme="1"/>
            <rFont val="Calibri"/>
            <family val="2"/>
            <scheme val="minor"/>
          </rPr>
          <t>======
ID#AAAAy_ugg94
USUARIO    (2023-06-13 14:39:05)
Es la causa principal o básica, corresponden a las razones por la cuales se puede presentar el riesgo, so n la base para la definición de controles en la etapa de valoración del riesgo. 
Se debe tener en cuenta que para un mismo riesgo puede n existir más de una causa o subcausas que pueden ser analizadas.</t>
        </r>
      </text>
    </comment>
    <comment ref="E11" authorId="0" shapeId="0">
      <text>
        <r>
          <rPr>
            <sz val="11"/>
            <color theme="1"/>
            <rFont val="Calibri"/>
            <family val="2"/>
            <scheme val="minor"/>
          </rPr>
          <t>======
ID#AAAAy_ugg9I
USUARIO    (2023-06-13 14:39:05)
Describa finalmente el riesgo teniendo en cuenta el anterior análisis.
Premisas para una adecuada redacción del riesgo:
1. No describir como riesgos omisiones ni desviaciones del control. 
Ejemplo: errores en la liquidación de la nómina por fallas en los procedimientos existentes. 
2. No describir causas como riesgos 
Ejemplo: inadecuado funcionamiento de la plataforma 
estratégica donde se realiza el seguimiento a la planeación. 
3. No describir riesgos como la negación de un control. 
Ejemplo: retrasos en la prestación del servicio por no contar con digiturno para la atención. 
4. No existen riesgos transversales, lo que pueden existir son causas transversales. 
Ejemplo: pérdida de expedientes.</t>
        </r>
      </text>
    </comment>
    <comment ref="F11" authorId="0" shapeId="0">
      <text>
        <r>
          <rPr>
            <sz val="11"/>
            <color theme="1"/>
            <rFont val="Calibri"/>
            <family val="2"/>
            <scheme val="minor"/>
          </rPr>
          <t>======
ID#AAAAy_ugg8g
USUARIO    (2023-06-13 14:39:05)
Son las fuentes generadoras de riesgos.</t>
        </r>
      </text>
    </comment>
    <comment ref="H11" authorId="0" shapeId="0">
      <text>
        <r>
          <rPr>
            <sz val="11"/>
            <color theme="1"/>
            <rFont val="Calibri"/>
            <family val="2"/>
            <scheme val="minor"/>
          </rPr>
          <t>======
ID#AAAAy_ugg7w
USUARIO    (2023-06-13 14:39:05)
N.º de veces que se ejecuta la actividad en el año.
Ejemplo: La actividad de contratos se lleva a cabo 10 veces en el mes = 120 contratos en el año.</t>
        </r>
      </text>
    </comment>
    <comment ref="I11" authorId="0" shapeId="0">
      <text>
        <r>
          <rPr>
            <sz val="11"/>
            <color theme="1"/>
            <rFont val="Calibri"/>
            <family val="2"/>
            <scheme val="minor"/>
          </rPr>
          <t>======
ID#AAAAy_ugg9k
USUARIO    (2023-06-13 14:39:05)
Se entiende como la posibilidad de ocurrencia
del riesgo.
Para efectos de este análisis, la probabilidad de ocurrencia estará asociada a la exposición al riesgo del proceso o actividad que se esté analizando. De este modo, la probabilidad inherente será el número de veces que se pasa por el punto de riesgo en el periodo de 1 año.</t>
        </r>
      </text>
    </comment>
    <comment ref="M11" authorId="0" shapeId="0">
      <text>
        <r>
          <rPr>
            <sz val="11"/>
            <color theme="1"/>
            <rFont val="Calibri"/>
            <family val="2"/>
            <scheme val="minor"/>
          </rPr>
          <t>======
ID#AAAAy_ugg70
USUARIO    (2023-06-13 14:39:05)
Cruce los datos entre probabilidad e impacto</t>
        </r>
      </text>
    </comment>
    <comment ref="N11" authorId="0" shapeId="0">
      <text>
        <r>
          <rPr>
            <sz val="11"/>
            <color theme="1"/>
            <rFont val="Calibri"/>
            <family val="2"/>
            <scheme val="minor"/>
          </rPr>
          <t>======
ID#AAAAy_ugg9M
USUARIO    (2023-06-13 14:39:05)
Medida o acción que modifica o regula el riesgo, como por ejemplo incluir cualquier política, procedimiento, práctica, proceso, tecnología, técnica, método o dispositivo que modifique o regule el riesgo.</t>
        </r>
      </text>
    </comment>
    <comment ref="O11" authorId="0" shapeId="0">
      <text>
        <r>
          <rPr>
            <sz val="11"/>
            <color theme="1"/>
            <rFont val="Calibri"/>
            <family val="2"/>
            <scheme val="minor"/>
          </rPr>
          <t>======
ID#AAAAy_ugg84
USUARIO    (2023-06-13 14:39:05)
El control afecta la probabilidad o el impacto</t>
        </r>
      </text>
    </comment>
    <comment ref="AC11" authorId="0" shapeId="0">
      <text>
        <r>
          <rPr>
            <sz val="11"/>
            <color theme="1"/>
            <rFont val="Calibri"/>
            <family val="2"/>
            <scheme val="minor"/>
          </rPr>
          <t>======
ID#AAAAy_ugg9E
USUARIO    (2023-06-13 14:39:05)
Acciones a implementar</t>
        </r>
      </text>
    </comment>
    <comment ref="C80" authorId="1" shapeId="0">
      <text>
        <r>
          <rPr>
            <b/>
            <sz val="9"/>
            <color indexed="81"/>
            <rFont val="Tahoma"/>
            <family val="2"/>
          </rPr>
          <t>UT:</t>
        </r>
        <r>
          <rPr>
            <sz val="9"/>
            <color indexed="81"/>
            <rFont val="Tahoma"/>
            <family val="2"/>
          </rPr>
          <t xml:space="preserve">
Teniendo en cuenta la naturaleza asesora de la OJC, en esta oficina no se toman decisiones directamente, por ende, este riesgos no aplica. </t>
        </r>
      </text>
    </comment>
  </commentList>
  <extLst>
    <ext xmlns:r="http://schemas.openxmlformats.org/officeDocument/2006/relationships" uri="GoogleSheetsCustomDataVersion2">
      <go:sheetsCustomData xmlns:go="http://customooxmlschemas.google.com/" r:id="" roundtripDataSignature="AMtx7mhBtTvATCqFGmw20W7iHhm1nACfbw=="/>
    </ext>
  </extLst>
</comments>
</file>

<file path=xl/comments4.xml><?xml version="1.0" encoding="utf-8"?>
<comments xmlns="http://schemas.openxmlformats.org/spreadsheetml/2006/main">
  <authors>
    <author/>
  </authors>
  <commentList>
    <comment ref="S1" authorId="0" shapeId="0">
      <text>
        <r>
          <rPr>
            <sz val="11"/>
            <color theme="1"/>
            <rFont val="Calibri"/>
            <family val="2"/>
            <scheme val="minor"/>
          </rPr>
          <t>======
ID#AAAAy_ugg9g
USUARIO    (2023-06-13 14:39:05)
La Ley Estatutaria 1712 del 6 de marzo de 2014 consagró el Derecho de Acceso a la Información Pública como un derecho fundamental que tienen todas las personas para conocer de la existencia y acceder a la información pública en posesión o bajo control de los sujetos obligados</t>
        </r>
      </text>
    </comment>
    <comment ref="T1" authorId="0" shapeId="0">
      <text>
        <r>
          <rPr>
            <sz val="11"/>
            <color theme="1"/>
            <rFont val="Calibri"/>
            <family val="2"/>
            <scheme val="minor"/>
          </rPr>
          <t>======
ID#AAAAy_ugg60
USUARIO    (2023-06-13 14:39:05)
La Ley de Protección de Datos Personales reconoce y protege el derecho que tienen todas las personas a conocer, actualizar y rectificar las informaciones que se hayan recogido sobre ellas en bases de datos o archivos que sean susceptibles de tratamiento por entidades de naturaleza pública o privada.</t>
        </r>
      </text>
    </comment>
  </commentList>
  <extLst>
    <ext xmlns:r="http://schemas.openxmlformats.org/officeDocument/2006/relationships" uri="GoogleSheetsCustomDataVersion2">
      <go:sheetsCustomData xmlns:go="http://customooxmlschemas.google.com/" r:id="" roundtripDataSignature="AMtx7miVqnqEHgMeri4OVcITKRSXPSOqbA=="/>
    </ext>
  </extLst>
</comments>
</file>

<file path=xl/sharedStrings.xml><?xml version="1.0" encoding="utf-8"?>
<sst xmlns="http://schemas.openxmlformats.org/spreadsheetml/2006/main" count="1770" uniqueCount="625">
  <si>
    <t>PROCEDIMIENTO GESTIÓN DEL RIESGO</t>
  </si>
  <si>
    <t>Página 1 de 1</t>
  </si>
  <si>
    <t>Código: GC-P07-F01</t>
  </si>
  <si>
    <t>CONTEXTO ESTRATÉGICO INSTITUCIONAL</t>
  </si>
  <si>
    <t>Versión: 02</t>
  </si>
  <si>
    <t>Fecha Aprobación: 24-04-2023</t>
  </si>
  <si>
    <t>DESCRIPCIÓN</t>
  </si>
  <si>
    <t>Corresponde a los factores internos y externos de los procesos que se han de tomar en consideración para la administración del riesgo, a partir de los cuales es posible establecer las causas de los riesgos a identificar.</t>
  </si>
  <si>
    <t>MISIÓN:</t>
  </si>
  <si>
    <t xml:space="preserve">La Universidad del Tolima es una Institución de educación superior de carácter público, líder en la región, con reconocimiento nacional que promueve la construcción del conocimiento, la paz y el desarrollo humano desde un enfoque crítico, autónomo y ético que garantice la formación libre e integral de la ciudadania. Se considera como un ecosistema comunicacional, intercultural de aprendizajes; enfocada en el desarrollo de la ciencia, la investigación, la tecnología, la innovación, las artes, la cultura, el multilingüismo y la preservación del ambiente. Así, da respuesta a las necesidades del contexto para la formación de un ser humano integral, que cuide de sí mismo, con respeto por el ambiente, la inclusión, el género y la diversidad, fomentando la creatividad y el pensamiento crítico, aportando al desarrollo de capacidades humanas hacia la búsqueda del buen vivir en una sociedad democrática y equitativa.   </t>
  </si>
  <si>
    <t>VISIÓN</t>
  </si>
  <si>
    <t>La Universidad del Tolima para el año 2032 continuará en su proceso de consolidación como una institución de calidad, con liderazgo y reconocimiento en las transformaciones educativas y sociales pertinentes, según las necesidades del contexto con una vocación transnacional en los procesos de formación integral, intercultural, inclusivos, de investigación, de innovación, de transferencia de conocimiento y preservación del ambiente; implementando las tecnologías de la información y la comunicación y generando sentido social, humano y una cultura
de paz.</t>
  </si>
  <si>
    <t>OBJETIVOS ESTRATÉGICOS</t>
  </si>
  <si>
    <t xml:space="preserve">1. Consolidar la excelencia académica a través de la articulación de la docencia, la investigación y la extensión en la perspectiva de la formación integral de calidad para la transformación social, económica y ambiental.
2. Consolidar la investigación, la innovación y la creación artística y cultural mediante procesos de formación para la investigación, el espíritu crítico y la creación. Esto se planea a partir del uso del conocimiento como herramienta para dar respuestas transformadoras a problemas sobre la realidad social, económica y ambiental.
3. Promover la ambientalización de la Universidad del Tolima como aporte para la formación ambiental en la comunidad, la gestión ambiental de la Institución, la generación de conocimiento ambiental y el planteamiento de alternativas de solución a situaciones ambientales del territorio.
4. Fortalecer el desarrollo humano integral mediante el ejercicio de derechos, a través de la participación, representación e inclusión de toda la comunidad universitaria para la convivencia, la construcción y cohesión del tejido social.
5. Fomentar la cooperación e integración de la Universidad con instituciones de carácter internacional en actividades de formación, investigación-creación y extensión. Con lo anterior se busca fortalecer el desarrollo del ser humano bajo un contexto de globalización, innovación y competitividad, contribuyendo a los componentes ambiental, social y económico en la dinámica de fortalecer la visibilidad Institucional.
6.Optimizar la gestión administrativa generando sinergia entre el subsistema académico y administrativo para desarrollar las labores formativas, académicas, docentes, científicas, culturales y de extensión en condiciones de alta calidad.
</t>
  </si>
  <si>
    <t>SISTEMA DE PLANIFICACIÓN INSTITUCIONAL
UNIVERSIDAD DEL TOLIMA</t>
  </si>
  <si>
    <t>FECHA ACTUALIZACIÓN</t>
  </si>
  <si>
    <t>No.</t>
  </si>
  <si>
    <t>FACTORES EXTERNOS</t>
  </si>
  <si>
    <t xml:space="preserve">OPORTUNIDADES </t>
  </si>
  <si>
    <t>AMENAZAS</t>
  </si>
  <si>
    <t>Políticos</t>
  </si>
  <si>
    <t xml:space="preserve">1. Acreditación internacional de los programas académicos </t>
  </si>
  <si>
    <t>1. Políticas estatales que impactan el desfinanciamiento de la Educación Superior.</t>
  </si>
  <si>
    <t>2. Dinámicas geopolíticas globales</t>
  </si>
  <si>
    <t>2. Desarticulación de la educación superior con los niveles de la educación básica y media.</t>
  </si>
  <si>
    <t>3. Políticas estatales en educación superior</t>
  </si>
  <si>
    <t>3. Falta de criterios diferenciales en lineamientos, legislación, estándares, indicadores- metas del Ministerio de Educación Nacional, acordes con el contexto regional.</t>
  </si>
  <si>
    <t>4. Política de desarrollo institucional</t>
  </si>
  <si>
    <t>5. Politica de gratuidad</t>
  </si>
  <si>
    <t xml:space="preserve">6. Objetivos de Desarrollo Sostenible </t>
  </si>
  <si>
    <t xml:space="preserve"> 7. Plan de Desarrollo Nacional y Departamental</t>
  </si>
  <si>
    <t>Económicos</t>
  </si>
  <si>
    <t>1. Participación de los gobiernos nacional, regional y local en la financiación de programas de educación superior. Acuerdo por lo Superior 2034, CESU.</t>
  </si>
  <si>
    <t>1. Reducción de los aportes del orden Nacional y Departamental.</t>
  </si>
  <si>
    <t>2. Fuentes de financiación a nivel Local, Departamental, Nacional e Internacional.</t>
  </si>
  <si>
    <t>2. Disminución de los recursos del Presupuesto General de la Nación que afecten la proporción de recursos apropiados al sector educativo.</t>
  </si>
  <si>
    <t>3. Dinámicas económicas globales</t>
  </si>
  <si>
    <t>3. Creciente demanda de gastos asociadas al aseguramiento de la calidad y las nuevas dinámicas de la Educación Superior.</t>
  </si>
  <si>
    <t xml:space="preserve">4. Incremento en los aportes por Acreditación - Reacreditación Institucional. </t>
  </si>
  <si>
    <t xml:space="preserve">4. Deficiente acompañamiento del Gobierno Nacional a las IES para el desarrollo de los proyectos cofinanciados. </t>
  </si>
  <si>
    <t>5. Alianzas estratégicas con los sectores económicos y productivos de la región para el desarrollo de proyectos: Universidad-Empresa-Estado-Sociedad. (U--E-E-S).</t>
  </si>
  <si>
    <t xml:space="preserve">5. Situación económica por la que atraviesa actualmente el país y el mundo, a causa de la pospandemia. </t>
  </si>
  <si>
    <t>6. Austeridad del Gasto Nacional.</t>
  </si>
  <si>
    <t>7. Reformas tributarias que impacten procesos en la institución. (Proyecto de modernización, costos de funcionamiento, plan de adquisiciones, entre otros)</t>
  </si>
  <si>
    <t>8. Alta tasa de desempleo a nivel nacional, regional y local.</t>
  </si>
  <si>
    <t xml:space="preserve">Sociales </t>
  </si>
  <si>
    <t>1. Posicionamiento de la educación como sector estratégico para el cierre de brechas y alcanzar una mayor equidad.</t>
  </si>
  <si>
    <t>1. Situación social del País en momentos de crisis.</t>
  </si>
  <si>
    <t>2. Colombia es el tercer miembro de Latinoamérica en hacer parte de la OCDE, esto implica la necesidad de alcanzar estándares internacionales en calidad educativa.</t>
  </si>
  <si>
    <t xml:space="preserve">2. Dificultades en el acceso a la educación superior, de la población en condiciones de vulnerabilidad del Pais </t>
  </si>
  <si>
    <t>3. Posconflicto, aportar a la garantía de derechos humanos y construcción de paz.</t>
  </si>
  <si>
    <t xml:space="preserve">3. Alto indice de desempleo de profesionales universitarios. </t>
  </si>
  <si>
    <t>4. Desarrollo y aplicación de Políticas que promuevan la igualdad de oportunidades, la inclusión, la solidaridad y la lucha contra la pobreza.</t>
  </si>
  <si>
    <t>4. Bajos niveles en competencias de los estudiantes que ingresan a la educación superior.</t>
  </si>
  <si>
    <t>5. Investigación y proyección social articulada conel  sector empresarial y social, para transferencia de conocimiento, tecnología entre otras para el desarrollo de la región.</t>
  </si>
  <si>
    <t>5. Situaciones de salud pública tales como: pandemias, virus, desabastecimiento de agua, entre otros.</t>
  </si>
  <si>
    <t xml:space="preserve">6. Educación inclusiva con enfoque diferencial de derechos como aporte al bienestar de la sociedad, el ambiente y al desarrollo sustentable de la región, la nación y del mundo.     </t>
  </si>
  <si>
    <t>6. Situaciones de orden público que afectan a la entidad: asonadas, asaltos, atentados, vandalismo, entre otros.</t>
  </si>
  <si>
    <t>7. Facilidades de acceso a la educación superior, a diferentes grupos poblacionales.</t>
  </si>
  <si>
    <t>7. Interrupción de la prestación del servicio: 
7.1 como mecanismo de protesta de los diferentes actores sociales.
7.2 Por exceso de ruido en eventos artisticos y culturales.</t>
  </si>
  <si>
    <t>8. Consumo y expendio de sustancias psicoactivas fuera y dentro de la UT.</t>
  </si>
  <si>
    <t>Tecnológicos</t>
  </si>
  <si>
    <t>1. Acceso a las Tecnologías de la Información y las Comunicaciones</t>
  </si>
  <si>
    <t>1. Altos costos para acceder a los recursos e innovaciones tecnológicas.</t>
  </si>
  <si>
    <t>2. Fallas en la conexión o caída de redes que afectan la conectividad de los aplicativos y equipos.</t>
  </si>
  <si>
    <t>3. Políticas de TI</t>
  </si>
  <si>
    <t>3. Ataques cibernéticos a la seguridad y privacidad de la información Institucional. (Hurto de información, Hackeos, manipulación, cambio o destrucción de información, terrorismo, espionaje, entre otros)</t>
  </si>
  <si>
    <t>4.  Acceso a tecnologías emergentes</t>
  </si>
  <si>
    <t>4. Falta de dispositivos electrónicos y conexión a internet de los grupos de interés o ciudadanía en general.</t>
  </si>
  <si>
    <t>5. Red energética y conectividad a internet inestable</t>
  </si>
  <si>
    <t>Ambientales</t>
  </si>
  <si>
    <t>1. Posibilidad de acceder a recursos por la realiuzación  de actividades que impacten el  el desarrollo sostenible y sustentable.</t>
  </si>
  <si>
    <t>1. Fenómenos naturales que pongan en riesgo la comunidad universitaria,  infraestructura educativa y la prestación del servicio educativo. (Sismos, terremotos, tormentas eléctricas, incendios forestales, deslizamientos, inundaciones, erupciones volcánicas, entre otros)</t>
  </si>
  <si>
    <t>2. Alianzas con entidades de protección, conservación y educación ambiental.</t>
  </si>
  <si>
    <t>2. Contaminación del aire o de las fuentes hídricas, que afecta la prestación del servicio.</t>
  </si>
  <si>
    <t xml:space="preserve">3. Articulación con las Politicas y Planes de Gestión y educación Ambiental  </t>
  </si>
  <si>
    <t>3. Falta de conciencia ambiental.</t>
  </si>
  <si>
    <t>4. Manejo integral de residuos.</t>
  </si>
  <si>
    <t>4. Pérdida de biodiversidad.</t>
  </si>
  <si>
    <t>5. Cambio climático, calentamiento global y sequia.</t>
  </si>
  <si>
    <t xml:space="preserve">6. Deforestación </t>
  </si>
  <si>
    <t>7. Contaminación por plásticos y basuras</t>
  </si>
  <si>
    <t>8. Contaminación por residuos químicos.</t>
  </si>
  <si>
    <t>Legal</t>
  </si>
  <si>
    <t>1. Declaración internacional de derechos humanos.</t>
  </si>
  <si>
    <t>1. Reformas al Sistema de Salud, Laboral y Pensional.</t>
  </si>
  <si>
    <t>2. Legislación UNESCO</t>
  </si>
  <si>
    <t>3.Sistema de Aseguramiento de la Calidad de la Educación Superior</t>
  </si>
  <si>
    <t>4. Reforma a la Ley 30 de 1992.</t>
  </si>
  <si>
    <t>5. Legislación de Propiedad intelectual</t>
  </si>
  <si>
    <t>6. Legislación del Ministerio de Ambiente y Protección Social</t>
  </si>
  <si>
    <t>FACTORES INTERNOS</t>
  </si>
  <si>
    <t>FORTALEZAS</t>
  </si>
  <si>
    <t>DEBILIDADES</t>
  </si>
  <si>
    <t>Estratégicos</t>
  </si>
  <si>
    <t xml:space="preserve">1. Direccionamiento estratégico para la elaboración del Proyecto Educativo Intitucional (10 años); El Plan Estratégico de Desarrollo (10 años); Plan de Desarrollo Rectoral (4 años), Planes de Acción y Operativos (un año)..
</t>
  </si>
  <si>
    <t>1.  Mecanismos para el seguimiento, control y evaluación de los planes, programas y proyectos.</t>
  </si>
  <si>
    <t>2. El Índice de Desempeño Institucional durante la vigencias anuales reportados por el FURAG,que permiten establecer el avance de la gestión y fortalecimiento Institucional.</t>
  </si>
  <si>
    <t>2. Modelo Integrado de Gestión en las dimensiones:  
UNO: Gestión del Talento Humano.
TRES: Valores para Resultados. 
CUATRO. Evaluación de Resultados
SEXTA: Gestión del Conocimiento
SÉPTIMO: Control Interno</t>
  </si>
  <si>
    <t xml:space="preserve">3. Coherencia entre las políticas y lineamientos institucionales que propician el desarrollo de las funciones misionales;  ampliamente socializadas y apropiadas por la comunidad universitaria. </t>
  </si>
  <si>
    <t>3. Sistema de Información y reportes académicos-administrativos</t>
  </si>
  <si>
    <t>Financieros</t>
  </si>
  <si>
    <t>1. Equilibrio Financiero</t>
  </si>
  <si>
    <t xml:space="preserve">1. Alto porcentaje de los gastos de funcionamiento relacionados con costo de personal del presupuesto de la Universidad.
</t>
  </si>
  <si>
    <t>2. Acceso a recursos y fuentes de financiación.(U--E-E-S)</t>
  </si>
  <si>
    <t>2. Bajos  tiempos de respuesta. de la Ejecución del Presupuesto Institucional.</t>
  </si>
  <si>
    <t xml:space="preserve">3. Sistema Integrado de información Administrativa y Financiera. </t>
  </si>
  <si>
    <t>4. Ejecución manual de algunos procesos financieros.</t>
  </si>
  <si>
    <t>5. Limitación de recursos financieros para  dar cumplimiento a los factores de acreditación institucional, en el marco del aseguramiento de la calidad y para la diversificación de la oferta educativa.</t>
  </si>
  <si>
    <t>Talento Humano</t>
  </si>
  <si>
    <t>1. Alto nivel de cualificación de la planta docente.</t>
  </si>
  <si>
    <t xml:space="preserve">1. Deficiente relación estudiantes/docente para las modalidades y niveles de Educación Superior. </t>
  </si>
  <si>
    <t xml:space="preserve">2. Profesores reconocidos en Colciencias como investigadores. </t>
  </si>
  <si>
    <t>2. Desarticulación  del Plan Institucional de Capacitación con los requerimientos de los cargos.</t>
  </si>
  <si>
    <t>3. Nvel de cualificación del personal administrativo, que soportan los procesos Institucionales.</t>
  </si>
  <si>
    <t>3. Débil apropiación del Talento Humano del Código de integridad y  la cultura del control.</t>
  </si>
  <si>
    <t xml:space="preserve">4. Aplicación de herramientas de evaluación de desempeño al personal administrativo de la Institución.  </t>
  </si>
  <si>
    <t>5. Mecanismos para el manejo de conflictos de interés.</t>
  </si>
  <si>
    <t>Procesos</t>
  </si>
  <si>
    <t xml:space="preserve">1. Modelo pedagógico y políticas actualizadas que orientan la gestión Institucional </t>
  </si>
  <si>
    <t xml:space="preserve">1. Desactualización del Estatuto Estudiantil
</t>
  </si>
  <si>
    <t>2. Estrategias que permiten a los estudiantes y profesores acceder a cursos en lengua extranjera.</t>
  </si>
  <si>
    <t>2. Desarticulación de algunos procesos que generan demoras en los resultados.</t>
  </si>
  <si>
    <t>3. Mecanismos de autorregulación y autoevaluación institucional en procesos académicos y administrativos.</t>
  </si>
  <si>
    <t>3. Dificultad en el seguimiento y control a la producción intelectual e investigación de los profesores y estudiantes y participación en comunidades científicas.</t>
  </si>
  <si>
    <t>4. Impacto en el desarrollo social y territorial, desde los procesos formativos, a nivel de pregrado y posgrado que se desarrollan en la Universidad.</t>
  </si>
  <si>
    <t>4. Las pruebas Saber Pro por debajo del promedio nacional en los resultados de las competencias de Razonamiento cuantitativo e Inglés.</t>
  </si>
  <si>
    <t xml:space="preserve">5. Convenios internacionales para la movilidad y cooperación académica,  para la interacción de estudiantes y profesores con comunidades extranjeras. </t>
  </si>
  <si>
    <t>5. Índices de deserción a niveles por debajo del promedio nacional.</t>
  </si>
  <si>
    <t>6. Categorización de los grupos de investigación.</t>
  </si>
  <si>
    <t>6. Bajo nivel de bilingüismo en estudiantes, administrativos y docentes.</t>
  </si>
  <si>
    <t>7. Posicionamiento del Hospital Médico  Veterinario para animales de la región Tolima.  (premio PET INDUSTRY).</t>
  </si>
  <si>
    <t xml:space="preserve">8. Programas, proyectos y actividades que le permiten  a la Institución cumplir con su función de atender el bienestar inegral de la comunidad universitaria. </t>
  </si>
  <si>
    <t>9. Prestigio y reconocimiento de los graduados y su fuerte vínculo con la institución.</t>
  </si>
  <si>
    <t>10. Recursos para el apoyo académico.</t>
  </si>
  <si>
    <t>1. Tecnologías e Infraestructuras robustas y escalables.</t>
  </si>
  <si>
    <t>1. Falta de implementación de la política de gobierno digital en la institución.</t>
  </si>
  <si>
    <t>2. Gestión de procesos y procedimientos de seguimiento según el SGC</t>
  </si>
  <si>
    <t>2. No se cuenta con un Plan de Tecnologías de la Información, -PETI-, aprobado y en ejecución. FURAG (2020).</t>
  </si>
  <si>
    <t>3. Recurso humano especializado segpun las áreas de gestión</t>
  </si>
  <si>
    <t>3. Ausencia de un sistema de información que integre los procesos académico - administrativos de la institución.</t>
  </si>
  <si>
    <t>4. Politicas de TI - Institucionales</t>
  </si>
  <si>
    <t>4. Carencia de un sistema institucional estadistico que aporte a la toma de desiciones.</t>
  </si>
  <si>
    <t xml:space="preserve">5. Gestión, desarrollo de inplementación de recursos de innovación </t>
  </si>
  <si>
    <t>5. Vulnerabilidad Ataques cibernéticos a la seguridad y privacidad de la información. (Hurto de información, Hackeos, manipulación, cambio o destrucción de información, terrorismo, espionaje, entre otros)</t>
  </si>
  <si>
    <t>6. Carencia de un sistema redundante que garantice la continuidad de los servicios tecnológicos.</t>
  </si>
  <si>
    <t>Comunicación Interna</t>
  </si>
  <si>
    <t>1. Mecanismos para la información y la comunicación de la Universidad.</t>
  </si>
  <si>
    <t xml:space="preserve">1. El diseño de mecanismos para la información y comunicación, en su estructura no especifica con claridad fuentes de datos, control sobre la integridad, confidencialidad y disponibilidad de la información relevante. Informe pormenorizado de control interno </t>
  </si>
  <si>
    <t>2. Canales adecuados de información interna y externa.</t>
  </si>
  <si>
    <t>2. Recursos limitados para apoyar la gestión documental, para gestionar archivos digitales, electrónico y audiovisual.</t>
  </si>
  <si>
    <t>3. Recursos físicos y tecnológicos para la comunicación.</t>
  </si>
  <si>
    <t>1. Creación del poceso del Sistema de Gestión Ambiental (SGA) en la Revisión por la Dirección 2021.</t>
  </si>
  <si>
    <t>1. Talento Humano especializado para la atención de recursos de agua, aire, suelo y fauna.</t>
  </si>
  <si>
    <t>2. Construcción de la politica ambiental</t>
  </si>
  <si>
    <t>2. Bajo presupuesto para la ejecución de la Politica Ambiental.</t>
  </si>
  <si>
    <t>3. Asignación de recursos para la implementación del SGA</t>
  </si>
  <si>
    <t>3. Espacio  fisico inadecuado para la Oficina de Coordinación de Gestión y Educación Ambiental.</t>
  </si>
  <si>
    <t>4. Articulación de la Coordinación de Gestión y Educación Ambiental con entes públicos regionales,</t>
  </si>
  <si>
    <t>5. Reconocimiento de los entes de vigilancia y control por el cumplimiento de la normatividad ambiental aplicable</t>
  </si>
  <si>
    <t>Seguridad y Salud en el Trabajo</t>
  </si>
  <si>
    <t>1. Creación del poceso del Sistema de Gestión de Seguridad y Salud del Trabajo (SGSST) en la Revisión por la Dirección 2021.</t>
  </si>
  <si>
    <t>2. Politica de Seguridad y Salud en el Trabajo</t>
  </si>
  <si>
    <t>3. Asignación de recursos para la implementación del SGSST</t>
  </si>
  <si>
    <t>Código: GC-P07-F02</t>
  </si>
  <si>
    <t>ESTABLECIMIENTO DEL CONTEXTO</t>
  </si>
  <si>
    <t>Fecha Aprobación: 24/04/2023</t>
  </si>
  <si>
    <t>NOMBRE DEL PROCESO</t>
  </si>
  <si>
    <t>OBJETIVO DEL PROCESO</t>
  </si>
  <si>
    <t>Fecha de Actualización</t>
  </si>
  <si>
    <t>FACTORES</t>
  </si>
  <si>
    <t>ANALISIS DEL PROCESO</t>
  </si>
  <si>
    <t>Diseño del Proceso</t>
  </si>
  <si>
    <t>1. Alcance de los procesos en su caracterización.
2. Objetivo del proceso en su caracterización.
3. Interacciones con otros procesos en su caracterización.</t>
  </si>
  <si>
    <t>Interacciones con otros Procesos</t>
  </si>
  <si>
    <t>1. Relación precisa con otros procesos en cuanto a insumos que pueden afectar el desempeño institucional.
2. Relación precisa con otros procesos en cuanto a proveedores  que pueden afectar el desempeño institucional.
3. Relación precisa con otros procesos en cuanto a productos que pueden afectar el desempeño institucional.
4. Relación precisa con otros procesos en cuanto a  los usuarios internos y externos que pueden afectar el desempeño institucional.</t>
  </si>
  <si>
    <t>Transversalidad</t>
  </si>
  <si>
    <t>1. Sistematización de la información de los procesos.</t>
  </si>
  <si>
    <t>Procedimientos Asociados</t>
  </si>
  <si>
    <t xml:space="preserve">1. Coherencia en la estructura de los procesos y procedimientos  para su articulación transversal y cumplimiento de los objetivos estratégicos.
</t>
  </si>
  <si>
    <t>Responsables del Proceso</t>
  </si>
  <si>
    <t xml:space="preserve">1. Cumplimiento de las funciones de la Alta Dirección, los Líderes de procesos y funcionarios involucrados en los procesos y procedimientos. establecidos. </t>
  </si>
  <si>
    <t>Comunicación entre los Procesos</t>
  </si>
  <si>
    <t>1. Efectividad en la difusión de la información actualizada entre los procesos.</t>
  </si>
  <si>
    <t>PROCESO</t>
  </si>
  <si>
    <t>ACTIVO</t>
  </si>
  <si>
    <t>DUEÑO DEL ACTIVO</t>
  </si>
  <si>
    <t>TIPO DE ACTIVO</t>
  </si>
  <si>
    <t>LEY 1712 DE 2014</t>
  </si>
  <si>
    <t>LEY 1581 DE 2012</t>
  </si>
  <si>
    <t>CRITICIDAD RESPECTO A SU CONFIDENCIALIDAD</t>
  </si>
  <si>
    <t>CRITICIDAD RESPECTO A COMPLETITUD O INTEGRIDAD</t>
  </si>
  <si>
    <t>CRITICIDAD RESPECTO A SU DISPONIBILIDAD</t>
  </si>
  <si>
    <t>NIVEL DE CRITICIDAD</t>
  </si>
  <si>
    <t>Gestión de talento humano</t>
  </si>
  <si>
    <t>Base de datos nómina</t>
  </si>
  <si>
    <t>Base de datos con la información de nómina de la entidad</t>
  </si>
  <si>
    <t>Jefe de la Oficina</t>
  </si>
  <si>
    <t>Hardware</t>
  </si>
  <si>
    <t>Información reservada</t>
  </si>
  <si>
    <t>Contiene datos personales</t>
  </si>
  <si>
    <t>Alta</t>
  </si>
  <si>
    <t>NA</t>
  </si>
  <si>
    <t>CONTEXTO DE IDENTIFICACIÓN DE ACTIVOS</t>
  </si>
  <si>
    <t>Edificaciones y terrenos</t>
  </si>
  <si>
    <t>1. La universidad cuenta con una sede Central, Centro y Sur, sedes de Chaparral y Centro Tecnológico de Lérida, además con las granjas de: CENTRO UNIVERSITARIO REGIONAL DEL NORTE - CURN, la Reforma, GRANJA MARAÑONES, GRANJA GUAMO
RESERVA FORESTAL GALILEA y PREDIO BUENOS AIRES
2.Ampliación y fortalecimiento de convenios con otras instituciones en el orden regional y nacional para la oferta académica de la educación a distancia.</t>
  </si>
  <si>
    <t>Equipos de Investigación</t>
  </si>
  <si>
    <t>1. Actualización de sus equipos de laboratorio e investigación con las nuevas tecnologías de punta.</t>
  </si>
  <si>
    <t>Parque automotor</t>
  </si>
  <si>
    <t>1. Se cuenta con un parque automotor de 15 vehiculos en la sede central (con capacidad de 38, 32, 28, 19, 12, usuarios), destinados para  el desplazamiento de la comunidad universitaria, (estudiantes, profesores, funcionarios).</t>
  </si>
  <si>
    <t xml:space="preserve">Licencias, ordenadores e Intangibles </t>
  </si>
  <si>
    <t>1, Sotfware académico y administrativo que integre los procesos académicos y administrativos, para una prestación oportuna y eficiente del servicio educativo.</t>
  </si>
  <si>
    <t>Recursos Informáticos y Educativos</t>
  </si>
  <si>
    <t>1, Inventarios de las Bases de Datos y libros (digital y físico) para el servicio educativo.
2. Convenios interbibliotecarios y de redes académicas.
3. Software especializado para difrentes áreas del conocimiento.</t>
  </si>
  <si>
    <t>Código: GC-P07-F03</t>
  </si>
  <si>
    <t xml:space="preserve">IDENTIFICACIÓN, ANÁLISIS Y VALORACIÓN DE RIESGOS </t>
  </si>
  <si>
    <t>Fecha Aprobación: 24/03/2023</t>
  </si>
  <si>
    <t>Identificación del Riesgo</t>
  </si>
  <si>
    <t>Valoración del Riesgo</t>
  </si>
  <si>
    <t>Seguimiento</t>
  </si>
  <si>
    <t>Identificación de los puntos de riesgo</t>
  </si>
  <si>
    <t>Descripción del riesgo</t>
  </si>
  <si>
    <t>Identificación de áreas de factores de riesgo</t>
  </si>
  <si>
    <t>CLASIFICACIÓN DEL RIESGO</t>
  </si>
  <si>
    <t>Análisis del Riesgo</t>
  </si>
  <si>
    <t>Evaluación del Riesgo</t>
  </si>
  <si>
    <t>Proceso</t>
  </si>
  <si>
    <t>Impacto</t>
  </si>
  <si>
    <t>Causa inmediata</t>
  </si>
  <si>
    <t>Causa raíz</t>
  </si>
  <si>
    <t>Descripción del riesgo
(Se diligencia automáticamente)</t>
  </si>
  <si>
    <t>Factor de riesgo</t>
  </si>
  <si>
    <t>Frecuencia</t>
  </si>
  <si>
    <t>Probabilidad Inherente</t>
  </si>
  <si>
    <t>Impacto inherente</t>
  </si>
  <si>
    <t>Zona de riesgo inherente</t>
  </si>
  <si>
    <t>Descripción del Control</t>
  </si>
  <si>
    <t>Afectación</t>
  </si>
  <si>
    <t>Tipo</t>
  </si>
  <si>
    <t>Implementación</t>
  </si>
  <si>
    <t>Calificación de ambos</t>
  </si>
  <si>
    <t>Documentación</t>
  </si>
  <si>
    <t>Evidencia</t>
  </si>
  <si>
    <t>Probabilidad Controles</t>
  </si>
  <si>
    <t>Probabilidad Residual Final</t>
  </si>
  <si>
    <t>Impacto Residual Final</t>
  </si>
  <si>
    <t>Zona de riesgo final</t>
  </si>
  <si>
    <t>Tratamiento</t>
  </si>
  <si>
    <t>Plan de Acción</t>
  </si>
  <si>
    <t>Responsable</t>
  </si>
  <si>
    <t>Fecha de inicio</t>
  </si>
  <si>
    <t>Fecha de implementación</t>
  </si>
  <si>
    <t>Fecha Seguimiento 2LD</t>
  </si>
  <si>
    <t>Estado de la acción</t>
  </si>
  <si>
    <t xml:space="preserve">15 de abril </t>
  </si>
  <si>
    <t xml:space="preserve">15 de julio </t>
  </si>
  <si>
    <t xml:space="preserve">15 de agosto </t>
  </si>
  <si>
    <t xml:space="preserve">15 de diciembre </t>
  </si>
  <si>
    <t>Gestión de Tecnologías de la Información</t>
  </si>
  <si>
    <t>Afectación económica y reputacional</t>
  </si>
  <si>
    <t>Tecnología</t>
  </si>
  <si>
    <t>Daños a activos fijos</t>
  </si>
  <si>
    <t>Muy Bajo</t>
  </si>
  <si>
    <t>Catastrófico</t>
  </si>
  <si>
    <t>Probabilidad</t>
  </si>
  <si>
    <t>Preventivo</t>
  </si>
  <si>
    <t>Manual</t>
  </si>
  <si>
    <t>Documentado</t>
  </si>
  <si>
    <t>Continua</t>
  </si>
  <si>
    <t>Con registro</t>
  </si>
  <si>
    <t>Evitar</t>
  </si>
  <si>
    <t>abierta</t>
  </si>
  <si>
    <t xml:space="preserve">Ejecución y Administración de Procesos </t>
  </si>
  <si>
    <t>1 a 10</t>
  </si>
  <si>
    <t>Mayor</t>
  </si>
  <si>
    <t>Aceptar</t>
  </si>
  <si>
    <t>Moderado</t>
  </si>
  <si>
    <t>Detectivo</t>
  </si>
  <si>
    <t>Talento humano</t>
  </si>
  <si>
    <t>Realizar la difusión a los funcionarios del código de Ética y de Buen Gobierno.</t>
  </si>
  <si>
    <t>DOCUMENTOS DE APOYO</t>
  </si>
  <si>
    <t>Determinar la Probabilidad</t>
  </si>
  <si>
    <t>Determinar el Impacto</t>
  </si>
  <si>
    <t>Determinar la severidad</t>
  </si>
  <si>
    <t>Control</t>
  </si>
  <si>
    <t>Ejemplo de control</t>
  </si>
  <si>
    <t>PROCESOS</t>
  </si>
  <si>
    <t>FACTORES DE RIESGO</t>
  </si>
  <si>
    <t>PROBABILIDAD INHERENTE</t>
  </si>
  <si>
    <t>% PROBABILIDAD</t>
  </si>
  <si>
    <t>IMPACTO INHERENTE</t>
  </si>
  <si>
    <t>% IMPACTO</t>
  </si>
  <si>
    <t>Tipo de control</t>
  </si>
  <si>
    <t>% Contrarresta</t>
  </si>
  <si>
    <t>% implementación</t>
  </si>
  <si>
    <t>Tipo de información</t>
  </si>
  <si>
    <t>CRITICIDAD</t>
  </si>
  <si>
    <t>Gestión de la Planeación Institucional</t>
  </si>
  <si>
    <t>Leve</t>
  </si>
  <si>
    <t>Automático</t>
  </si>
  <si>
    <t>Reducir</t>
  </si>
  <si>
    <t>Afectación económica</t>
  </si>
  <si>
    <t>Información</t>
  </si>
  <si>
    <t>Gestión de la Información y la Comunicación</t>
  </si>
  <si>
    <t xml:space="preserve">Fraude externo </t>
  </si>
  <si>
    <t>Baja</t>
  </si>
  <si>
    <t>Menor</t>
  </si>
  <si>
    <t>Sin documentar</t>
  </si>
  <si>
    <t>Aleatorio</t>
  </si>
  <si>
    <t>Sin registro</t>
  </si>
  <si>
    <t>Mitigar</t>
  </si>
  <si>
    <t>Afectación reputacional</t>
  </si>
  <si>
    <t>Software</t>
  </si>
  <si>
    <t>Información pública</t>
  </si>
  <si>
    <t>No contiene datos personales</t>
  </si>
  <si>
    <t>Media</t>
  </si>
  <si>
    <t>Sistema de Control Interno</t>
  </si>
  <si>
    <t xml:space="preserve">Fraude interno </t>
  </si>
  <si>
    <t>Correctivo</t>
  </si>
  <si>
    <t>Sistema de Gestión Seguridad y Salud en el Trabajo</t>
  </si>
  <si>
    <t xml:space="preserve">Fallas tecnológicas </t>
  </si>
  <si>
    <t>Infraestructura</t>
  </si>
  <si>
    <t>Transferir</t>
  </si>
  <si>
    <t>Sistema de Gestión Ambiental</t>
  </si>
  <si>
    <t xml:space="preserve">Relaciones laborales </t>
  </si>
  <si>
    <t>Evento externo</t>
  </si>
  <si>
    <t>Muy Alta</t>
  </si>
  <si>
    <t>Sistema de Gestión de la Calidad</t>
  </si>
  <si>
    <t xml:space="preserve">Usuarios, productos y prácticas </t>
  </si>
  <si>
    <t>Formación</t>
  </si>
  <si>
    <t>Investigación</t>
  </si>
  <si>
    <t>Extensión y Proyección Social</t>
  </si>
  <si>
    <t>Sistema de Gestión de Autoevaluación y Acreditación</t>
  </si>
  <si>
    <t>Gestión Jurídica y Contractual</t>
  </si>
  <si>
    <t>Gestión del Talento Humano</t>
  </si>
  <si>
    <t>Gestión Financiera</t>
  </si>
  <si>
    <t>Gestión Logística</t>
  </si>
  <si>
    <t>Gestión Bibliotecaria</t>
  </si>
  <si>
    <t>Gestión de Admisiones, Registro y Control Académico</t>
  </si>
  <si>
    <t>Gestión del Desarrollo Humano</t>
  </si>
  <si>
    <t>MAPA DE RIESGOS DE CORRUPCCIÓN  INSTITUCIONAL</t>
  </si>
  <si>
    <t>por asignación académica</t>
  </si>
  <si>
    <t>debido a que  se incluyen personas para pago, que no van a orientar ningún curso</t>
  </si>
  <si>
    <t>1. Se deben realizar  controles en las Secretarias Académicas de cada una de las Unidades Académicas de la UT, de las asignaciones académicas por programa y el consolidado general.</t>
  </si>
  <si>
    <r>
      <t xml:space="preserve">EJE 1. EDUCACIÓN INTEGRAL PARA LA  TRANSFORMACIÓN SOCIAL Y LA PAZ.
PROGRAMA:  </t>
    </r>
    <r>
      <rPr>
        <sz val="11"/>
        <color theme="1"/>
        <rFont val="Arial"/>
        <family val="2"/>
      </rPr>
      <t>Mejoramiento del desempeño académico, mediante la interacción y el desarrollo de competencias investigativas, para la permanencia y graduación.</t>
    </r>
    <r>
      <rPr>
        <b/>
        <sz val="11"/>
        <color theme="1"/>
        <rFont val="Arial"/>
        <family val="2"/>
      </rPr>
      <t xml:space="preserve">
PROYECTO:</t>
    </r>
    <r>
      <rPr>
        <sz val="11"/>
        <color theme="1"/>
        <rFont val="Arial"/>
        <family val="2"/>
      </rPr>
      <t xml:space="preserve"> Hacia la calidad de la Educación Superior</t>
    </r>
  </si>
  <si>
    <t>Decano, Director IDEAD; Secretaria Académica</t>
  </si>
  <si>
    <t>31 de enero de 2022</t>
  </si>
  <si>
    <t>1 de febrero de 2022</t>
  </si>
  <si>
    <t>Primer seguimiento Plan de Acción 2023  "Educación para la transformación social y la paz". Link: 
http://administrativos.ut.edu.co/la-universidad-ut/planes-institucionales-ut/plan-de-accion.html</t>
  </si>
  <si>
    <t>Segundo seguimiento Plan de Acción 2023  "Educación para la transformación social y la paz" Link: 
http://administrativos.ut.edu.co/la-universidad-ut/planes-institucionales-ut/plan-de-accion.html</t>
  </si>
  <si>
    <t>Tercer seguimiento Plan de Acción 2023  "Educación para la transformación social y la paz"  Link: 
http://administrativos.ut.edu.co/la-universidad-ut/planes-institucionales-ut/plan-de-accion.html</t>
  </si>
  <si>
    <t>Cuarto seguimiento Plan de Acción 2023  "Educación para la transformación social y la paz" Link: 
http://administrativos.ut.edu.co/la-universidad-ut/planes-institucionales-ut/plan-de-accion.html</t>
  </si>
  <si>
    <t xml:space="preserve">por otorgar sin el cumplimiento de los requisitos establecidos en la normatividad vigente, </t>
  </si>
  <si>
    <t xml:space="preserve">por asignar sin el cumplimiento de los requisitos establecidos en la normatividad vigente, </t>
  </si>
  <si>
    <t>recursos financieros de las convocatorias para la ejecución de proyectos de investigación, buscando un beneficio privado</t>
  </si>
  <si>
    <r>
      <rPr>
        <b/>
        <sz val="9"/>
        <color theme="1"/>
        <rFont val="Calibri"/>
        <family val="2"/>
        <scheme val="minor"/>
      </rPr>
      <t xml:space="preserve">EJES ESTRATÉGICO 2: </t>
    </r>
    <r>
      <rPr>
        <sz val="9"/>
        <color theme="1"/>
        <rFont val="Calibri"/>
        <family val="2"/>
        <scheme val="minor"/>
      </rPr>
      <t xml:space="preserve">INVESTIGACIÓN, INNOVACIÓN, CREACIÓN ARTÍSTICA Y CULTURAL, CON ENFOQUE DIFERENCIAL.
</t>
    </r>
    <r>
      <rPr>
        <b/>
        <sz val="9"/>
        <color theme="1"/>
        <rFont val="Calibri"/>
        <family val="2"/>
        <scheme val="minor"/>
      </rPr>
      <t>PROGRAMA:</t>
    </r>
    <r>
      <rPr>
        <sz val="9"/>
        <color theme="1"/>
        <rFont val="Calibri"/>
        <family val="2"/>
        <scheme val="minor"/>
      </rPr>
      <t xml:space="preserve"> Focalización de los resultados de investigación - creación que contribuya a la transformación social de las dinámicas de innovación y competitividad de la región.
</t>
    </r>
    <r>
      <rPr>
        <b/>
        <sz val="9"/>
        <color theme="1"/>
        <rFont val="Calibri"/>
        <family val="2"/>
        <scheme val="minor"/>
      </rPr>
      <t>PROYECTO</t>
    </r>
    <r>
      <rPr>
        <sz val="9"/>
        <color theme="1"/>
        <rFont val="Calibri"/>
        <family val="2"/>
        <scheme val="minor"/>
      </rPr>
      <t xml:space="preserve">: Producción y socialización del conocimiento
</t>
    </r>
    <r>
      <rPr>
        <b/>
        <sz val="9"/>
        <color theme="1"/>
        <rFont val="Calibri"/>
        <family val="2"/>
        <scheme val="minor"/>
      </rPr>
      <t>PROGRAMA</t>
    </r>
    <r>
      <rPr>
        <sz val="9"/>
        <color theme="1"/>
        <rFont val="Calibri"/>
        <family val="2"/>
        <scheme val="minor"/>
      </rPr>
      <t xml:space="preserve">: Fortalecimiento del marco institucional de integración y apoyo a la investigación – creación, enmarcados en las tendencias internacionales de Ciencia, Tecnología e Innovación – CT&amp;I
</t>
    </r>
    <r>
      <rPr>
        <b/>
        <sz val="9"/>
        <color theme="1"/>
        <rFont val="Calibri"/>
        <family val="2"/>
        <scheme val="minor"/>
      </rPr>
      <t>PROYECTO</t>
    </r>
    <r>
      <rPr>
        <sz val="9"/>
        <color theme="1"/>
        <rFont val="Calibri"/>
        <family val="2"/>
        <scheme val="minor"/>
      </rPr>
      <t>: Política de Ética en la Investigación, Bioética e Integridad Académica</t>
    </r>
  </si>
  <si>
    <t xml:space="preserve">Vicerrector de Investigación - Creación, Innovación, Extensión y Proyección Social
</t>
  </si>
  <si>
    <t>por deficiencia en  los mecanismos de autorregulación institucional,</t>
  </si>
  <si>
    <t>debido al  tráfico de influencias y favorecimiento de procesos administrativos para la asignación de recursos a través de proyectos de Extensión y Proyeccion Social., para beneficio propio o de un tercero</t>
  </si>
  <si>
    <t>Una vez al año</t>
  </si>
  <si>
    <t>Seguimiento al presupuesto asignado a la Dirección de Extensión y Proyección Social</t>
  </si>
  <si>
    <r>
      <rPr>
        <b/>
        <sz val="11"/>
        <color theme="1"/>
        <rFont val="Calibri"/>
        <family val="2"/>
      </rPr>
      <t>EJE 6.</t>
    </r>
    <r>
      <rPr>
        <sz val="11"/>
        <color theme="1"/>
        <rFont val="Calibri"/>
        <family val="2"/>
      </rPr>
      <t xml:space="preserve"> DESARROLLO, GESTIÓN Y SOSTENIBILIDAD INSTITUCIONAL
</t>
    </r>
    <r>
      <rPr>
        <b/>
        <sz val="11"/>
        <color theme="1"/>
        <rFont val="Calibri"/>
        <family val="2"/>
      </rPr>
      <t>PROGRAMA:</t>
    </r>
    <r>
      <rPr>
        <sz val="11"/>
        <color theme="1"/>
        <rFont val="Calibri"/>
        <family val="2"/>
      </rPr>
      <t xml:space="preserve"> Consolidación e implementación de óptimos de calidad que garanticen la efectividad de las funciones académico-administrativas, la transparencia y la ética para la toma de decisiones y el desarrollo de la operativización institucional.
</t>
    </r>
    <r>
      <rPr>
        <b/>
        <sz val="11"/>
        <color theme="1"/>
        <rFont val="Calibri"/>
        <family val="2"/>
      </rPr>
      <t>PROYECTO:</t>
    </r>
    <r>
      <rPr>
        <sz val="11"/>
        <color theme="1"/>
        <rFont val="Calibri"/>
        <family val="2"/>
      </rPr>
      <t xml:space="preserve"> Sistema de Información  para la eficiencia administrativa</t>
    </r>
  </si>
  <si>
    <t>Dirección de Extensión y Proyección Social</t>
  </si>
  <si>
    <t>31 de enero de 2023</t>
  </si>
  <si>
    <t>1 de febrero de 2023</t>
  </si>
  <si>
    <t>Actualización de la normativa del Comite Asesor de Extension y Proyeccion Social para toma de decisiones en el colectivo</t>
  </si>
  <si>
    <t>abierto</t>
  </si>
  <si>
    <t xml:space="preserve">por la asignación de irregular de recursos a planes, programas y proyectos </t>
  </si>
  <si>
    <t>debido a la falta de analisís objetivo para el beneficio particular o a terceros.</t>
  </si>
  <si>
    <r>
      <rPr>
        <b/>
        <sz val="11"/>
        <color theme="1"/>
        <rFont val="Arial"/>
        <family val="2"/>
      </rPr>
      <t>EJE  6.  DESARROLLO, GESTIÓN Y SOSTENIBILIDAD INSTITUCIONAL</t>
    </r>
    <r>
      <rPr>
        <sz val="11"/>
        <color theme="1"/>
        <rFont val="Arial"/>
        <family val="2"/>
      </rPr>
      <t xml:space="preserve">
Proyecto: Sistema de Planificación Institucional
</t>
    </r>
    <r>
      <rPr>
        <b/>
        <sz val="11"/>
        <color theme="1"/>
        <rFont val="Arial"/>
        <family val="2"/>
      </rPr>
      <t>PROGRAMA:</t>
    </r>
    <r>
      <rPr>
        <sz val="11"/>
        <color theme="1"/>
        <rFont val="Arial"/>
        <family val="2"/>
      </rPr>
      <t xml:space="preserve"> Fortalecimiento de la gestión financiera mediante las fuentes de ingreso y optimización de los recursos para el cumplimiento de la función y misión social de la Universidad.
</t>
    </r>
    <r>
      <rPr>
        <b/>
        <sz val="11"/>
        <color theme="1"/>
        <rFont val="Arial"/>
        <family val="2"/>
      </rPr>
      <t>PROYECTO:</t>
    </r>
    <r>
      <rPr>
        <sz val="11"/>
        <color theme="1"/>
        <rFont val="Arial"/>
        <family val="2"/>
      </rPr>
      <t xml:space="preserve"> Gestión Financiera y contable universitario.
</t>
    </r>
    <r>
      <rPr>
        <b/>
        <sz val="11"/>
        <color theme="1"/>
        <rFont val="Arial"/>
        <family val="2"/>
      </rPr>
      <t>PROYECTO:</t>
    </r>
    <r>
      <rPr>
        <sz val="11"/>
        <color theme="1"/>
        <rFont val="Arial"/>
        <family val="2"/>
      </rPr>
      <t xml:space="preserve"> Fuentes de financiación externa</t>
    </r>
  </si>
  <si>
    <t>Jefe Oficina de Planeación y Desarrollo Institucional</t>
  </si>
  <si>
    <t>Primer seguimiento Plan de Acción 2023  "Educación para la transformación social y la paz" Link: 
http://administrativos.ut.edu.co/la-universidad-ut/planes-institucionales-ut/plan-de-accion.html</t>
  </si>
  <si>
    <t>Tercer seguimiento Plan de Acción 2023  "Educación para la transformación social y la paz" Link: 
http://administrativos.ut.edu.co/la-universidad-ut/planes-institucionales-ut/plan-de-accion.html</t>
  </si>
  <si>
    <t>por la asignación de un contrato de infraestructura física</t>
  </si>
  <si>
    <t>debido a la aprobación de un oferente sin el cumplimiento de los requisitos y la normatividad  para beneficio particular o de un tercero</t>
  </si>
  <si>
    <t>1. Se deben realizar estudios previos a obras de  construcción en el campus</t>
  </si>
  <si>
    <t>32 de enero de 2022</t>
  </si>
  <si>
    <t>2 de febrero de 2022</t>
  </si>
  <si>
    <t>por reducción en los recursos</t>
  </si>
  <si>
    <t xml:space="preserve"> aprebido a aprobar proyectos de inversión que no cumplen con la viabilidiad técnica o financiera para  favorecer a un particular.</t>
  </si>
  <si>
    <t>33 de enero de 2022</t>
  </si>
  <si>
    <t>3 de febrero de 2022</t>
  </si>
  <si>
    <t xml:space="preserve">por indebida elaboración de los documentos que soportan la etapa   precontractual </t>
  </si>
  <si>
    <t xml:space="preserve">debido al no cumplimiento de lo establecido en la normatividad  en beneficio propio o de un tercero. </t>
  </si>
  <si>
    <t>contiinua</t>
  </si>
  <si>
    <t>Capacitación  y apoyo  al Grupo de estudios previos.</t>
  </si>
  <si>
    <r>
      <t xml:space="preserve">EJE  6.  DESARROLLO, GESTIÓN Y SOSTENIBILIDAD INSTITUCIONAL
PROGRAMA: </t>
    </r>
    <r>
      <rPr>
        <sz val="11"/>
        <rFont val="Arial"/>
        <family val="2"/>
      </rPr>
      <t xml:space="preserve">Consolidación e implementación de óptimos de calidad que garanticen la efectividad de las funciones académico-administrativas, la transparencia y la ética para la toma de decisiones y el desarrollo de la operativización institucional.
</t>
    </r>
    <r>
      <rPr>
        <b/>
        <sz val="11"/>
        <rFont val="Arial"/>
        <family val="2"/>
      </rPr>
      <t>PROYECTO</t>
    </r>
    <r>
      <rPr>
        <sz val="11"/>
        <rFont val="Arial"/>
        <family val="2"/>
      </rPr>
      <t xml:space="preserve">: Sistema de Información  para la eficiencia administrativa.
</t>
    </r>
    <r>
      <rPr>
        <b/>
        <sz val="11"/>
        <rFont val="Arial"/>
        <family val="2"/>
      </rPr>
      <t>OBJETIVO:</t>
    </r>
    <r>
      <rPr>
        <sz val="11"/>
        <rFont val="Arial"/>
        <family val="2"/>
      </rPr>
      <t xml:space="preserve"> Gestionar la eficiencia administrativa mediante una información oportuna, veraz, responsable, que genere valor público a la ciudadanía en general, grupos de valor y de interés, en el marco del aseguramiento interno de la calidad, como pilares de sustentabilidad y sostenibilidad institucional.</t>
    </r>
  </si>
  <si>
    <t>Profesional universitario y Directora Grado 10.</t>
  </si>
  <si>
    <t xml:space="preserve">Se inicio desde el 11 de marzo  de  2023 un "DIPLOMADO EN RIESGOS Y RESPONSABILIDADES DERIVADAS DE LA CONTRATACIÓN ESTATAL ANTE LOS ENTES DE CONTROL"         </t>
  </si>
  <si>
    <t>Se inicio  desde el 19 de abril de  2023 el Seminario de "GESTIÓN CONTROLY RESPONSABILIDAD FISCAL EN LAS ENTIDADES PUBLICAS" - el 27-28 de abril de  2023 se participo en el XII Seminario Regional; " ASPECTOS RELEVANTES DEL DERECHO DISCIPLINARIO".</t>
  </si>
  <si>
    <t xml:space="preserve">por indebido  seguimiento, control y cumplimiento de lo establecido en la normatividad  en beneficio propio o de un tercero. </t>
  </si>
  <si>
    <t>media</t>
  </si>
  <si>
    <t>Realizar  revisión continua  de los correos electronicos creados para tales fines.</t>
  </si>
  <si>
    <r>
      <rPr>
        <b/>
        <sz val="11"/>
        <rFont val="Arial"/>
        <family val="2"/>
      </rPr>
      <t>EJE  6.  DESARROLLO, GESTIÓN Y SOSTENIBILIDAD INSTITUCIONAL</t>
    </r>
    <r>
      <rPr>
        <sz val="11"/>
        <rFont val="Arial"/>
        <family val="2"/>
      </rPr>
      <t xml:space="preserve">
</t>
    </r>
    <r>
      <rPr>
        <b/>
        <sz val="11"/>
        <rFont val="Arial"/>
        <family val="2"/>
      </rPr>
      <t>PROGRAMA:</t>
    </r>
    <r>
      <rPr>
        <sz val="11"/>
        <rFont val="Arial"/>
        <family val="2"/>
      </rPr>
      <t xml:space="preserve"> Consolidación e implementación de óptimos de calidad que garanticen la efectividad de las funciones académico-administrativas, la transparencia y la ética para la toma de decisiones y el desarrollo de la operativización institucional.
</t>
    </r>
    <r>
      <rPr>
        <b/>
        <sz val="11"/>
        <rFont val="Arial"/>
        <family val="2"/>
      </rPr>
      <t>PROYECTO</t>
    </r>
    <r>
      <rPr>
        <sz val="11"/>
        <rFont val="Arial"/>
        <family val="2"/>
      </rPr>
      <t xml:space="preserve">: Sistema de Información  para la eficiencia administrativa.
</t>
    </r>
    <r>
      <rPr>
        <b/>
        <sz val="11"/>
        <rFont val="Arial"/>
        <family val="2"/>
      </rPr>
      <t>OBJETIVO:</t>
    </r>
    <r>
      <rPr>
        <sz val="11"/>
        <rFont val="Arial"/>
        <family val="2"/>
      </rPr>
      <t xml:space="preserve"> Gestionar la eficiencia administrativa mediante una información oportuna, veraz, responsable, que genere valor público a la ciudadanía en general, grupos de valor y de interés, en el marco del aseguramiento interno de la calidad, como pilares de sustentabilidad y sostenibilidad institucional.</t>
    </r>
  </si>
  <si>
    <t>Profesional universitario</t>
  </si>
  <si>
    <t>Se tiene  la base de datos del seguimiento  realizado en este primer trimestre.</t>
  </si>
  <si>
    <t>Realizar revisión  y control a la base de datos de  los trámites  a cargo de la oficina.</t>
  </si>
  <si>
    <t xml:space="preserve">por indebida  revisión de  los diferentes  actos administrativos, mediante los cuales se adoptan medidas, o se toman decisiones.  </t>
  </si>
  <si>
    <t xml:space="preserve">por la no verificación adecuada de la  documentación y cumplimiento de la normatividad  que los soporta,   en benefcio propio o de un tercero. </t>
  </si>
  <si>
    <t xml:space="preserve">Revisión  detallada  de los soportes  </t>
  </si>
  <si>
    <r>
      <rPr>
        <b/>
        <sz val="11"/>
        <rFont val="Arial"/>
        <family val="2"/>
      </rPr>
      <t>EJE  6.  DESARROLLO, GESTIÓN Y SOSTENIBILIDAD INSTITUCIONAL</t>
    </r>
    <r>
      <rPr>
        <sz val="11"/>
        <rFont val="Arial"/>
        <family val="2"/>
      </rPr>
      <t xml:space="preserve">
</t>
    </r>
    <r>
      <rPr>
        <b/>
        <sz val="11"/>
        <rFont val="Arial"/>
        <family val="2"/>
      </rPr>
      <t>PROGRAMA</t>
    </r>
    <r>
      <rPr>
        <sz val="11"/>
        <rFont val="Arial"/>
        <family val="2"/>
      </rPr>
      <t xml:space="preserve">: Consolidación e implementación de óptimos de calidad que garanticen la efectividad de las funciones académico-administrativas, la transparencia y la ética para la toma de decisiones y el desarrollo de la operativización institucional.
</t>
    </r>
    <r>
      <rPr>
        <b/>
        <sz val="11"/>
        <rFont val="Arial"/>
        <family val="2"/>
      </rPr>
      <t>PROYECTO</t>
    </r>
    <r>
      <rPr>
        <sz val="11"/>
        <rFont val="Arial"/>
        <family val="2"/>
      </rPr>
      <t xml:space="preserve">: Sistema de Información  para la eficiencia administrativa.
</t>
    </r>
    <r>
      <rPr>
        <b/>
        <sz val="11"/>
        <rFont val="Arial"/>
        <family val="2"/>
      </rPr>
      <t xml:space="preserve">OBJETIVO: </t>
    </r>
    <r>
      <rPr>
        <sz val="11"/>
        <rFont val="Arial"/>
        <family val="2"/>
      </rPr>
      <t>Gestionar la eficiencia administrativa mediante una información oportuna, veraz, responsable, que genere valor público a la ciudadanía en general, grupos de valor y de interés, en el marco del aseguramiento interno de la calidad, como pilares de sustentabilidad y sostenibilidad institucional.</t>
    </r>
  </si>
  <si>
    <t>Verificación de la normatividad vigente.</t>
  </si>
  <si>
    <t>por la falta de controles a la hora de la verificacion de las  propuestas y cotizaciones, sin el debido proceso y manipulados en favor de un tercero.</t>
  </si>
  <si>
    <t xml:space="preserve">A los procesos superiores a 10SMLV, que no son prestación de  servicios profesionales y apoyo a la gestión, se les realiza un Análisis del Sector;  El cual nos proporciona un dato  promedio  para  verificar la información entregada por los proponentes.  </t>
  </si>
  <si>
    <r>
      <rPr>
        <b/>
        <sz val="11"/>
        <rFont val="Arial"/>
        <family val="2"/>
      </rPr>
      <t>EJE  6.  DESARROLLO, GESTIÓN Y SOSTENIBILIDAD INSTITUCIONAL</t>
    </r>
    <r>
      <rPr>
        <sz val="11"/>
        <rFont val="Arial"/>
        <family val="2"/>
      </rPr>
      <t xml:space="preserve">
</t>
    </r>
    <r>
      <rPr>
        <b/>
        <sz val="11"/>
        <rFont val="Arial"/>
        <family val="2"/>
      </rPr>
      <t>PROGRAMA:</t>
    </r>
    <r>
      <rPr>
        <sz val="11"/>
        <rFont val="Arial"/>
        <family val="2"/>
      </rPr>
      <t xml:space="preserve"> Consolidación e implementación de óptimos de calidad que garanticen la efectividad de las funciones académico-administrativas, la transparencia y la ética para la toma de decisiones y el desarrollo de la operativización institucional.
</t>
    </r>
    <r>
      <rPr>
        <b/>
        <sz val="11"/>
        <rFont val="Arial"/>
        <family val="2"/>
      </rPr>
      <t>PROYECTO:</t>
    </r>
    <r>
      <rPr>
        <sz val="11"/>
        <rFont val="Arial"/>
        <family val="2"/>
      </rPr>
      <t xml:space="preserve"> Sistema de Información  para la eficiencia administrativa.
</t>
    </r>
    <r>
      <rPr>
        <b/>
        <sz val="11"/>
        <rFont val="Arial"/>
        <family val="2"/>
      </rPr>
      <t>OBJETIVO:</t>
    </r>
    <r>
      <rPr>
        <sz val="11"/>
        <rFont val="Arial"/>
        <family val="2"/>
      </rPr>
      <t xml:space="preserve"> Gestionar la eficiencia administrativa mediante una información oportuna, veraz, responsable, que genere valor público a la ciudadanía en general, grupos de valor y de interés, en el marco del aseguramiento interno de la calidad, como pilares de sustentabilidad y sostenibilidad institucional.</t>
    </r>
  </si>
  <si>
    <t>Como mejora  al proceso  se tomó la medida, de la elaboración  del analisis del sector por parte de la Oficina Jurídica y Contractual. de pendiendo del monto de la  necesidad.</t>
  </si>
  <si>
    <t xml:space="preserve">por el aprovechamiento  de  autoridad, cargo y funciones </t>
  </si>
  <si>
    <t>Cada firma que se coloca en cualquier documentos que sale de la dependencia, tienen asignado un  código alfanúmerico, que se relaciona en una base de datos.</t>
  </si>
  <si>
    <r>
      <rPr>
        <b/>
        <sz val="11"/>
        <rFont val="Arial"/>
        <family val="2"/>
      </rPr>
      <t>EJE  6.  DESARROLLO, GESTIÓN Y SOSTENIBILIDAD INSTITUCIONAL</t>
    </r>
    <r>
      <rPr>
        <sz val="11"/>
        <rFont val="Arial"/>
        <family val="2"/>
      </rPr>
      <t xml:space="preserve">
PROGRAMA: Consolidación e implementación de óptimos de calidad que garanticen la efectividad de las funciones académico-administrativas, la transparencia y la ética para la toma de decisiones y el desarrollo de la operativización institucional.
</t>
    </r>
    <r>
      <rPr>
        <b/>
        <sz val="11"/>
        <rFont val="Arial"/>
        <family val="2"/>
      </rPr>
      <t>PROYECTO:</t>
    </r>
    <r>
      <rPr>
        <sz val="11"/>
        <rFont val="Arial"/>
        <family val="2"/>
      </rPr>
      <t xml:space="preserve"> Sistema de Información  para la eficiencia administrativa.
</t>
    </r>
    <r>
      <rPr>
        <b/>
        <sz val="11"/>
        <rFont val="Arial"/>
        <family val="2"/>
      </rPr>
      <t>OBJETIVO:</t>
    </r>
    <r>
      <rPr>
        <sz val="11"/>
        <rFont val="Arial"/>
        <family val="2"/>
      </rPr>
      <t xml:space="preserve"> Gestionar la eficiencia administrativa mediante una información oportuna, veraz, responsable, que genere valor público a la ciudadanía en general, grupos de valor y de interés, en el marco del aseguramiento interno de la calidad, como pilares de sustentabilidad y sostenibilidad institucional.</t>
    </r>
  </si>
  <si>
    <t>Se realiza  seguimiento  diario  a la firma de la Jefe de la Oficina Juridica y Contractual</t>
  </si>
  <si>
    <t>por uso del poder para la vinculación de personal</t>
  </si>
  <si>
    <t>EJE 6. DESARROLLO, GESTIÓN Y SOSTENIBILIDAD INSTITUCIONAL
PROGRAMA: Implementación de un sistema de administración del talento humano que fortalezca el ciclo de vida de los servidores públicos de la Universidad en el marco del crecimiento y de la cualificación profesional, para generar crecimiento, bienestar y eficiencia en la Institución.
PROYECTO: Política de Gestión Estratégica del Talento Humano
PROYECTO: Normatividad Institucional</t>
  </si>
  <si>
    <t xml:space="preserve">Dirección Gestión del Talento Humano </t>
  </si>
  <si>
    <t xml:space="preserve">por uso del poder para modificar los parámetros del software, documentos o bases </t>
  </si>
  <si>
    <t>con el fin de incluir pagos no autorizados para la liquidación de la nómina, para beneficio propio o de un tercero.</t>
  </si>
  <si>
    <t>Cumplimiento con el procedimiento de elaboración de nómina, Código: TH-P08</t>
  </si>
  <si>
    <t xml:space="preserve">1.  Auditorias al aplicativo académico al identificar una inconsistencia.
</t>
  </si>
  <si>
    <t>EJE 6. DESARROLLO, GESTIÓN Y SOSTENIBILIDAD INSTITUCIONAL
PROGRAMA:  Fortalecimiento de la gestión financiera mediante las fuentes de ingreso y optimización de los recursos para el cumplimiento de la función y misión social de la Universidad..
PROYECTO: Gestión Financiera y contable universitario - Programa Transformación Digital Con Énfasis Diferencial Y Territorial Mediante Estrategias</t>
  </si>
  <si>
    <t>Vicerrector Administrativo-Dirección Contable y Financiera</t>
  </si>
  <si>
    <t>2. Implementación de forma periodica de cambios de contraseña y habilitación del token para el ingreso a la plataforma academusoft.</t>
  </si>
  <si>
    <t>EJE 6. DESARROLLO, GESTIÓN Y SOSTENIBILIDAD INSTITUCIONAL
PROGRAMA:  Fortalecimiento de la gestión financiera mediante las fuentes de ingreso y optimización de los recursos para el cumplimiento de la función y misión social de la Universidad..
PROYECTO: Gestión Financiera y contable universitario</t>
  </si>
  <si>
    <r>
      <rPr>
        <b/>
        <sz val="10"/>
        <color theme="1"/>
        <rFont val="Calibri"/>
        <family val="2"/>
      </rPr>
      <t>EJE 6:</t>
    </r>
    <r>
      <rPr>
        <sz val="10"/>
        <color theme="1"/>
        <rFont val="Calibri"/>
        <family val="2"/>
      </rPr>
      <t xml:space="preserve"> Eficiencia y transparencia Administrativa.
</t>
    </r>
    <r>
      <rPr>
        <b/>
        <sz val="10"/>
        <color theme="1"/>
        <rFont val="Calibri"/>
        <family val="2"/>
      </rPr>
      <t>PROGRAMA:</t>
    </r>
    <r>
      <rPr>
        <sz val="10"/>
        <color theme="1"/>
        <rFont val="Calibri"/>
        <family val="2"/>
      </rPr>
      <t xml:space="preserve"> Implementación de un sistema de administración del talento humano que fortalezca el ciclo de vida de los servidores públicos de la Universidad en el marco del crecimiento y de la cualificación profesional, para generar crecimiento, bienestar y eficiencia en la Institución.
</t>
    </r>
    <r>
      <rPr>
        <b/>
        <sz val="10"/>
        <color theme="1"/>
        <rFont val="Calibri"/>
        <family val="2"/>
      </rPr>
      <t>PROYECTO:</t>
    </r>
    <r>
      <rPr>
        <sz val="10"/>
        <color theme="1"/>
        <rFont val="Calibri"/>
        <family val="2"/>
      </rPr>
      <t xml:space="preserve"> Política de Gestión Estratégica del Talento Humano</t>
    </r>
  </si>
  <si>
    <t xml:space="preserve">Gestión Bibliotecaria </t>
  </si>
  <si>
    <t xml:space="preserve">por perdida de material bibliografico </t>
  </si>
  <si>
    <t>debido a la  apropiación o sustracción  en beneficio de un particular o un tercero</t>
  </si>
  <si>
    <r>
      <rPr>
        <b/>
        <sz val="12"/>
        <color theme="1"/>
        <rFont val="Calibri"/>
        <family val="2"/>
        <scheme val="minor"/>
      </rPr>
      <t>EJE UNO: EDUCACIÓN INTEGRAL PARA LA TRANSFORMACIÓN SOCIAL Y LA PAZ.</t>
    </r>
    <r>
      <rPr>
        <sz val="12"/>
        <color theme="1"/>
        <rFont val="Calibri"/>
        <family val="2"/>
        <scheme val="minor"/>
      </rPr>
      <t xml:space="preserve">
</t>
    </r>
    <r>
      <rPr>
        <b/>
        <sz val="12"/>
        <color theme="1"/>
        <rFont val="Calibri"/>
        <family val="2"/>
        <scheme val="minor"/>
      </rPr>
      <t>PROGRAMA</t>
    </r>
    <r>
      <rPr>
        <sz val="12"/>
        <color theme="1"/>
        <rFont val="Calibri"/>
        <family val="2"/>
        <scheme val="minor"/>
      </rPr>
      <t xml:space="preserve">: Estructuración de las tecnologías para la educación orientadas al fortalecimiento del proceso de formación. 
</t>
    </r>
    <r>
      <rPr>
        <b/>
        <sz val="12"/>
        <color theme="1"/>
        <rFont val="Calibri"/>
        <family val="2"/>
        <scheme val="minor"/>
      </rPr>
      <t>OBJETIVO</t>
    </r>
    <r>
      <rPr>
        <sz val="12"/>
        <color theme="1"/>
        <rFont val="Calibri"/>
        <family val="2"/>
        <scheme val="minor"/>
      </rPr>
      <t xml:space="preserve">: Optimizar el uso de las TIC y los recursos bibliográficos para promover ambientes de aprendizaje dinámicos y alternativos para el fortalecimiento de la calidad de los procesos misionales, de docencia, investigación y extensión.         
</t>
    </r>
  </si>
  <si>
    <t xml:space="preserve">Dirección de Admisones, Registro y Control  Académico
</t>
  </si>
  <si>
    <t xml:space="preserve">por hackeo de los usuarios de la plataforma academusoft, </t>
  </si>
  <si>
    <t xml:space="preserve">
debido al fraude en el registro de calificaciones.
</t>
  </si>
  <si>
    <t xml:space="preserve">1.  Auditorias al aplicativo académico al identificar una
inconsistencia.
</t>
  </si>
  <si>
    <r>
      <rPr>
        <b/>
        <sz val="9"/>
        <color theme="1"/>
        <rFont val="Calibri"/>
        <family val="2"/>
        <scheme val="minor"/>
      </rPr>
      <t>EJE 6</t>
    </r>
    <r>
      <rPr>
        <sz val="9"/>
        <color theme="1"/>
        <rFont val="Calibri"/>
        <family val="2"/>
        <scheme val="minor"/>
      </rPr>
      <t xml:space="preserve">,  DESARROLLO, GESTIÓN Y SOSTENIBILIDAD INSTITUCIONAL
</t>
    </r>
    <r>
      <rPr>
        <b/>
        <sz val="9"/>
        <color theme="1"/>
        <rFont val="Calibri"/>
        <family val="2"/>
        <scheme val="minor"/>
      </rPr>
      <t>PROGRAMA:</t>
    </r>
    <r>
      <rPr>
        <sz val="9"/>
        <color theme="1"/>
        <rFont val="Calibri"/>
        <family val="2"/>
        <scheme val="minor"/>
      </rPr>
      <t xml:space="preserve"> Consolidación e implementación de óptimos de calidad que garanticen la efectividad de las funciones académico-administrativas, la transparencia y la ética para la toma de decisiones y el desarrollo de la operativización institucional.
</t>
    </r>
    <r>
      <rPr>
        <b/>
        <sz val="9"/>
        <color theme="1"/>
        <rFont val="Calibri"/>
        <family val="2"/>
        <scheme val="minor"/>
      </rPr>
      <t>PROYECTO:</t>
    </r>
    <r>
      <rPr>
        <sz val="9"/>
        <color theme="1"/>
        <rFont val="Calibri"/>
        <family val="2"/>
        <scheme val="minor"/>
      </rPr>
      <t xml:space="preserve"> Sistema de Información  para la eficiencia administrativa</t>
    </r>
  </si>
  <si>
    <t>por manipulación de procesos de admisión a favor de un tercero</t>
  </si>
  <si>
    <t xml:space="preserve">
debido a alteración del proceso,  requisitos y documentos para favorecer un aspirante</t>
  </si>
  <si>
    <t xml:space="preserve">Eje 4. TRANSPARENCIA Y EFICIENCIA ADMINISTRATIVA: 
Programa. MODELO INTEGRADO DE PLANEACIÓN Y GESTIÓN
Proyecto: Modernización y actualización de los recursos e infraestructura tecnológica
</t>
  </si>
  <si>
    <t>por falsificación de la firma del registrador en emisión de certificados y constancias</t>
  </si>
  <si>
    <t xml:space="preserve">
debido emisión  falsificada en requisitos y documentos para favorecer registros de estudiantes (situación) matriculado, continuidad académica, para un beneficio particular</t>
  </si>
  <si>
    <t>por la toma de decisiones en beneficio propio o de un tercero</t>
  </si>
  <si>
    <t xml:space="preserve">debido  a la concentración de  autoridad, aprovechando el cargo y las funciones </t>
  </si>
  <si>
    <t>entre 3 a 24 veces por año</t>
  </si>
  <si>
    <t>El Vicerrector de Desarrollo Humano cumple con el marco legal vigente: 
1. Ley 1474 por la cual se dictan normas orientadas a fortalecer los mecanismos de prevención, investigación y sanción de actos de corrupción y la efectividad del control de la gestión pública.
2. Estatuto de Contratación y su reglamentación.
3. Código único disciplinario de los servidores públicos.
4. Manual de funciones y competencias laborales.
5. Código de ética y buen gobierno institucional.</t>
  </si>
  <si>
    <r>
      <rPr>
        <b/>
        <sz val="8"/>
        <color theme="1"/>
        <rFont val="Century Gothic"/>
        <family val="2"/>
      </rPr>
      <t>Eje 4.  BIENESTAR PARA EL DESARROLLO HUMANO, INTEGRAL, INCLUYENTE E INTERCULTURAL.</t>
    </r>
    <r>
      <rPr>
        <sz val="8"/>
        <color theme="1"/>
        <rFont val="Century Gothic"/>
        <family val="2"/>
      </rPr>
      <t xml:space="preserve">
Objetivo 4. Fortalecer el desarrollo humano integral mediante el ejercicio de derechos, a través de la participación, representación e inclusión de toda la comunidad universitaria para la convivencia, la construcción y cohesión del tejido social.</t>
    </r>
  </si>
  <si>
    <t>Vicerrector de Desarrollo Humano</t>
  </si>
  <si>
    <t>Cumplimiento de la normatividad legal vigente</t>
  </si>
  <si>
    <t>Usar indebidamente la información institucional</t>
  </si>
  <si>
    <t xml:space="preserve">beneficio particular y/o beneficiar a un tercero y el deterioro de la imagen institucional.
Sanciones disciplinarias, fiscales y/o penales
Conflictos entre los diferentes estamentos de la Universidad </t>
  </si>
  <si>
    <t xml:space="preserve">por la no actualización de los docuementos del proceso e inoperabilidad del Sistema de Control Interno. </t>
  </si>
  <si>
    <t>debido a la falta de planeación e integración, la  deficiente cultura del control y de evaluación, las deficiencias en las competencias del personal y en las estrategias de implementación del Modelo, la improvisación de métodos de seguimiento y la inaplicación de la normatividad vigente, se puede generar la inoperabilidad del Sistema de Control Interno lo que conllevaría al incumplimiento de los objetivos estratégicos y de calidad y los planes de la institución , la materialización de riesgos de gestión y corrupción, sanciones, deterioro de la imagen institucional, ineficientes  indicadores de gestión, ineficiencia administrativa, estancamiento de la mejora continua y pérdida de la  Acreditación Institucional y de la Certificación del Sistema de Gestión de Calidad.</t>
  </si>
  <si>
    <t xml:space="preserve">1. Seguimiento del Comité de Coordinación de Control Interno a la implementación del Sistema de Control Interno de la institución. </t>
  </si>
  <si>
    <r>
      <rPr>
        <b/>
        <sz val="9"/>
        <color theme="1"/>
        <rFont val="Calibri"/>
        <family val="2"/>
        <scheme val="minor"/>
      </rPr>
      <t xml:space="preserve">EJE 6. </t>
    </r>
    <r>
      <rPr>
        <sz val="9"/>
        <color theme="1"/>
        <rFont val="Calibri"/>
        <family val="2"/>
        <scheme val="minor"/>
      </rPr>
      <t xml:space="preserve">DESARROLLO, GESTIÓN Y SOSTENIBILIDAD INSTITUCIONAL
</t>
    </r>
    <r>
      <rPr>
        <b/>
        <sz val="9"/>
        <color theme="1"/>
        <rFont val="Calibri"/>
        <family val="2"/>
        <scheme val="minor"/>
      </rPr>
      <t>PROGRAMA:</t>
    </r>
    <r>
      <rPr>
        <sz val="9"/>
        <color theme="1"/>
        <rFont val="Calibri"/>
        <family val="2"/>
        <scheme val="minor"/>
      </rPr>
      <t xml:space="preserve">  Consolidación e implementación de óptimos de calidad que garanticen la efectividad de las funciones académico-administrativas, la transparencia y la ética para la toma de decisiones y el desarrollo de la operativización institucional.
</t>
    </r>
    <r>
      <rPr>
        <b/>
        <sz val="9"/>
        <color theme="1"/>
        <rFont val="Calibri"/>
        <family val="2"/>
        <scheme val="minor"/>
      </rPr>
      <t>PROYECTO:</t>
    </r>
    <r>
      <rPr>
        <sz val="9"/>
        <color theme="1"/>
        <rFont val="Calibri"/>
        <family val="2"/>
        <scheme val="minor"/>
      </rPr>
      <t xml:space="preserve"> Sistema de Información  para la eficiencia administrativa</t>
    </r>
  </si>
  <si>
    <t xml:space="preserve">Vicerrector de Docencia -Dirección de Aseguramiento de la calidad. Unidades Académicas-Dirección de Programa
</t>
  </si>
  <si>
    <t>2. Presentación del informe anual de gestión de la Oficina de Control Interno al Comité de Coordinación de Control Interno</t>
  </si>
  <si>
    <t xml:space="preserve">por que un auditor emitió información errada </t>
  </si>
  <si>
    <t>por el hecho de no haber detectado erores o faltas significativas que podrian modificar por completo la opinión dada en el informe, para beneficio propio o de un tercero</t>
  </si>
  <si>
    <t>1. El auditor  debe socializar el informe final ante los auditados de manera objetiva, quienes deben estar de acuerdo o no de los resultados presentados</t>
  </si>
  <si>
    <r>
      <t xml:space="preserve">EJE 6. DESARROLLO, GESTIÓN Y SOSTENIBILIDAD INSTITUCIONAL
PROGRAMA:  </t>
    </r>
    <r>
      <rPr>
        <sz val="9"/>
        <color theme="1"/>
        <rFont val="Calibri"/>
        <family val="2"/>
        <scheme val="minor"/>
      </rPr>
      <t>Consolidación e implementación de óptimos de calidad que garanticen la efectividad de las funciones académico-administrativas, la transparencia y la ética para la toma de decisiones y el desarrollo de la operativización institucional.</t>
    </r>
    <r>
      <rPr>
        <b/>
        <sz val="9"/>
        <color theme="1"/>
        <rFont val="Calibri"/>
        <family val="2"/>
        <scheme val="minor"/>
      </rPr>
      <t xml:space="preserve">
PROYECTO: </t>
    </r>
    <r>
      <rPr>
        <sz val="9"/>
        <color theme="1"/>
        <rFont val="Calibri"/>
        <family val="2"/>
        <scheme val="minor"/>
      </rPr>
      <t>Sistema de Información  para la eficiencia administrativa</t>
    </r>
  </si>
  <si>
    <t xml:space="preserve">2. Se debe presentar el Acta del Cierre de la Auditoría de Control Interno firmada. </t>
  </si>
  <si>
    <t xml:space="preserve"> por reincidir en los hechos,  </t>
  </si>
  <si>
    <t xml:space="preserve">generadores de los hallazgos u observaciones detectados en las auditorías internas y  externas, para beneficio propio o de un tercero.
</t>
  </si>
  <si>
    <t xml:space="preserve">1. Seguimiento efectivo de los planes de mejoramiento presentados. </t>
  </si>
  <si>
    <t>2. Cumplimiento del Procedimiento
Auditorias Internas de Calidad</t>
  </si>
  <si>
    <t>Sistemas de Control Interno</t>
  </si>
  <si>
    <t xml:space="preserve">por hallazgos de un ente de control  </t>
  </si>
  <si>
    <t>debido  a la alteración de informes de evaluación y auditoria interna institucional, para el beneficio personal o de un tercero.</t>
  </si>
  <si>
    <t>por la ausencia del analisis de causalidad de los Accidentes de Trabajo ocurridos y del origen de las Enfermedades Laborales</t>
  </si>
  <si>
    <t>debido a la falta de  control e intervención de los riesgos y peligros en los ambientes de trabajo y la no realización de las investigaciones de Accidentes de Trabajo, para beneficio propio o de un tercero</t>
  </si>
  <si>
    <t>Revisar la documentación pertinente para evaluar la necesidad de reubicación o adaptación laboral del trabajador de acuerdo a las condiciones de salud y recomendaciones médicas</t>
  </si>
  <si>
    <r>
      <rPr>
        <b/>
        <sz val="11"/>
        <color theme="1"/>
        <rFont val="Arial"/>
        <family val="2"/>
      </rPr>
      <t>EJE  6.  DESARROLLO, GESTIÓN Y SOSTENIBILIDAD INSTITUCIONAL</t>
    </r>
    <r>
      <rPr>
        <sz val="11"/>
        <color theme="1"/>
        <rFont val="Arial"/>
        <family val="2"/>
      </rPr>
      <t xml:space="preserve">
</t>
    </r>
    <r>
      <rPr>
        <b/>
        <sz val="11"/>
        <color theme="1"/>
        <rFont val="Arial"/>
        <family val="2"/>
      </rPr>
      <t xml:space="preserve">PROGRAMA: </t>
    </r>
    <r>
      <rPr>
        <sz val="11"/>
        <color theme="1"/>
        <rFont val="Arial"/>
        <family val="2"/>
      </rPr>
      <t xml:space="preserve">Consolidación e implementación de óptimos de calidad que garanticen la efectividad de las funciones académico-administrativas, la transparencia y la ética para la toma de decisiones y el desarrollo de la operativización institucional.
</t>
    </r>
    <r>
      <rPr>
        <b/>
        <sz val="11"/>
        <color theme="1"/>
        <rFont val="Arial"/>
        <family val="2"/>
      </rPr>
      <t>PROYECTO</t>
    </r>
    <r>
      <rPr>
        <sz val="11"/>
        <color theme="1"/>
        <rFont val="Arial"/>
        <family val="2"/>
      </rPr>
      <t xml:space="preserve">: Sistema Interno de Aseguramiento  de la Calidad.
</t>
    </r>
    <r>
      <rPr>
        <b/>
        <sz val="11"/>
        <color theme="1"/>
        <rFont val="Arial"/>
        <family val="2"/>
      </rPr>
      <t>OBJETIVO</t>
    </r>
    <r>
      <rPr>
        <sz val="11"/>
        <color theme="1"/>
        <rFont val="Arial"/>
        <family val="2"/>
      </rPr>
      <t xml:space="preserve">: Fortalecer el  el Sistema Interno de Aseguramiento de la Calidad - SIAC, para gestionar las operaciones, actividades y procesos institucionales que optimicen la gestión institucional.
</t>
    </r>
  </si>
  <si>
    <t>Profesional Universitario</t>
  </si>
  <si>
    <t xml:space="preserve">Realizar la revisión y seguimiento a los casos para garantizar la reincorporación al cargo </t>
  </si>
  <si>
    <t>por la no realización de seguimiento de casos que tienen recomendaciones o restricciones originadas por accidentes de trabajo, enfermedad común o laboral,</t>
  </si>
  <si>
    <t>debido al incumplimiento de lo pactado en mesas laborales con los trabajadores, para un beneficio propio o de un tercero</t>
  </si>
  <si>
    <t>uso no adecuado de la energía.</t>
  </si>
  <si>
    <t>debido a que  no se dejan apagados los computadores y las luces al medio día o en las noches,utilizar las escaleras en lugar del ascensor,usar mas ventilacion natural que usar aires acondicionados, para beneficio propio o de un trecero</t>
  </si>
  <si>
    <t xml:space="preserve">plan </t>
  </si>
  <si>
    <t xml:space="preserve">avance del documento: Primer seguimiento Plan de Acción 2023  "Educación para la transformación social y la paz". Link: 
http://administrativos.ut.edu.co/la-universidad-ut/planes-institucionales-ut/plan-de-accion.html </t>
  </si>
  <si>
    <t>por derrame de químicos peligrosos</t>
  </si>
  <si>
    <t>No se puede establecer un dato aproximado toda vez que la Universidad del Tolima cuenta con aproximadamente 60 laboratorios en los cuales hay manipulación de reactivos químicos</t>
  </si>
  <si>
    <t xml:space="preserve">2, implementacion o plicacion del sistema globalmente armonizado </t>
  </si>
  <si>
    <t xml:space="preserve">impacto </t>
  </si>
  <si>
    <t>preventivo</t>
  </si>
  <si>
    <t xml:space="preserve">programa , protocolos </t>
  </si>
  <si>
    <t xml:space="preserve">sin documentar </t>
  </si>
  <si>
    <t>continua -alta</t>
  </si>
  <si>
    <t>sin registro</t>
  </si>
  <si>
    <t>por compartir información confidencial del Sistema Integrado de Gestión</t>
  </si>
  <si>
    <t>por la entrga de datos institucionales para fines no autorizados para beneficio propio o de un tercero</t>
  </si>
  <si>
    <t>1, Control al Listado Maetro de Documentos
2, Control al Listado Mestro de Indicadores</t>
  </si>
  <si>
    <t>Sistemas de Gestión de la Calidad</t>
  </si>
  <si>
    <t>por que  se consignan los dineros de prácticas a profesores o funcionarios</t>
  </si>
  <si>
    <t xml:space="preserve"> y estos no los entregan a los estudiantes que asistieron a las prácticas académicas, para beneficio propio o de un tercero</t>
  </si>
  <si>
    <t>becas y apoyos para la movilidad  profesores, buscando un beneficio propio o de un tercero</t>
  </si>
  <si>
    <t xml:space="preserve">Mesas de trabajo para articular la normatividad de las dos direcciones: Investigaciones/extensión y proyección social </t>
  </si>
  <si>
    <t xml:space="preserve">por manipulación de información a presentar en ejecuciones presupuestales, estados financieros o en  informes financieros, contables y tributarios, </t>
  </si>
  <si>
    <t>debido a alteración del proceso, documentos y obviar la normatividad en beneficio de particulares o terceros</t>
  </si>
  <si>
    <t>de 3 a 24 al año</t>
  </si>
  <si>
    <t xml:space="preserve">1. El profesional universitario contador consolida los reportes enviados por los responsables de la elaboración de informes y realiza las conciliaciones correspondientes con el sistema financiero, previo a la presentación de declaraciones tributarias o informes financieros.
</t>
  </si>
  <si>
    <t>Conciliaciones realizadas y las declaraciones o informes presentadas</t>
  </si>
  <si>
    <t>2. El Profesional Universitario - Contador y el Director Financiero realizan  revisión de Estados Financieros antes de su publicación.</t>
  </si>
  <si>
    <t>Correo de envío de los estados financieros al director financiero y los ajustes realizados en caso de que apliquen</t>
  </si>
  <si>
    <t xml:space="preserve">3. El profesional de la sección de presupuesto elabora los informes a presentar y realiza las verificaciones correspondientes previo a la presentación de los reportes.
</t>
  </si>
  <si>
    <t>Informes presupuestales presentados</t>
  </si>
  <si>
    <t>por apropiación indebida de recursos financieros</t>
  </si>
  <si>
    <t>debido al incumplimiento de los procesos, normatividad y alteración de documentos en beneficio propio o de terceros.</t>
  </si>
  <si>
    <t>Más 5000 al año</t>
  </si>
  <si>
    <t>1.  El  técnico de la sección de tesorería elabora las  conciliaciones bancarias y equipo de tesorería realiza seguimiento mensual a las partidas conciliatorias.</t>
  </si>
  <si>
    <t xml:space="preserve">Matriz mensualizada del consolidado de partidas conciliatorias de todos los bancos y archivo pdf mensualizado de conciliaciones bancarias </t>
  </si>
  <si>
    <t>2. El profesional de tesorería envía vía correo electrónico, los pagos realizados diariamente a la profesional de tesorería encargada del registro de los pagos, quien valida que el pago realizado corresponda al valor adeudado.</t>
  </si>
  <si>
    <t>Los correos de envío de los pagos diarios realizados</t>
  </si>
  <si>
    <t xml:space="preserve">por no radicar los documentos de  Renovación del Registro calificado de los programas  en los tiempos establecidos por parte del Ministerio </t>
  </si>
  <si>
    <t>debido a la inactivación o por expiración del Registro calificado el programa el cual no podra admitir nuevos estuadiantes</t>
  </si>
  <si>
    <t xml:space="preserve">1.  IP-FT-43 plan de contingencia del Ministerio de Educación, el cual será remitido por la Dirección de Aseguramiento de la Calidad para ser radicado en la Unidad de Atención al Ciudadano del Ministerio de Educación Nacional. 
</t>
  </si>
  <si>
    <r>
      <rPr>
        <b/>
        <sz val="9"/>
        <color theme="1"/>
        <rFont val="Calibri"/>
        <family val="2"/>
      </rPr>
      <t xml:space="preserve">EJE 1. </t>
    </r>
    <r>
      <rPr>
        <sz val="9"/>
        <color theme="1"/>
        <rFont val="Calibri"/>
        <family val="2"/>
      </rPr>
      <t xml:space="preserve">EDUCACIÓN INTEGRAL PARA LA  TRANSFORMACIÓN SOCIAL Y LA PAZ
</t>
    </r>
    <r>
      <rPr>
        <b/>
        <sz val="9"/>
        <color theme="1"/>
        <rFont val="Calibri"/>
        <family val="2"/>
      </rPr>
      <t>PROGRAMA:</t>
    </r>
    <r>
      <rPr>
        <sz val="9"/>
        <color theme="1"/>
        <rFont val="Calibri"/>
        <family val="2"/>
      </rPr>
      <t xml:space="preserve">  Aseguramiento integral de la calidad, mediante los procesos continuos de autoevaluación, autorregulación y mejora continua institucional, para dar respuesta a retos y desafíos del entorno.
</t>
    </r>
    <r>
      <rPr>
        <b/>
        <sz val="9"/>
        <color theme="1"/>
        <rFont val="Calibri"/>
        <family val="2"/>
      </rPr>
      <t>PROYECTO:</t>
    </r>
    <r>
      <rPr>
        <sz val="9"/>
        <color theme="1"/>
        <rFont val="Calibri"/>
        <family val="2"/>
      </rPr>
      <t xml:space="preserve"> Aseguramiento de la calidad académica</t>
    </r>
  </si>
  <si>
    <t>Carpeta Planes de Contigencia https://drive.google.com/drive/u/0/folders/1SmgvNqmzj3jiIfDH6gptKLnuUxZ0Aui7</t>
  </si>
  <si>
    <t>cerrada</t>
  </si>
  <si>
    <t>por publicidad y oferta de programas sin claridad o registro calificado</t>
  </si>
  <si>
    <t>debido a que la Institucion solamente podrá hacer publicidad y ofrecer los programas una vez se obtengan el registro calificado. y tenga su cogido SNIES</t>
  </si>
  <si>
    <t xml:space="preserve">1. El Profesional de la Dirección de Aseguramiento de la Calidad, diligencian y actualizan verifica la fecha de vencimiento de los registros calificados, registrada el en el Sistema de Gestión ade Autoevaluación y Acreditación en el formato (AA-P03-F01) e informa por medio de correo electrónico y oficio la alerta de los tiempos de vencimiento y de radicación de documentos ante el MEN. </t>
  </si>
  <si>
    <t>APLICACIÓN DEL MODELO DE AUTOEVALUACIÓN Y ACREDITACION https://drive.google.com/drive/u/0/folders/1wcuAOHIVJSK1FElrero6H3F-jte0Wrdx</t>
  </si>
  <si>
    <t>debido a que no cumple los requisitos  establecidos en el manual de funciones, para beneficio propio o de un tercero.</t>
  </si>
  <si>
    <t xml:space="preserve">Cumplimiento con el procedimiento de selección y vinculación de personal administrativo, y  docente, Código: TH-P01
</t>
  </si>
  <si>
    <t>Implementación del procedimiento  de identificación y gestión de conflicto de interés</t>
  </si>
  <si>
    <t xml:space="preserve">por manipulación de información de las Historias Laborales  de los funcionarios </t>
  </si>
  <si>
    <t>para beneficio propio o de un tercero.</t>
  </si>
  <si>
    <t>Restricción en los permisos de acceso a las Historias Laborales escaneadas, de manera que solo sean de consulta para los funcionarios de la oficina.</t>
  </si>
  <si>
    <t>Sanciones diciplinarias por vulnerar las historias laborales de los funcionarios</t>
  </si>
  <si>
    <t>por omisión intencional de requisitos normativos en la asignación y reconocimiento de puntaje</t>
  </si>
  <si>
    <t>para un pago no debido a profesores de planta</t>
  </si>
  <si>
    <t>1. Declaracion de impedimento por parte de los integrantes del CIARP que presenten conflicto de interéses.</t>
  </si>
  <si>
    <r>
      <rPr>
        <b/>
        <sz val="11"/>
        <color theme="1"/>
        <rFont val="Arial"/>
        <family val="2"/>
      </rPr>
      <t xml:space="preserve">EJE ESTRATÉGICO 6. </t>
    </r>
    <r>
      <rPr>
        <sz val="11"/>
        <color theme="1"/>
        <rFont val="Arial"/>
        <family val="2"/>
      </rPr>
      <t xml:space="preserve">
Desarrollo, Gestión y Sostenibilidad Institucional
</t>
    </r>
    <r>
      <rPr>
        <b/>
        <sz val="11"/>
        <color theme="1"/>
        <rFont val="Arial"/>
        <family val="2"/>
      </rPr>
      <t>PROGRAMA.</t>
    </r>
    <r>
      <rPr>
        <sz val="11"/>
        <color theme="1"/>
        <rFont val="Arial"/>
        <family val="2"/>
      </rPr>
      <t xml:space="preserve">
Fortalecimiento de la gestión financiera mediante las fuentes de ingreso y optimización de los recursos para el cumplimiento de la función y misión social de la Universidad.
</t>
    </r>
    <r>
      <rPr>
        <b/>
        <sz val="11"/>
        <color theme="1"/>
        <rFont val="Arial"/>
        <family val="2"/>
      </rPr>
      <t>PROYECTO.</t>
    </r>
    <r>
      <rPr>
        <sz val="11"/>
        <color theme="1"/>
        <rFont val="Arial"/>
        <family val="2"/>
      </rPr>
      <t xml:space="preserve">
Gestión Financiera y contable universitario.</t>
    </r>
  </si>
  <si>
    <t>Vicerrectoría de Docencia- CIARP</t>
  </si>
  <si>
    <t>Permanente</t>
  </si>
  <si>
    <t xml:space="preserve">2. Asignación de puntaje unicamente con el debido soporte documental. </t>
  </si>
  <si>
    <t>1.-  Se deben realizar campañas educativas                   2- sensibilizar en materia energetica y cuidado del medio ambiente .                                                3- acciones prevencion consumo  4. Se vienen implementando acciones de energías alternativas como paneles solares, y bombillas led.</t>
  </si>
  <si>
    <t>documentar</t>
  </si>
  <si>
    <t xml:space="preserve">con registro </t>
  </si>
  <si>
    <t>EJE 3. AMBIENTALIZACIÓN INSTITUCIONAL Y TERRITORIAL. PROYECTO: Plan de gestión ambiental del campus /acción:Presentar el documento del Plan de  Ahorro de Energía al Comité de Gestión Ambiental</t>
  </si>
  <si>
    <r>
      <rPr>
        <sz val="11"/>
        <color theme="1"/>
        <rFont val="Arial"/>
      </rPr>
      <t xml:space="preserve">Segundo seguimiento Plan de Acción 2023  "Educación para la transformación social y la paz" Link: 
</t>
    </r>
    <r>
      <rPr>
        <u/>
        <sz val="11"/>
        <color rgb="FF1155CC"/>
        <rFont val="Arial"/>
      </rPr>
      <t>http://administrativos.ut.edu.co/la-universidad-ut/planes-institucionales-ut/plan-de-accion.html</t>
    </r>
  </si>
  <si>
    <t xml:space="preserve">cerrado </t>
  </si>
  <si>
    <t>debido a mala manipulación o almacenamiento no adecuado . por el incumplimiento de la normatividad, para beneficio propio o de un tercero</t>
  </si>
  <si>
    <t xml:space="preserve">1.- Se deben realizar capacitaciones a todo el personal de los laboratorios. 2.- Se debe implementar, por el área competente,  el Sistema Globalmente Armonizado para la correcta manipulación y almacenamiento de químicos </t>
  </si>
  <si>
    <t>EJE 3. AMBIENTALIZACIÓN INSTITUCIONAL Y TERRITORIAL. PROYECTO:Universidad territorio ambiental /Acción: Realizar acompañamiento a los laboratorios  en el adecuado almacenamiento de químicos (investigación, docencia y extensión) en el marco de  la implementación del Sistema Globlamente Armonizado .</t>
  </si>
  <si>
    <t>30/01/2023</t>
  </si>
  <si>
    <t>Cerrada</t>
  </si>
  <si>
    <t>2. Implementación de forma periodica de cambios de contraseña y habilitación del token generado al correo institucional del usuario para el ingreso a la plataforma academusoft.</t>
  </si>
  <si>
    <t xml:space="preserve">1.  Auditoria al cumplimiento del proceso de admision, selección y legalización al identificar una inconsistencia.
</t>
  </si>
  <si>
    <t xml:space="preserve">1.  Auditorias al cumplimiento del proceso de admisión, selección y legalización al identificar una
inconsistencia.
</t>
  </si>
  <si>
    <t>2. Implementación de forma periodica de cambios de contraseña y habilitación del token en el correo institucional del usuario para el ingreso a la plataforma academusoft.</t>
  </si>
  <si>
    <t>por alteración de los registros de calificaciones, requisitos académicos y fraudes,</t>
  </si>
  <si>
    <t xml:space="preserve">a cambio de un beneficio personal o de un tercero incumpliendo la normatividad legal vigente
</t>
  </si>
  <si>
    <t>2. Implementación de forma periodica de cambios de contraseña en el correo institucional de cada usuario y habilitación del token  para el ingreso a la plataforma academusoft.</t>
  </si>
  <si>
    <t xml:space="preserve">3.  Aseguramiento de la información digital (archivos) historicos de la plataforma  académica de notas para cotejar información </t>
  </si>
  <si>
    <t>3. Aseguramiento de la información a través de copias de seguridad en los servidores de manera periodica (back up)</t>
  </si>
  <si>
    <t xml:space="preserve">1.  Control del consecutivo en drive de la firma del Registrador(a) con la fecha de los documentos tramitados.
</t>
  </si>
  <si>
    <t>2. Implementación de la firma digital del Registrador(a)</t>
  </si>
  <si>
    <t>2. En tramite de la impletanción de firma digital</t>
  </si>
  <si>
    <t>2. Implementación de la firma digital</t>
  </si>
  <si>
    <t>por el uso indebido de  la información institucional</t>
  </si>
  <si>
    <t>debido  a un beneficio particular o de terceros, que genera un riesgo de corrupción institucional.</t>
  </si>
  <si>
    <t>1. Se deben revisar los requisitos y la relación con el cumplimiento de los objetivos institucionaler para priorizar la asignación de recursos</t>
  </si>
  <si>
    <t>Informe Trimestral presentado a la Rectoría</t>
  </si>
  <si>
    <t>32 de enero de 2023</t>
  </si>
  <si>
    <t>2 de febrero de 2023</t>
  </si>
  <si>
    <t>lan de Acción 2023  "Educación para la transformación social y la paz" Link: 
http://administrativos.ut.edu.co/la-universidad-ut/planes-institucionales-ut/plan-de-accion.html</t>
  </si>
  <si>
    <t>Cerradal</t>
  </si>
  <si>
    <t>1.  Se deben realizar  controles a través del Comité Central de Investigaciones, que debe aplicr la normatividad legal vigente.</t>
  </si>
  <si>
    <t>1.  Se deben realizar  controles a través del Comité Central de Currículo, que debe aplicar la normatividad legal vigente.</t>
  </si>
  <si>
    <t>Finalizó diplomado de riesgos y responsabilidades derivadas de la contratación Estatal</t>
  </si>
  <si>
    <t>Se tiene programado para el 07 de diciembre la capacitación de la plataforma ''Mi mercado popular'' de Colombia Compra Eficiente</t>
  </si>
  <si>
    <t>Revisión previa de los documentos que soportan la etapa precontractual.</t>
  </si>
  <si>
    <t xml:space="preserve">por falta de seguimiento y control en la gestión de tramites administrativos y judiciales. </t>
  </si>
  <si>
    <t xml:space="preserve">Informe trimestral que se rinde a Rectoría </t>
  </si>
  <si>
    <t>por la adquisición de bienes y servicios a traves de procesos manipulados por terceros que buscan satisfacer intereses particulares;</t>
  </si>
  <si>
    <t>Analisis del sector que hace parte de la etapa pre contractual de los diversos contratos que así lo requieran</t>
  </si>
  <si>
    <t>verificacion de cotizaciones presentadas.</t>
  </si>
  <si>
    <t>para la toma de decisiones por parte de la alta dirección en beneficio propio o de un tercero.</t>
  </si>
  <si>
    <t>Los conceptos serán emitidos por escrito</t>
  </si>
  <si>
    <t>se cuenta con la base de datos de conceptos así como asignación de consecutivos de convenio</t>
  </si>
  <si>
    <t>informes trimestrales enviados a rectoría</t>
  </si>
  <si>
    <t>Participar en las actividades propuestas por la institución relacionadas con el código de integridad</t>
  </si>
  <si>
    <t>Se cuenta con un funcionario adscrito a la oficina que es gestor de integridad</t>
  </si>
  <si>
    <t>por uso indebido de la firma del jefe inmediato en los documentos que gestiona la dependencia</t>
  </si>
  <si>
    <t>con el fin de beneficiar un interés particular o el de un tercero</t>
  </si>
  <si>
    <t>Base de datos de consecutivos de firma de jefe de oficina</t>
  </si>
  <si>
    <t>Base de datos de consecutivos de firma de jefe de oficina, teniendo en cuenta la adquisición de firma digital, se tienen los documentos firmados a través de dicho aplicativo</t>
  </si>
  <si>
    <t>Adquisición e implementación del TOKEN o firma digital, adquirido por la institución</t>
  </si>
  <si>
    <t>por indebido adelantamiento de procesos disciplinarios llevados en contra de empleados públicos en etapa de juzgamiento</t>
  </si>
  <si>
    <t>con el fin de beneficiar un interés particular, evitando la imputación de responsabilidad e imposición de sanción</t>
  </si>
  <si>
    <t>Se estableció segunda instancia a las decisiones tomadas en caso de ser requerido por el quejoso.</t>
  </si>
  <si>
    <t>La función de juzgamiento es asignada por resolución y cuenta, por ley, con segunda instancia</t>
  </si>
  <si>
    <t>no se tenia asignado el proceso</t>
  </si>
  <si>
    <t>Autos de tramite a segunda instancia</t>
  </si>
  <si>
    <t>Capacitar al funcionario juzgador en la normativa aplicable al caso</t>
  </si>
  <si>
    <t>No se tenia asignado el proceso</t>
  </si>
  <si>
    <t>por ausencia en la prestación del servicio por parte del personal administrativo y operativo asignado a labores,</t>
  </si>
  <si>
    <t>debido al  incumplimiento de  las labores asignadas dentro de los planes de mantenimiento a la planta fisica   o  el desarrollo de actividades  como practicas.</t>
  </si>
  <si>
    <t xml:space="preserve"> Los encargados de cada procesos y la Dirección de Servicios Institucionales, realizan el seguimiento  y control del ausentismo por permisos, compensatorios e incapacidades  y se reportan a la Direccion de Gestión del Talento Humano.</t>
  </si>
  <si>
    <t>Coordiandores de cada sección, Direccion de Servicios Institucionales</t>
  </si>
  <si>
    <t>Informes  de consolidados  por ausentismo</t>
  </si>
  <si>
    <t>por hacer un uso indebido o apropiarse de los bienes (insumos materiales,  equipos, herramientas, mobiliario), o permitir que otro haga  uso indebebido o se apropie de los mismos</t>
  </si>
  <si>
    <t>para  beneficio propio o de un tercero</t>
  </si>
  <si>
    <t xml:space="preserve">La Direccion en colaboracion con los profesionales y auxiliares, realizan seguimiento a los procesos de compra y distribucion de materiales </t>
  </si>
  <si>
    <t>Direccion de servicios Institucionales, Auxiliar Administratio (sección de operarios)</t>
  </si>
  <si>
    <t xml:space="preserve">Informe mensual  de cosolidado de mantenimiento  a la Alta Direccion </t>
  </si>
  <si>
    <t>por alteración de los resultados</t>
  </si>
  <si>
    <t>en el proceso de elecciones y consultas que lidera la Secretaría General a favor de un tercero.</t>
  </si>
  <si>
    <t xml:space="preserve">Los procesos de elección de la Universidad a partir del Acuerdo 042 de 2020 permite que a través del mnecanismo tecnológico se puede realizar un mayor control, pues cualquier ajuste o alteración queda huella en la plataforma lo que facilita su proceso de auditoría. Así mismo, los procesos aunque se adelanten de manera virtual, son acompañados por organismos de control, como la Defensoría del Pueblo, Procuraduría Regional del Tolima, Registraduría Nacional del Estado Civil y Control Interno de la Universidad.  </t>
  </si>
  <si>
    <r>
      <rPr>
        <b/>
        <sz val="11"/>
        <color theme="1"/>
        <rFont val="Calibri"/>
        <family val="2"/>
        <scheme val="minor"/>
      </rPr>
      <t>EJE  6.  DESARROLLO, GESTIÓN Y SOSTENIBILIDAD INSTITUCIONAL</t>
    </r>
    <r>
      <rPr>
        <sz val="11"/>
        <color theme="1"/>
        <rFont val="Calibri"/>
        <scheme val="minor"/>
      </rPr>
      <t xml:space="preserve">
</t>
    </r>
    <r>
      <rPr>
        <b/>
        <sz val="11"/>
        <color theme="1"/>
        <rFont val="Calibri"/>
        <family val="2"/>
        <scheme val="minor"/>
      </rPr>
      <t>PROGRAMA</t>
    </r>
    <r>
      <rPr>
        <sz val="11"/>
        <color theme="1"/>
        <rFont val="Calibri"/>
        <scheme val="minor"/>
      </rPr>
      <t xml:space="preserve">: Consolidación e implementación de óptimos de calidad que garanticen la efectividad de las funciones académico-administrativas, la transparencia y la ética para la toma de decisiones y el desarrollo de la operativización institucional.
</t>
    </r>
    <r>
      <rPr>
        <b/>
        <sz val="11"/>
        <color theme="1"/>
        <rFont val="Calibri"/>
        <family val="2"/>
        <scheme val="minor"/>
      </rPr>
      <t>PROYECTO</t>
    </r>
    <r>
      <rPr>
        <sz val="11"/>
        <color theme="1"/>
        <rFont val="Calibri"/>
        <scheme val="minor"/>
      </rPr>
      <t>:Sistema de Información  para la eficiencia administrativa</t>
    </r>
  </si>
  <si>
    <t xml:space="preserve">Secretario General, Profesional Universitario de Comunicaciones, Profesional de la Oficina de Tecnologías de la Información y las Comunicaciones. </t>
  </si>
  <si>
    <t xml:space="preserve">Teniendo en cuenta la temporalidad de las elecciones para este período no se presenta control alguno, como quiera que no se contempla elección alguna. En caso de que se reporte por alguna unidad la necesidad de convocar alguna representación, el control a valorar será las pruebas de seguridad que se realizan a la plataforma de elcciones. </t>
  </si>
  <si>
    <t xml:space="preserve">Auditoría de seguridad a la plataforma de elecciones, en compañía de los condaidatos a las diferentes representaciones o cargos a proveer mediante consulta. Para ello, se hace citación a organismos de control. </t>
  </si>
  <si>
    <t>Abierta.</t>
  </si>
  <si>
    <t>por retrasar, omitir o alterar la expedición, publicación o notificación  de los actos administrativos</t>
  </si>
  <si>
    <t xml:space="preserve"> emanados por el Consejo Superior Universitario, el Consejo Académico y la Rectoría, buscando un beneficio particular.</t>
  </si>
  <si>
    <t xml:space="preserve">A través de la secretaría General, la suscripción de los Acuerdos como las resoluciones de rectoría deben cumplid diferentes filtros, entre ellos, la Vicerrectoría de Docencia para el caso de los Acuerdos del consejo académico quien valida que la información contenida en el mismo sea la que fue aprobado por el órgano colegiado. Para el caso de los acuerdos emitidos por el Consejo Superior los mismos previo a suscripción son visados por el Departamentos de Asuntos Jurídicos de la Gobernación, toda vez que es aquella la que preside esta corporación, donde se valida que lo acordado sea lo aprobado en las correspondientes sesiones. Adicionalmente, los acuerdos son punlicados en el SIAAD en el cual los diferentes usuarios y ciudadanía en general podrá contrastar que lo aprobado en el acuerdo concuerde con lo decidido en la sesión lo cual consta en las actas publicadas en el mismo sistema, reduciendo el riesgo de beneficios particulares. Finalmente, a través del sistema de notificaciones de resoluciones de rectoría, el profesional jurídico de la secretaría valida que los actos emitidos por rectoría hayan cumplido con los filtros correspondientes y se acompañen de los adjuntos que dan cuenta del reconocimiento. </t>
  </si>
  <si>
    <t xml:space="preserve">por emitir actas de grado y diplomas adulterados,  </t>
  </si>
  <si>
    <t>emitidos y avalados por el Secretario General, buscando un beneficio particular.</t>
  </si>
  <si>
    <t xml:space="preserve">Se diseñó por la Secretaría General diploma de hologramas y matices de colores que permiten el control de seguridad en el papel especial de impresión que reduce sea adulterado. La emisión de los diplomas y actas pasan por diferentes filtros, entre ellos la Oficina de Admisión, Registro y Control Académico, Oficina de Matrículas y las direcciones de programa. Adicionalmente, la emisión de títulos solo podrá hacerse con estudiantes ingresados al SNIES, información que controla la Oficina de Registro Académico, y reduce el riesgo de emisión con beneficio particular. </t>
  </si>
  <si>
    <r>
      <rPr>
        <b/>
        <sz val="14"/>
        <color theme="1"/>
        <rFont val="Calibri"/>
        <family val="2"/>
        <scheme val="minor"/>
      </rPr>
      <t xml:space="preserve">EJE  6.  DESARROLLO, GESTIÓN Y SOSTENIBILIDAD 
</t>
    </r>
    <r>
      <rPr>
        <sz val="14"/>
        <color theme="1"/>
        <rFont val="Calibri"/>
        <family val="2"/>
        <scheme val="minor"/>
      </rPr>
      <t xml:space="preserve">
</t>
    </r>
    <r>
      <rPr>
        <b/>
        <sz val="14"/>
        <color theme="1"/>
        <rFont val="Calibri"/>
        <family val="2"/>
        <scheme val="minor"/>
      </rPr>
      <t>PROGRAMA</t>
    </r>
    <r>
      <rPr>
        <sz val="14"/>
        <color theme="1"/>
        <rFont val="Calibri"/>
        <family val="2"/>
        <scheme val="minor"/>
      </rPr>
      <t xml:space="preserve">: Consolidación e implementación de óptimos de calidad que garanticen la efectividad de las funciones académico-administrativas, la transparencia y la ética para la toma de decisiones y el desarrollo de la operativización institucional.
</t>
    </r>
    <r>
      <rPr>
        <b/>
        <sz val="14"/>
        <color theme="1"/>
        <rFont val="Calibri"/>
        <family val="2"/>
        <scheme val="minor"/>
      </rPr>
      <t>PROYECTO:</t>
    </r>
    <r>
      <rPr>
        <sz val="14"/>
        <color theme="1"/>
        <rFont val="Calibri"/>
        <family val="2"/>
        <scheme val="minor"/>
      </rPr>
      <t>Sistema de Información  para la eficiencia administrativa</t>
    </r>
  </si>
  <si>
    <t>Cumplimiento de los controles establecidos en el procedimiento de Grados.
Emisición de circulares periódicamente en procura del mejoramiento del proceso.</t>
  </si>
  <si>
    <t>Cumplimiento de los controles establecidos en el procedimiento de Grados.
Emisición de circulares periódicamente en procura del mejoramiento del proceso</t>
  </si>
  <si>
    <t xml:space="preserve">por que funcionarios o usuarios externos sustraigan, falsifiquen, dupliquen y eliminen
documentos. </t>
  </si>
  <si>
    <t>adulterando la información en beneficio propio o por soborno de terceros.</t>
  </si>
  <si>
    <t xml:space="preserve">Implementación y socialización del
Formato de Control Préstamo Documental IC-P07-F02.
En su mayoría los documentos se envían escaneados para evitar alteración y a su vez contribuir en la preservación documental. </t>
  </si>
  <si>
    <t xml:space="preserve">El Formato de Control Préstamo Documental IC-P07-F02  </t>
  </si>
  <si>
    <t xml:space="preserve">Cerrada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</si>
</sst>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54">
    <font>
      <sz val="11"/>
      <color theme="1"/>
      <name val="Calibri"/>
      <scheme val="minor"/>
    </font>
    <font>
      <sz val="11"/>
      <color theme="1"/>
      <name val="Calibri"/>
      <family val="2"/>
      <scheme val="minor"/>
    </font>
    <font>
      <sz val="11"/>
      <color theme="1"/>
      <name val="Calibri"/>
      <family val="2"/>
      <scheme val="minor"/>
    </font>
    <font>
      <sz val="10"/>
      <color theme="1"/>
      <name val="Arial"/>
      <family val="2"/>
    </font>
    <font>
      <sz val="11"/>
      <name val="Calibri"/>
      <family val="2"/>
    </font>
    <font>
      <b/>
      <sz val="14"/>
      <color rgb="FF006600"/>
      <name val="Arial"/>
      <family val="2"/>
    </font>
    <font>
      <sz val="11"/>
      <color theme="1"/>
      <name val="Arial"/>
      <family val="2"/>
    </font>
    <font>
      <sz val="11"/>
      <color theme="1"/>
      <name val="Calibri"/>
      <family val="2"/>
    </font>
    <font>
      <b/>
      <sz val="12"/>
      <color rgb="FFFF0000"/>
      <name val="Arial"/>
      <family val="2"/>
    </font>
    <font>
      <b/>
      <sz val="11"/>
      <color theme="1"/>
      <name val="Arial"/>
      <family val="2"/>
    </font>
    <font>
      <sz val="12"/>
      <color theme="1"/>
      <name val="Arial"/>
      <family val="2"/>
    </font>
    <font>
      <b/>
      <sz val="11"/>
      <color theme="1"/>
      <name val="Calibri"/>
      <family val="2"/>
    </font>
    <font>
      <b/>
      <sz val="10"/>
      <color theme="1"/>
      <name val="Arial"/>
      <family val="2"/>
    </font>
    <font>
      <sz val="9"/>
      <color theme="1"/>
      <name val="Arial"/>
      <family val="2"/>
    </font>
    <font>
      <sz val="11"/>
      <color theme="0"/>
      <name val="Calibri"/>
      <family val="2"/>
    </font>
    <font>
      <sz val="11"/>
      <color rgb="FFA5A5A5"/>
      <name val="Calibri"/>
      <family val="2"/>
    </font>
    <font>
      <b/>
      <sz val="12"/>
      <color theme="1"/>
      <name val="Arial"/>
      <family val="2"/>
    </font>
    <font>
      <sz val="14"/>
      <color theme="1"/>
      <name val="Arial"/>
      <family val="2"/>
    </font>
    <font>
      <sz val="11"/>
      <color theme="1"/>
      <name val="Century Gothic"/>
      <family val="2"/>
    </font>
    <font>
      <b/>
      <sz val="16"/>
      <color theme="1"/>
      <name val="Calibri"/>
      <family val="2"/>
    </font>
    <font>
      <b/>
      <sz val="12"/>
      <color theme="1"/>
      <name val="Calibri"/>
      <family val="2"/>
    </font>
    <font>
      <sz val="11"/>
      <color theme="1"/>
      <name val="Calibri"/>
      <family val="2"/>
      <scheme val="minor"/>
    </font>
    <font>
      <b/>
      <sz val="11"/>
      <name val="Calibri"/>
      <family val="2"/>
    </font>
    <font>
      <sz val="11"/>
      <color theme="1"/>
      <name val="Calibri"/>
      <family val="2"/>
      <scheme val="minor"/>
    </font>
    <font>
      <sz val="11"/>
      <name val="Arial"/>
      <family val="2"/>
    </font>
    <font>
      <sz val="14"/>
      <color theme="1"/>
      <name val="Calibri"/>
      <family val="2"/>
      <scheme val="minor"/>
    </font>
    <font>
      <sz val="14"/>
      <name val="Calibri"/>
      <family val="2"/>
      <scheme val="minor"/>
    </font>
    <font>
      <sz val="9"/>
      <color theme="1"/>
      <name val="Calibri"/>
      <family val="2"/>
      <scheme val="minor"/>
    </font>
    <font>
      <b/>
      <sz val="9"/>
      <color theme="1"/>
      <name val="Calibri"/>
      <family val="2"/>
      <scheme val="minor"/>
    </font>
    <font>
      <b/>
      <sz val="11"/>
      <name val="Arial"/>
      <family val="2"/>
    </font>
    <font>
      <sz val="10"/>
      <color theme="1"/>
      <name val="Calibri"/>
      <family val="2"/>
      <scheme val="minor"/>
    </font>
    <font>
      <sz val="10"/>
      <color theme="1"/>
      <name val="Calibri"/>
      <family val="2"/>
    </font>
    <font>
      <b/>
      <sz val="10"/>
      <color theme="1"/>
      <name val="Calibri"/>
      <family val="2"/>
    </font>
    <font>
      <sz val="12"/>
      <color theme="1"/>
      <name val="Calibri"/>
      <family val="2"/>
      <scheme val="minor"/>
    </font>
    <font>
      <b/>
      <sz val="12"/>
      <color theme="1"/>
      <name val="Calibri"/>
      <family val="2"/>
      <scheme val="minor"/>
    </font>
    <font>
      <sz val="8"/>
      <color theme="1"/>
      <name val="Century Gothic"/>
      <family val="2"/>
    </font>
    <font>
      <b/>
      <sz val="8"/>
      <color theme="1"/>
      <name val="Century Gothic"/>
      <family val="2"/>
    </font>
    <font>
      <sz val="14"/>
      <color theme="1"/>
      <name val="Calibri"/>
      <family val="2"/>
    </font>
    <font>
      <sz val="9"/>
      <color theme="1"/>
      <name val="Calibri"/>
      <family val="2"/>
    </font>
    <font>
      <b/>
      <sz val="9"/>
      <color theme="1"/>
      <name val="Calibri"/>
      <family val="2"/>
    </font>
    <font>
      <sz val="11"/>
      <color theme="1"/>
      <name val="Century Gothic"/>
    </font>
    <font>
      <sz val="14"/>
      <color theme="1"/>
      <name val="Calibri"/>
    </font>
    <font>
      <u/>
      <sz val="11"/>
      <color theme="1"/>
      <name val="Arial"/>
    </font>
    <font>
      <sz val="11"/>
      <color theme="1"/>
      <name val="Arial"/>
    </font>
    <font>
      <u/>
      <sz val="11"/>
      <color rgb="FF1155CC"/>
      <name val="Arial"/>
    </font>
    <font>
      <sz val="11"/>
      <color theme="1"/>
      <name val="Calibri"/>
    </font>
    <font>
      <sz val="11"/>
      <name val="Calibri"/>
    </font>
    <font>
      <b/>
      <sz val="9"/>
      <color indexed="81"/>
      <name val="Tahoma"/>
      <family val="2"/>
    </font>
    <font>
      <sz val="9"/>
      <color indexed="81"/>
      <name val="Tahoma"/>
      <family val="2"/>
    </font>
    <font>
      <b/>
      <sz val="11"/>
      <color theme="1"/>
      <name val="Calibri"/>
      <family val="2"/>
      <scheme val="minor"/>
    </font>
    <font>
      <sz val="14"/>
      <color theme="1"/>
      <name val="Century Gothic"/>
      <family val="2"/>
    </font>
    <font>
      <sz val="16"/>
      <color theme="1"/>
      <name val="Calibri"/>
      <family val="2"/>
      <scheme val="minor"/>
    </font>
    <font>
      <sz val="13"/>
      <color theme="1"/>
      <name val="Calibri"/>
      <family val="2"/>
      <scheme val="minor"/>
    </font>
    <font>
      <b/>
      <sz val="14"/>
      <color theme="1"/>
      <name val="Calibri"/>
      <family val="2"/>
      <scheme val="minor"/>
    </font>
  </fonts>
  <fills count="18">
    <fill>
      <patternFill patternType="none"/>
    </fill>
    <fill>
      <patternFill patternType="gray125"/>
    </fill>
    <fill>
      <patternFill patternType="solid">
        <fgColor rgb="FFE2EFD9"/>
        <bgColor rgb="FFE2EFD9"/>
      </patternFill>
    </fill>
    <fill>
      <patternFill patternType="solid">
        <fgColor rgb="FFC5E0B3"/>
        <bgColor rgb="FFC5E0B3"/>
      </patternFill>
    </fill>
    <fill>
      <patternFill patternType="solid">
        <fgColor rgb="FFA8D08D"/>
        <bgColor rgb="FFA8D08D"/>
      </patternFill>
    </fill>
    <fill>
      <patternFill patternType="solid">
        <fgColor theme="0"/>
        <bgColor theme="0"/>
      </patternFill>
    </fill>
    <fill>
      <patternFill patternType="solid">
        <fgColor rgb="FFD6DCE4"/>
        <bgColor rgb="FFD6DCE4"/>
      </patternFill>
    </fill>
    <fill>
      <patternFill patternType="solid">
        <fgColor rgb="FFD8D8D8"/>
        <bgColor rgb="FFD8D8D8"/>
      </patternFill>
    </fill>
    <fill>
      <patternFill patternType="solid">
        <fgColor rgb="FFFFD965"/>
        <bgColor rgb="FFFFD965"/>
      </patternFill>
    </fill>
    <fill>
      <patternFill patternType="solid">
        <fgColor rgb="FFDEEAF6"/>
        <bgColor rgb="FFDEEAF6"/>
      </patternFill>
    </fill>
    <fill>
      <patternFill patternType="solid">
        <fgColor rgb="FFFEF2CB"/>
        <bgColor rgb="FFFEF2CB"/>
      </patternFill>
    </fill>
    <fill>
      <patternFill patternType="solid">
        <fgColor rgb="FFFFFF00"/>
        <bgColor rgb="FFFFFF00"/>
      </patternFill>
    </fill>
    <fill>
      <patternFill patternType="solid">
        <fgColor theme="9"/>
        <bgColor theme="9"/>
      </patternFill>
    </fill>
    <fill>
      <patternFill patternType="solid">
        <fgColor rgb="FFFFFF00"/>
        <bgColor indexed="64"/>
      </patternFill>
    </fill>
    <fill>
      <patternFill patternType="solid">
        <fgColor rgb="FFFFFF00"/>
        <bgColor rgb="FFDEEAF6"/>
      </patternFill>
    </fill>
    <fill>
      <patternFill patternType="solid">
        <fgColor theme="0"/>
        <bgColor indexed="64"/>
      </patternFill>
    </fill>
    <fill>
      <patternFill patternType="solid">
        <fgColor rgb="FFFFFFFF"/>
        <bgColor rgb="FFFFFFFF"/>
      </patternFill>
    </fill>
    <fill>
      <patternFill patternType="solid">
        <fgColor theme="7" tint="0.79998168889431442"/>
        <bgColor indexed="64"/>
      </patternFill>
    </fill>
  </fills>
  <borders count="72">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right/>
      <top/>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bottom style="thin">
        <color indexed="64"/>
      </bottom>
      <diagonal/>
    </border>
    <border>
      <left style="thin">
        <color rgb="FF000000"/>
      </left>
      <right/>
      <top/>
      <bottom style="thin">
        <color indexed="64"/>
      </bottom>
      <diagonal/>
    </border>
    <border>
      <left/>
      <right style="thin">
        <color rgb="FF000000"/>
      </right>
      <top/>
      <bottom style="thin">
        <color indexed="64"/>
      </bottom>
      <diagonal/>
    </border>
    <border>
      <left style="thin">
        <color indexed="64"/>
      </left>
      <right/>
      <top style="thin">
        <color indexed="64"/>
      </top>
      <bottom style="thin">
        <color indexed="64"/>
      </bottom>
      <diagonal/>
    </border>
    <border>
      <left style="thin">
        <color rgb="FF000000"/>
      </left>
      <right style="thin">
        <color rgb="FF000000"/>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rgb="FF000000"/>
      </bottom>
      <diagonal/>
    </border>
    <border>
      <left style="thin">
        <color rgb="FF000000"/>
      </left>
      <right style="thin">
        <color indexed="64"/>
      </right>
      <top style="thin">
        <color indexed="64"/>
      </top>
      <bottom/>
      <diagonal/>
    </border>
    <border>
      <left style="thin">
        <color indexed="64"/>
      </left>
      <right style="thin">
        <color rgb="FF000000"/>
      </right>
      <top style="thin">
        <color rgb="FF000000"/>
      </top>
      <bottom/>
      <diagonal/>
    </border>
    <border>
      <left style="thin">
        <color indexed="64"/>
      </left>
      <right style="thin">
        <color rgb="FF000000"/>
      </right>
      <top/>
      <bottom style="thin">
        <color rgb="FF000000"/>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rgb="FF000000"/>
      </left>
      <right style="thin">
        <color rgb="FF000000"/>
      </right>
      <top style="thin">
        <color rgb="FF000000"/>
      </top>
      <bottom style="thin">
        <color indexed="64"/>
      </bottom>
      <diagonal/>
    </border>
    <border>
      <left/>
      <right style="thin">
        <color indexed="64"/>
      </right>
      <top/>
      <bottom/>
      <diagonal/>
    </border>
    <border>
      <left style="thin">
        <color rgb="FF000000"/>
      </left>
      <right style="thin">
        <color indexed="64"/>
      </right>
      <top/>
      <bottom style="thin">
        <color indexed="64"/>
      </bottom>
      <diagonal/>
    </border>
    <border>
      <left style="thin">
        <color rgb="FF000000"/>
      </left>
      <right/>
      <top style="thin">
        <color rgb="FF000000"/>
      </top>
      <bottom style="thin">
        <color indexed="64"/>
      </bottom>
      <diagonal/>
    </border>
    <border>
      <left/>
      <right style="thin">
        <color rgb="FF000000"/>
      </right>
      <top style="thin">
        <color rgb="FF000000"/>
      </top>
      <bottom style="thin">
        <color indexed="64"/>
      </bottom>
      <diagonal/>
    </border>
    <border>
      <left style="thin">
        <color indexed="64"/>
      </left>
      <right/>
      <top/>
      <bottom style="thin">
        <color indexed="64"/>
      </bottom>
      <diagonal/>
    </border>
  </borders>
  <cellStyleXfs count="2">
    <xf numFmtId="0" fontId="0" fillId="0" borderId="0"/>
    <xf numFmtId="9" fontId="23" fillId="0" borderId="0" applyFont="0" applyFill="0" applyBorder="0" applyAlignment="0" applyProtection="0"/>
  </cellStyleXfs>
  <cellXfs count="554">
    <xf numFmtId="0" fontId="0" fillId="0" borderId="0" xfId="0" applyFont="1" applyAlignment="1"/>
    <xf numFmtId="0" fontId="6" fillId="0" borderId="5" xfId="0" applyFont="1" applyBorder="1" applyAlignment="1">
      <alignment horizontal="center"/>
    </xf>
    <xf numFmtId="0" fontId="3" fillId="0" borderId="0" xfId="0" applyFont="1" applyAlignment="1">
      <alignment vertical="center"/>
    </xf>
    <xf numFmtId="0" fontId="7" fillId="0" borderId="0" xfId="0" applyFont="1"/>
    <xf numFmtId="0" fontId="6" fillId="0" borderId="5" xfId="0" applyFont="1" applyBorder="1" applyAlignment="1">
      <alignment horizontal="center" vertical="center" wrapText="1"/>
    </xf>
    <xf numFmtId="0" fontId="6" fillId="0" borderId="5" xfId="0" applyFont="1" applyBorder="1" applyAlignment="1">
      <alignment horizontal="center" vertical="center"/>
    </xf>
    <xf numFmtId="0" fontId="9" fillId="2" borderId="5" xfId="0" applyFont="1" applyFill="1" applyBorder="1" applyAlignment="1">
      <alignment horizontal="center" vertical="center" wrapText="1"/>
    </xf>
    <xf numFmtId="0" fontId="6" fillId="0" borderId="5" xfId="0" applyFont="1" applyBorder="1" applyAlignment="1">
      <alignment horizontal="left" vertical="center" wrapText="1"/>
    </xf>
    <xf numFmtId="0" fontId="6" fillId="0" borderId="12" xfId="0" applyFont="1" applyBorder="1" applyAlignment="1">
      <alignment horizontal="left" vertical="top" wrapText="1"/>
    </xf>
    <xf numFmtId="0" fontId="6" fillId="0" borderId="13" xfId="0" applyFont="1" applyBorder="1"/>
    <xf numFmtId="0" fontId="6" fillId="0" borderId="5" xfId="0" applyFont="1" applyBorder="1" applyAlignment="1">
      <alignment horizontal="left" vertical="top" wrapText="1"/>
    </xf>
    <xf numFmtId="0" fontId="6" fillId="0" borderId="5" xfId="0" applyFont="1" applyBorder="1" applyAlignment="1">
      <alignment horizontal="left" vertical="center" wrapText="1"/>
    </xf>
    <xf numFmtId="0" fontId="6" fillId="0" borderId="13" xfId="0" applyFont="1" applyBorder="1" applyAlignment="1">
      <alignment horizontal="left" vertical="top" wrapText="1"/>
    </xf>
    <xf numFmtId="0" fontId="6" fillId="0" borderId="5" xfId="0" applyFont="1" applyBorder="1" applyAlignment="1">
      <alignment horizontal="left" vertical="top" wrapText="1"/>
    </xf>
    <xf numFmtId="0" fontId="6" fillId="0" borderId="15" xfId="0" applyFont="1" applyBorder="1" applyAlignment="1">
      <alignment horizontal="left" vertical="top" wrapText="1"/>
    </xf>
    <xf numFmtId="0" fontId="12" fillId="3" borderId="5" xfId="0" applyFont="1" applyFill="1" applyBorder="1" applyAlignment="1">
      <alignment horizontal="center" vertical="center" wrapText="1"/>
    </xf>
    <xf numFmtId="0" fontId="3" fillId="0" borderId="5" xfId="0" applyFont="1" applyBorder="1" applyAlignment="1">
      <alignment horizontal="center" vertical="center" wrapText="1"/>
    </xf>
    <xf numFmtId="0" fontId="3" fillId="0" borderId="5" xfId="0" applyFont="1" applyBorder="1" applyAlignment="1">
      <alignment horizontal="left" vertical="center" wrapText="1"/>
    </xf>
    <xf numFmtId="0" fontId="13" fillId="0" borderId="5" xfId="0" applyFont="1" applyBorder="1" applyAlignment="1">
      <alignment vertical="top" wrapText="1"/>
    </xf>
    <xf numFmtId="0" fontId="3" fillId="0" borderId="5" xfId="0" applyFont="1" applyBorder="1" applyAlignment="1">
      <alignment horizontal="center" vertical="center"/>
    </xf>
    <xf numFmtId="0" fontId="14" fillId="0" borderId="5" xfId="0" applyFont="1" applyBorder="1" applyAlignment="1">
      <alignment horizontal="center" vertical="center" wrapText="1"/>
    </xf>
    <xf numFmtId="0" fontId="7" fillId="0" borderId="0" xfId="0" applyFont="1" applyAlignment="1">
      <alignment horizontal="center" vertical="center" wrapText="1"/>
    </xf>
    <xf numFmtId="0" fontId="15" fillId="0" borderId="5" xfId="0" applyFont="1" applyBorder="1" applyAlignment="1">
      <alignment horizontal="center" vertical="center" wrapText="1"/>
    </xf>
    <xf numFmtId="0" fontId="12" fillId="3" borderId="19" xfId="0" applyFont="1" applyFill="1" applyBorder="1" applyAlignment="1">
      <alignment horizontal="center" vertical="center" wrapText="1"/>
    </xf>
    <xf numFmtId="0" fontId="17" fillId="2" borderId="44"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6" fillId="9" borderId="5" xfId="0" applyFont="1" applyFill="1" applyBorder="1" applyAlignment="1">
      <alignment horizontal="center" vertical="center" wrapText="1"/>
    </xf>
    <xf numFmtId="9" fontId="18" fillId="0" borderId="5" xfId="0" applyNumberFormat="1" applyFont="1" applyBorder="1" applyAlignment="1">
      <alignment horizontal="center" vertical="center"/>
    </xf>
    <xf numFmtId="0" fontId="18" fillId="0" borderId="5" xfId="0" applyFont="1" applyBorder="1" applyAlignment="1">
      <alignment horizontal="left" vertical="center" wrapText="1"/>
    </xf>
    <xf numFmtId="0" fontId="18" fillId="0" borderId="5" xfId="0" applyFont="1" applyBorder="1" applyAlignment="1">
      <alignment horizontal="center" vertical="center"/>
    </xf>
    <xf numFmtId="0" fontId="7" fillId="0" borderId="5" xfId="0" applyFont="1" applyBorder="1" applyAlignment="1">
      <alignment horizontal="center" vertical="center"/>
    </xf>
    <xf numFmtId="0" fontId="7" fillId="0" borderId="0" xfId="0" applyFont="1" applyAlignment="1">
      <alignment wrapText="1"/>
    </xf>
    <xf numFmtId="0" fontId="19" fillId="0" borderId="0" xfId="0" applyFont="1" applyAlignment="1">
      <alignment horizontal="center"/>
    </xf>
    <xf numFmtId="0" fontId="20" fillId="0" borderId="0" xfId="0" applyFont="1"/>
    <xf numFmtId="0" fontId="7" fillId="11" borderId="47" xfId="0" applyFont="1" applyFill="1" applyBorder="1"/>
    <xf numFmtId="0" fontId="7" fillId="12" borderId="47" xfId="0" applyFont="1" applyFill="1" applyBorder="1"/>
    <xf numFmtId="0" fontId="11" fillId="0" borderId="0" xfId="0" applyFont="1"/>
    <xf numFmtId="9" fontId="7" fillId="0" borderId="0" xfId="0" applyNumberFormat="1" applyFont="1"/>
    <xf numFmtId="0" fontId="11" fillId="0" borderId="5" xfId="0" applyFont="1" applyBorder="1" applyAlignment="1">
      <alignment horizontal="center"/>
    </xf>
    <xf numFmtId="0" fontId="11" fillId="0" borderId="12" xfId="0" applyFont="1" applyBorder="1" applyAlignment="1">
      <alignment horizontal="center"/>
    </xf>
    <xf numFmtId="0" fontId="11" fillId="0" borderId="16" xfId="0" applyFont="1" applyBorder="1" applyAlignment="1">
      <alignment horizontal="center"/>
    </xf>
    <xf numFmtId="0" fontId="7" fillId="0" borderId="5" xfId="0" applyFont="1" applyBorder="1" applyAlignment="1">
      <alignment vertical="center"/>
    </xf>
    <xf numFmtId="0" fontId="7" fillId="0" borderId="13" xfId="0" applyFont="1" applyBorder="1" applyAlignment="1">
      <alignment vertical="center"/>
    </xf>
    <xf numFmtId="0" fontId="7" fillId="0" borderId="5" xfId="0" applyFont="1" applyBorder="1"/>
    <xf numFmtId="9" fontId="7" fillId="0" borderId="5" xfId="0" applyNumberFormat="1" applyFont="1" applyBorder="1"/>
    <xf numFmtId="0" fontId="7" fillId="0" borderId="12" xfId="0" applyFont="1" applyBorder="1"/>
    <xf numFmtId="9" fontId="7" fillId="0" borderId="12" xfId="0" applyNumberFormat="1" applyFont="1" applyBorder="1"/>
    <xf numFmtId="9" fontId="7" fillId="0" borderId="16" xfId="0" applyNumberFormat="1" applyFont="1" applyBorder="1"/>
    <xf numFmtId="0" fontId="21" fillId="0" borderId="0" xfId="0" applyFont="1"/>
    <xf numFmtId="0" fontId="0" fillId="0" borderId="0" xfId="0" applyFont="1" applyAlignment="1"/>
    <xf numFmtId="0" fontId="0" fillId="0" borderId="0" xfId="0" applyFont="1" applyAlignment="1"/>
    <xf numFmtId="0" fontId="18" fillId="0" borderId="15" xfId="0" applyFont="1" applyFill="1" applyBorder="1" applyAlignment="1">
      <alignment horizontal="center" vertical="center" wrapText="1"/>
    </xf>
    <xf numFmtId="0" fontId="18" fillId="0" borderId="15" xfId="0" applyFont="1" applyFill="1" applyBorder="1" applyAlignment="1">
      <alignment horizontal="center" vertical="center"/>
    </xf>
    <xf numFmtId="9" fontId="18" fillId="0" borderId="15" xfId="0" applyNumberFormat="1" applyFont="1" applyFill="1" applyBorder="1" applyAlignment="1">
      <alignment horizontal="center" vertical="center"/>
    </xf>
    <xf numFmtId="0" fontId="18" fillId="0" borderId="5" xfId="0" applyFont="1" applyFill="1" applyBorder="1" applyAlignment="1">
      <alignment horizontal="left" vertical="center" wrapText="1"/>
    </xf>
    <xf numFmtId="0" fontId="18" fillId="0" borderId="5" xfId="0" applyFont="1" applyFill="1" applyBorder="1" applyAlignment="1">
      <alignment horizontal="center" vertical="center"/>
    </xf>
    <xf numFmtId="9" fontId="18" fillId="0" borderId="5" xfId="0" applyNumberFormat="1" applyFont="1" applyFill="1" applyBorder="1" applyAlignment="1">
      <alignment horizontal="center" vertical="center"/>
    </xf>
    <xf numFmtId="0" fontId="18" fillId="0" borderId="17" xfId="0" applyFont="1" applyFill="1" applyBorder="1" applyAlignment="1">
      <alignment horizontal="center" vertical="center" wrapText="1"/>
    </xf>
    <xf numFmtId="0" fontId="18" fillId="0" borderId="46" xfId="0" applyFont="1" applyFill="1" applyBorder="1" applyAlignment="1">
      <alignment horizontal="center" vertical="center" wrapText="1"/>
    </xf>
    <xf numFmtId="0" fontId="7" fillId="0" borderId="19" xfId="0" applyFont="1" applyFill="1" applyBorder="1" applyAlignment="1">
      <alignment horizontal="center" vertical="center"/>
    </xf>
    <xf numFmtId="0" fontId="25" fillId="13" borderId="48" xfId="0" applyFont="1" applyFill="1" applyBorder="1" applyAlignment="1">
      <alignment horizontal="left" vertical="center" wrapText="1"/>
    </xf>
    <xf numFmtId="0" fontId="25" fillId="15" borderId="48" xfId="0" applyFont="1" applyFill="1" applyBorder="1" applyAlignment="1">
      <alignment horizontal="center" vertical="center" wrapText="1"/>
    </xf>
    <xf numFmtId="0" fontId="25" fillId="15" borderId="48" xfId="0" applyFont="1" applyFill="1" applyBorder="1" applyAlignment="1">
      <alignment horizontal="center" vertical="center"/>
    </xf>
    <xf numFmtId="9" fontId="25" fillId="15" borderId="48" xfId="1" applyFont="1" applyFill="1" applyBorder="1" applyAlignment="1">
      <alignment horizontal="center" vertical="center"/>
    </xf>
    <xf numFmtId="0" fontId="25" fillId="15" borderId="48" xfId="0" applyFont="1" applyFill="1" applyBorder="1" applyAlignment="1">
      <alignment horizontal="left" vertical="center" wrapText="1"/>
    </xf>
    <xf numFmtId="0" fontId="26" fillId="15" borderId="48" xfId="0" applyFont="1" applyFill="1" applyBorder="1" applyAlignment="1">
      <alignment horizontal="center" vertical="center"/>
    </xf>
    <xf numFmtId="9" fontId="25" fillId="15" borderId="48" xfId="1" applyNumberFormat="1" applyFont="1" applyFill="1" applyBorder="1" applyAlignment="1">
      <alignment horizontal="center" vertical="center"/>
    </xf>
    <xf numFmtId="9" fontId="25" fillId="0" borderId="48" xfId="1" applyFont="1" applyBorder="1" applyAlignment="1">
      <alignment horizontal="center" vertical="center"/>
    </xf>
    <xf numFmtId="9" fontId="0" fillId="0" borderId="48" xfId="1" applyFont="1" applyBorder="1" applyAlignment="1">
      <alignment horizontal="center" vertical="center"/>
    </xf>
    <xf numFmtId="0" fontId="0" fillId="0" borderId="0" xfId="0"/>
    <xf numFmtId="0" fontId="0" fillId="0" borderId="48" xfId="0" applyBorder="1" applyAlignment="1">
      <alignment horizontal="center" vertical="center"/>
    </xf>
    <xf numFmtId="9" fontId="0" fillId="0" borderId="48" xfId="1" applyFont="1" applyBorder="1" applyAlignment="1">
      <alignment vertical="center"/>
    </xf>
    <xf numFmtId="0" fontId="0" fillId="0" borderId="48" xfId="0" applyBorder="1" applyAlignment="1">
      <alignment horizontal="left" vertical="center" wrapText="1"/>
    </xf>
    <xf numFmtId="0" fontId="7" fillId="0" borderId="5" xfId="0" applyFont="1" applyBorder="1" applyAlignment="1">
      <alignment horizontal="left" vertical="center" wrapText="1"/>
    </xf>
    <xf numFmtId="0" fontId="18" fillId="0" borderId="46" xfId="0" applyFont="1" applyBorder="1" applyAlignment="1">
      <alignment horizontal="center" vertical="center" wrapText="1"/>
    </xf>
    <xf numFmtId="0" fontId="18" fillId="0" borderId="46" xfId="0" applyFont="1" applyBorder="1" applyAlignment="1">
      <alignment horizontal="center" vertical="center"/>
    </xf>
    <xf numFmtId="9" fontId="18" fillId="0" borderId="46" xfId="0" applyNumberFormat="1" applyFont="1" applyBorder="1" applyAlignment="1">
      <alignment horizontal="center" vertical="center"/>
    </xf>
    <xf numFmtId="0" fontId="6" fillId="0" borderId="48" xfId="0" applyFont="1" applyBorder="1" applyAlignment="1">
      <alignment vertical="center" wrapText="1"/>
    </xf>
    <xf numFmtId="0" fontId="6" fillId="0" borderId="48" xfId="0" applyFont="1" applyBorder="1" applyAlignment="1">
      <alignment horizontal="center" vertical="center"/>
    </xf>
    <xf numFmtId="0" fontId="24" fillId="0" borderId="48" xfId="0" applyFont="1" applyBorder="1" applyAlignment="1">
      <alignment horizontal="justify" vertical="center" wrapText="1"/>
    </xf>
    <xf numFmtId="0" fontId="24" fillId="0" borderId="48" xfId="0" applyFont="1" applyBorder="1" applyAlignment="1">
      <alignment horizontal="center" vertical="center"/>
    </xf>
    <xf numFmtId="9" fontId="6" fillId="0" borderId="48" xfId="1" applyFont="1" applyBorder="1" applyAlignment="1">
      <alignment horizontal="center" vertical="center"/>
    </xf>
    <xf numFmtId="0" fontId="0" fillId="0" borderId="0" xfId="0" applyAlignment="1">
      <alignment horizontal="center" vertical="center"/>
    </xf>
    <xf numFmtId="0" fontId="6" fillId="0" borderId="48" xfId="0" applyFont="1" applyBorder="1" applyAlignment="1">
      <alignment horizontal="left" vertical="center" wrapText="1"/>
    </xf>
    <xf numFmtId="9" fontId="6" fillId="0" borderId="48" xfId="1" applyNumberFormat="1" applyFont="1" applyBorder="1" applyAlignment="1">
      <alignment horizontal="center" vertical="center"/>
    </xf>
    <xf numFmtId="0" fontId="6" fillId="0" borderId="48" xfId="0" applyFont="1" applyBorder="1" applyAlignment="1">
      <alignment horizontal="left" wrapText="1"/>
    </xf>
    <xf numFmtId="0" fontId="6" fillId="0" borderId="48" xfId="0" applyFont="1" applyBorder="1" applyAlignment="1">
      <alignment vertical="center"/>
    </xf>
    <xf numFmtId="0" fontId="24" fillId="0" borderId="48" xfId="0" applyFont="1" applyBorder="1" applyAlignment="1">
      <alignment vertical="center"/>
    </xf>
    <xf numFmtId="0" fontId="6" fillId="0" borderId="48" xfId="0" applyFont="1" applyBorder="1" applyAlignment="1">
      <alignment wrapText="1"/>
    </xf>
    <xf numFmtId="9" fontId="0" fillId="0" borderId="48" xfId="1" applyNumberFormat="1" applyFont="1" applyBorder="1" applyAlignment="1">
      <alignment horizontal="center" vertical="center"/>
    </xf>
    <xf numFmtId="0" fontId="25" fillId="0" borderId="48" xfId="0" applyFont="1" applyBorder="1" applyAlignment="1">
      <alignment horizontal="center" vertical="center"/>
    </xf>
    <xf numFmtId="0" fontId="25" fillId="0" borderId="48" xfId="0" applyFont="1" applyBorder="1" applyAlignment="1">
      <alignment horizontal="left" vertical="center" wrapText="1"/>
    </xf>
    <xf numFmtId="0" fontId="25" fillId="0" borderId="48" xfId="0" applyFont="1" applyFill="1" applyBorder="1" applyAlignment="1">
      <alignment horizontal="center" vertical="center" wrapText="1"/>
    </xf>
    <xf numFmtId="0" fontId="0" fillId="0" borderId="49" xfId="0" applyBorder="1" applyAlignment="1">
      <alignment horizontal="center" vertical="center"/>
    </xf>
    <xf numFmtId="9" fontId="25" fillId="0" borderId="48" xfId="1" applyNumberFormat="1" applyFont="1" applyBorder="1" applyAlignment="1">
      <alignment horizontal="center" vertical="center"/>
    </xf>
    <xf numFmtId="0" fontId="31" fillId="0" borderId="66" xfId="0" applyFont="1" applyBorder="1" applyAlignment="1">
      <alignment horizontal="center" vertical="center"/>
    </xf>
    <xf numFmtId="0" fontId="18" fillId="0" borderId="48" xfId="0" applyFont="1" applyBorder="1" applyAlignment="1">
      <alignment horizontal="center" vertical="center"/>
    </xf>
    <xf numFmtId="9" fontId="18" fillId="0" borderId="48" xfId="1" applyFont="1" applyBorder="1" applyAlignment="1">
      <alignment horizontal="center" vertical="center"/>
    </xf>
    <xf numFmtId="9" fontId="18" fillId="0" borderId="48" xfId="1" applyNumberFormat="1" applyFont="1" applyBorder="1" applyAlignment="1">
      <alignment horizontal="center" vertical="center"/>
    </xf>
    <xf numFmtId="0" fontId="0" fillId="15" borderId="0" xfId="0" applyFill="1"/>
    <xf numFmtId="0" fontId="37" fillId="15" borderId="5" xfId="0" applyFont="1" applyFill="1" applyBorder="1" applyAlignment="1">
      <alignment horizontal="left" vertical="center" wrapText="1"/>
    </xf>
    <xf numFmtId="0" fontId="37" fillId="15" borderId="5" xfId="0" applyFont="1" applyFill="1" applyBorder="1" applyAlignment="1">
      <alignment horizontal="left" vertical="top" wrapText="1"/>
    </xf>
    <xf numFmtId="0" fontId="0" fillId="0" borderId="0" xfId="0" applyFont="1" applyAlignment="1"/>
    <xf numFmtId="0" fontId="25" fillId="0" borderId="48" xfId="0" applyFont="1" applyFill="1" applyBorder="1" applyAlignment="1">
      <alignment horizontal="left" vertical="center" wrapText="1"/>
    </xf>
    <xf numFmtId="0" fontId="25" fillId="0" borderId="48" xfId="0" applyFont="1" applyFill="1" applyBorder="1" applyAlignment="1">
      <alignment horizontal="center" vertical="center"/>
    </xf>
    <xf numFmtId="0" fontId="6" fillId="0" borderId="48" xfId="0" applyFont="1" applyFill="1" applyBorder="1" applyAlignment="1">
      <alignment horizontal="center" vertical="center" wrapText="1"/>
    </xf>
    <xf numFmtId="0" fontId="25" fillId="0" borderId="49" xfId="0" applyFont="1" applyFill="1" applyBorder="1" applyAlignment="1">
      <alignment horizontal="center" vertical="center" wrapText="1"/>
    </xf>
    <xf numFmtId="0" fontId="0" fillId="0" borderId="48" xfId="0" applyFill="1" applyBorder="1" applyAlignment="1">
      <alignment horizontal="left" vertical="center" wrapText="1"/>
    </xf>
    <xf numFmtId="0" fontId="0" fillId="0" borderId="48" xfId="0" applyFont="1" applyBorder="1" applyAlignment="1">
      <alignment horizontal="center" vertical="center"/>
    </xf>
    <xf numFmtId="14" fontId="0" fillId="0" borderId="48" xfId="0" applyNumberFormat="1" applyFill="1" applyBorder="1" applyAlignment="1">
      <alignment vertical="center" wrapText="1"/>
    </xf>
    <xf numFmtId="14" fontId="0" fillId="0" borderId="49" xfId="0" applyNumberFormat="1" applyFill="1" applyBorder="1" applyAlignment="1">
      <alignment vertical="center" wrapText="1"/>
    </xf>
    <xf numFmtId="0" fontId="37" fillId="5" borderId="5" xfId="0" applyFont="1" applyFill="1" applyBorder="1" applyAlignment="1">
      <alignment horizontal="center" vertical="center" wrapText="1"/>
    </xf>
    <xf numFmtId="0" fontId="37" fillId="5" borderId="5" xfId="0" applyFont="1" applyFill="1" applyBorder="1" applyAlignment="1">
      <alignment horizontal="center" vertical="center"/>
    </xf>
    <xf numFmtId="9" fontId="37" fillId="5" borderId="5" xfId="0" applyNumberFormat="1" applyFont="1" applyFill="1" applyBorder="1" applyAlignment="1">
      <alignment horizontal="center" vertical="center"/>
    </xf>
    <xf numFmtId="9" fontId="7" fillId="0" borderId="5" xfId="0" applyNumberFormat="1" applyFont="1" applyBorder="1" applyAlignment="1">
      <alignment horizontal="center" vertical="center"/>
    </xf>
    <xf numFmtId="0" fontId="37" fillId="0" borderId="5" xfId="0" applyFont="1" applyFill="1" applyBorder="1" applyAlignment="1">
      <alignment horizontal="left" vertical="center" wrapText="1"/>
    </xf>
    <xf numFmtId="0" fontId="7" fillId="0" borderId="5" xfId="0" applyFont="1" applyFill="1" applyBorder="1" applyAlignment="1">
      <alignment vertical="center" wrapText="1"/>
    </xf>
    <xf numFmtId="0" fontId="37" fillId="0" borderId="5" xfId="0" applyFont="1" applyFill="1" applyBorder="1" applyAlignment="1">
      <alignment horizontal="center" vertical="center"/>
    </xf>
    <xf numFmtId="0" fontId="7" fillId="0" borderId="5" xfId="0" applyFont="1" applyFill="1" applyBorder="1"/>
    <xf numFmtId="0" fontId="6" fillId="0" borderId="5" xfId="0" applyFont="1" applyFill="1" applyBorder="1" applyAlignment="1">
      <alignment horizontal="center" vertical="center" wrapText="1"/>
    </xf>
    <xf numFmtId="9" fontId="37" fillId="0" borderId="5" xfId="0" applyNumberFormat="1" applyFont="1" applyBorder="1" applyAlignment="1">
      <alignment horizontal="center" vertical="center"/>
    </xf>
    <xf numFmtId="0" fontId="37" fillId="0" borderId="5" xfId="0" applyFont="1" applyBorder="1" applyAlignment="1">
      <alignment horizontal="center" vertical="center"/>
    </xf>
    <xf numFmtId="0" fontId="4" fillId="0" borderId="5" xfId="0" applyFont="1" applyFill="1" applyBorder="1" applyAlignment="1">
      <alignment vertical="center" wrapText="1"/>
    </xf>
    <xf numFmtId="0" fontId="24" fillId="0" borderId="5" xfId="0" applyFont="1" applyBorder="1" applyAlignment="1">
      <alignment horizontal="center" vertical="center"/>
    </xf>
    <xf numFmtId="0" fontId="4" fillId="0" borderId="46" xfId="0" applyFont="1" applyFill="1" applyBorder="1" applyAlignment="1">
      <alignment vertical="center" wrapText="1"/>
    </xf>
    <xf numFmtId="0" fontId="24" fillId="0" borderId="46" xfId="0" applyFont="1" applyBorder="1" applyAlignment="1">
      <alignment horizontal="center" vertical="center"/>
    </xf>
    <xf numFmtId="0" fontId="37" fillId="0" borderId="46" xfId="0" applyFont="1" applyBorder="1" applyAlignment="1">
      <alignment horizontal="center" vertical="center"/>
    </xf>
    <xf numFmtId="0" fontId="37" fillId="5" borderId="46" xfId="0" applyFont="1" applyFill="1" applyBorder="1" applyAlignment="1">
      <alignment horizontal="center" vertical="center"/>
    </xf>
    <xf numFmtId="0" fontId="37" fillId="5" borderId="46" xfId="0" applyFont="1" applyFill="1" applyBorder="1" applyAlignment="1">
      <alignment horizontal="center" vertical="center" wrapText="1"/>
    </xf>
    <xf numFmtId="9" fontId="37" fillId="5" borderId="46" xfId="0" applyNumberFormat="1" applyFont="1" applyFill="1" applyBorder="1" applyAlignment="1">
      <alignment horizontal="center" vertical="center"/>
    </xf>
    <xf numFmtId="0" fontId="7" fillId="0" borderId="46" xfId="0" applyFont="1" applyFill="1" applyBorder="1" applyAlignment="1">
      <alignment vertical="center" wrapText="1"/>
    </xf>
    <xf numFmtId="0" fontId="37" fillId="0" borderId="46" xfId="0" applyFont="1" applyFill="1" applyBorder="1" applyAlignment="1">
      <alignment horizontal="center" vertical="center"/>
    </xf>
    <xf numFmtId="9" fontId="37" fillId="0" borderId="46" xfId="0" applyNumberFormat="1" applyFont="1" applyBorder="1" applyAlignment="1">
      <alignment horizontal="center" vertical="center"/>
    </xf>
    <xf numFmtId="9" fontId="7" fillId="0" borderId="46" xfId="0" applyNumberFormat="1" applyFont="1" applyBorder="1" applyAlignment="1">
      <alignment horizontal="center" vertical="center"/>
    </xf>
    <xf numFmtId="0" fontId="6" fillId="0" borderId="5" xfId="0" applyFont="1" applyFill="1" applyBorder="1" applyAlignment="1">
      <alignment horizontal="left" vertical="center" wrapText="1"/>
    </xf>
    <xf numFmtId="0" fontId="6" fillId="0" borderId="5" xfId="0" applyFont="1" applyFill="1" applyBorder="1" applyAlignment="1">
      <alignment horizontal="center" vertical="center"/>
    </xf>
    <xf numFmtId="9" fontId="6" fillId="0" borderId="5" xfId="0" applyNumberFormat="1" applyFont="1" applyFill="1" applyBorder="1" applyAlignment="1">
      <alignment horizontal="center" vertical="center"/>
    </xf>
    <xf numFmtId="0" fontId="0" fillId="0" borderId="0" xfId="0" applyFont="1" applyFill="1" applyAlignment="1"/>
    <xf numFmtId="0" fontId="25" fillId="0" borderId="48" xfId="0" applyFont="1" applyFill="1" applyBorder="1" applyAlignment="1">
      <alignment vertical="center" wrapText="1"/>
    </xf>
    <xf numFmtId="0" fontId="0" fillId="0" borderId="48" xfId="0" applyFont="1" applyFill="1" applyBorder="1" applyAlignment="1">
      <alignment horizontal="center" vertical="center"/>
    </xf>
    <xf numFmtId="0" fontId="4" fillId="0" borderId="19" xfId="0" applyFont="1" applyFill="1" applyBorder="1"/>
    <xf numFmtId="0" fontId="25" fillId="0" borderId="49" xfId="0" applyFont="1" applyFill="1" applyBorder="1" applyAlignment="1">
      <alignment horizontal="left" vertical="center" wrapText="1"/>
    </xf>
    <xf numFmtId="0" fontId="25" fillId="0" borderId="49" xfId="0" applyFont="1" applyFill="1" applyBorder="1" applyAlignment="1">
      <alignment horizontal="center" vertical="center" wrapText="1"/>
    </xf>
    <xf numFmtId="9" fontId="25" fillId="0" borderId="49" xfId="1" applyFont="1" applyBorder="1" applyAlignment="1">
      <alignment horizontal="center" vertical="center"/>
    </xf>
    <xf numFmtId="0" fontId="6" fillId="0" borderId="49" xfId="0" applyFont="1" applyFill="1" applyBorder="1" applyAlignment="1">
      <alignment horizontal="center" vertical="center" wrapText="1"/>
    </xf>
    <xf numFmtId="0" fontId="6" fillId="0" borderId="56" xfId="0" applyFont="1" applyFill="1" applyBorder="1" applyAlignment="1">
      <alignment horizontal="center" vertical="center" wrapText="1"/>
    </xf>
    <xf numFmtId="0" fontId="0" fillId="0" borderId="49" xfId="0" applyBorder="1" applyAlignment="1">
      <alignment horizontal="center" vertical="center"/>
    </xf>
    <xf numFmtId="0" fontId="18" fillId="0" borderId="46" xfId="0" applyFont="1" applyFill="1" applyBorder="1" applyAlignment="1">
      <alignment horizontal="left" vertical="center" wrapText="1"/>
    </xf>
    <xf numFmtId="0" fontId="18" fillId="0" borderId="46" xfId="0" applyFont="1" applyFill="1" applyBorder="1" applyAlignment="1">
      <alignment horizontal="center" vertical="center" wrapText="1"/>
    </xf>
    <xf numFmtId="0" fontId="18" fillId="0" borderId="46" xfId="0" applyFont="1" applyFill="1" applyBorder="1" applyAlignment="1">
      <alignment horizontal="center" vertical="center"/>
    </xf>
    <xf numFmtId="9" fontId="6" fillId="0" borderId="48" xfId="1" applyFont="1" applyBorder="1" applyAlignment="1">
      <alignment horizontal="center" vertical="center"/>
    </xf>
    <xf numFmtId="0" fontId="25" fillId="0" borderId="48" xfId="0" applyFont="1" applyBorder="1" applyAlignment="1">
      <alignment horizontal="center" vertical="center"/>
    </xf>
    <xf numFmtId="0" fontId="40" fillId="5" borderId="5" xfId="0" applyFont="1" applyFill="1" applyBorder="1" applyAlignment="1">
      <alignment horizontal="center" vertical="center"/>
    </xf>
    <xf numFmtId="9" fontId="40" fillId="5" borderId="5" xfId="0" applyNumberFormat="1" applyFont="1" applyFill="1" applyBorder="1" applyAlignment="1">
      <alignment horizontal="center" vertical="center"/>
    </xf>
    <xf numFmtId="0" fontId="45" fillId="16" borderId="5" xfId="0" applyFont="1" applyFill="1" applyBorder="1" applyAlignment="1">
      <alignment horizontal="left" vertical="center" wrapText="1"/>
    </xf>
    <xf numFmtId="0" fontId="45" fillId="0" borderId="5" xfId="0" applyFont="1" applyBorder="1" applyAlignment="1">
      <alignment horizontal="center" vertical="center"/>
    </xf>
    <xf numFmtId="9" fontId="40" fillId="0" borderId="5" xfId="0" applyNumberFormat="1" applyFont="1" applyBorder="1" applyAlignment="1">
      <alignment horizontal="center" vertical="center"/>
    </xf>
    <xf numFmtId="0" fontId="40" fillId="0" borderId="5" xfId="0" applyFont="1" applyBorder="1" applyAlignment="1">
      <alignment horizontal="center" vertical="center"/>
    </xf>
    <xf numFmtId="0" fontId="40" fillId="0" borderId="5" xfId="0" applyFont="1" applyBorder="1" applyAlignment="1">
      <alignment horizontal="center" vertical="center" wrapText="1"/>
    </xf>
    <xf numFmtId="0" fontId="6" fillId="0" borderId="48" xfId="0" applyFont="1" applyBorder="1" applyAlignment="1">
      <alignment horizontal="center" vertical="center"/>
    </xf>
    <xf numFmtId="9" fontId="6" fillId="0" borderId="48" xfId="1" applyFont="1" applyBorder="1" applyAlignment="1">
      <alignment horizontal="center" vertical="center"/>
    </xf>
    <xf numFmtId="0" fontId="3" fillId="0" borderId="48" xfId="0" applyFont="1" applyFill="1" applyBorder="1" applyAlignment="1">
      <alignment horizontal="left" vertical="center" wrapText="1"/>
    </xf>
    <xf numFmtId="0" fontId="3" fillId="0" borderId="48" xfId="0" applyFont="1" applyFill="1" applyBorder="1" applyAlignment="1">
      <alignment horizontal="left" vertical="top" wrapText="1"/>
    </xf>
    <xf numFmtId="0" fontId="3" fillId="0" borderId="56" xfId="0" applyFont="1" applyFill="1" applyBorder="1" applyAlignment="1">
      <alignment vertical="top" wrapText="1"/>
    </xf>
    <xf numFmtId="0" fontId="25" fillId="0" borderId="48" xfId="0" applyFont="1" applyBorder="1" applyAlignment="1">
      <alignment horizontal="left" vertical="top" wrapText="1"/>
    </xf>
    <xf numFmtId="0" fontId="3" fillId="0" borderId="48" xfId="0" applyFont="1" applyFill="1" applyBorder="1" applyAlignment="1">
      <alignment vertical="center" wrapText="1"/>
    </xf>
    <xf numFmtId="0" fontId="37" fillId="0" borderId="46" xfId="0" applyFont="1" applyFill="1" applyBorder="1" applyAlignment="1">
      <alignment horizontal="left" vertical="center" wrapText="1"/>
    </xf>
    <xf numFmtId="0" fontId="6" fillId="15" borderId="48" xfId="0" applyFont="1" applyFill="1" applyBorder="1" applyAlignment="1">
      <alignment horizontal="center" vertical="center" wrapText="1"/>
    </xf>
    <xf numFmtId="0" fontId="6" fillId="15" borderId="48" xfId="0" applyFont="1" applyFill="1" applyBorder="1" applyAlignment="1">
      <alignment horizontal="center" vertical="center"/>
    </xf>
    <xf numFmtId="9" fontId="6" fillId="15" borderId="48" xfId="1" applyFont="1" applyFill="1" applyBorder="1" applyAlignment="1">
      <alignment horizontal="center" vertical="center"/>
    </xf>
    <xf numFmtId="0" fontId="17" fillId="15" borderId="48" xfId="0" applyFont="1" applyFill="1" applyBorder="1" applyAlignment="1">
      <alignment horizontal="left" vertical="center" wrapText="1"/>
    </xf>
    <xf numFmtId="0" fontId="24" fillId="15" borderId="48" xfId="0" applyFont="1" applyFill="1" applyBorder="1" applyAlignment="1">
      <alignment horizontal="center" vertical="center"/>
    </xf>
    <xf numFmtId="0" fontId="6" fillId="0" borderId="48" xfId="0" applyFont="1" applyFill="1" applyBorder="1" applyAlignment="1">
      <alignment horizontal="left" vertical="center" wrapText="1"/>
    </xf>
    <xf numFmtId="0" fontId="6" fillId="0" borderId="48" xfId="0" applyFont="1" applyFill="1" applyBorder="1" applyAlignment="1">
      <alignment horizontal="center" vertical="center"/>
    </xf>
    <xf numFmtId="0" fontId="0" fillId="0" borderId="48" xfId="0" applyFill="1" applyBorder="1" applyAlignment="1">
      <alignment horizontal="left" vertical="top" wrapText="1"/>
    </xf>
    <xf numFmtId="0" fontId="6" fillId="0" borderId="48" xfId="0" applyFont="1" applyFill="1" applyBorder="1" applyAlignment="1">
      <alignment vertical="center" wrapText="1"/>
    </xf>
    <xf numFmtId="0" fontId="9" fillId="0" borderId="48" xfId="0" applyFont="1" applyFill="1" applyBorder="1" applyAlignment="1">
      <alignment horizontal="left" vertical="top" wrapText="1"/>
    </xf>
    <xf numFmtId="0" fontId="9" fillId="0" borderId="49" xfId="0" applyFont="1" applyFill="1" applyBorder="1" applyAlignment="1">
      <alignment horizontal="left" vertical="top" wrapText="1"/>
    </xf>
    <xf numFmtId="0" fontId="27" fillId="0" borderId="48" xfId="0" applyFont="1" applyFill="1" applyBorder="1" applyAlignment="1">
      <alignment vertical="center" wrapText="1"/>
    </xf>
    <xf numFmtId="0" fontId="0" fillId="0" borderId="48" xfId="0" applyFill="1" applyBorder="1" applyAlignment="1">
      <alignment horizontal="center" vertical="center" wrapText="1"/>
    </xf>
    <xf numFmtId="14" fontId="0" fillId="0" borderId="48" xfId="0" applyNumberFormat="1" applyFill="1" applyBorder="1" applyAlignment="1">
      <alignment horizontal="center" vertical="center"/>
    </xf>
    <xf numFmtId="0" fontId="38" fillId="0" borderId="5" xfId="0" applyFont="1" applyFill="1" applyBorder="1" applyAlignment="1">
      <alignment horizontal="left" vertical="center" wrapText="1"/>
    </xf>
    <xf numFmtId="0" fontId="7" fillId="0" borderId="5" xfId="0" applyFont="1" applyFill="1" applyBorder="1" applyAlignment="1">
      <alignment horizontal="center" vertical="center" wrapText="1"/>
    </xf>
    <xf numFmtId="14" fontId="7" fillId="0" borderId="5" xfId="0" applyNumberFormat="1" applyFont="1" applyFill="1" applyBorder="1" applyAlignment="1">
      <alignment horizontal="center" vertical="center"/>
    </xf>
    <xf numFmtId="14" fontId="7" fillId="0" borderId="5" xfId="0" applyNumberFormat="1" applyFont="1" applyFill="1" applyBorder="1" applyAlignment="1">
      <alignment horizontal="center" vertical="center" wrapText="1"/>
    </xf>
    <xf numFmtId="0" fontId="6" fillId="0" borderId="53" xfId="0" applyFont="1" applyFill="1" applyBorder="1" applyAlignment="1">
      <alignment horizontal="left" vertical="center" wrapText="1"/>
    </xf>
    <xf numFmtId="0" fontId="7" fillId="0" borderId="5" xfId="0" applyFont="1" applyFill="1" applyBorder="1" applyAlignment="1">
      <alignment horizontal="center" vertical="center"/>
    </xf>
    <xf numFmtId="0" fontId="6" fillId="0" borderId="63" xfId="0" applyFont="1" applyFill="1" applyBorder="1" applyAlignment="1">
      <alignment horizontal="center" vertical="center" wrapText="1"/>
    </xf>
    <xf numFmtId="0" fontId="18" fillId="0" borderId="48" xfId="0" applyFont="1" applyFill="1" applyBorder="1" applyAlignment="1">
      <alignment vertical="top" wrapText="1"/>
    </xf>
    <xf numFmtId="0" fontId="7" fillId="0" borderId="0" xfId="0" applyFont="1" applyFill="1" applyAlignment="1">
      <alignment wrapText="1"/>
    </xf>
    <xf numFmtId="0" fontId="3" fillId="0" borderId="5" xfId="0" applyFont="1" applyFill="1" applyBorder="1" applyAlignment="1">
      <alignment wrapText="1"/>
    </xf>
    <xf numFmtId="0" fontId="7" fillId="0" borderId="5" xfId="0" applyFont="1" applyFill="1" applyBorder="1" applyAlignment="1">
      <alignment wrapText="1"/>
    </xf>
    <xf numFmtId="0" fontId="7" fillId="0" borderId="5" xfId="0" applyFont="1" applyFill="1" applyBorder="1" applyAlignment="1">
      <alignment horizontal="left" vertical="center" wrapText="1"/>
    </xf>
    <xf numFmtId="0" fontId="25" fillId="0" borderId="48" xfId="0" applyFont="1" applyFill="1" applyBorder="1" applyAlignment="1">
      <alignment horizontal="left" vertical="center" wrapText="1"/>
    </xf>
    <xf numFmtId="0" fontId="6" fillId="0" borderId="19" xfId="0" applyFont="1" applyBorder="1" applyAlignment="1">
      <alignment horizontal="center" vertical="center" wrapText="1"/>
    </xf>
    <xf numFmtId="0" fontId="6" fillId="15" borderId="49" xfId="0" applyFont="1" applyFill="1" applyBorder="1" applyAlignment="1">
      <alignment horizontal="center" vertical="center" wrapText="1"/>
    </xf>
    <xf numFmtId="0" fontId="6" fillId="15" borderId="56" xfId="0" applyFont="1" applyFill="1" applyBorder="1" applyAlignment="1">
      <alignment horizontal="center" vertical="center" wrapText="1"/>
    </xf>
    <xf numFmtId="0" fontId="24" fillId="0" borderId="48" xfId="0" applyFont="1" applyBorder="1" applyAlignment="1">
      <alignment wrapText="1"/>
    </xf>
    <xf numFmtId="0" fontId="31" fillId="0" borderId="66" xfId="0" applyFont="1" applyFill="1" applyBorder="1" applyAlignment="1">
      <alignment horizontal="center" vertical="center" wrapText="1"/>
    </xf>
    <xf numFmtId="0" fontId="31" fillId="15" borderId="66" xfId="0" applyFont="1" applyFill="1" applyBorder="1" applyAlignment="1">
      <alignment horizontal="center" vertical="center" wrapText="1"/>
    </xf>
    <xf numFmtId="0" fontId="30" fillId="15" borderId="48" xfId="0" applyFont="1" applyFill="1" applyBorder="1" applyAlignment="1">
      <alignment horizontal="left" vertical="center" wrapText="1"/>
    </xf>
    <xf numFmtId="0" fontId="31" fillId="15" borderId="66" xfId="0" applyFont="1" applyFill="1" applyBorder="1" applyAlignment="1">
      <alignment horizontal="left" vertical="center" wrapText="1"/>
    </xf>
    <xf numFmtId="0" fontId="31" fillId="15" borderId="66" xfId="0" applyFont="1" applyFill="1" applyBorder="1" applyAlignment="1">
      <alignment horizontal="center" vertical="center"/>
    </xf>
    <xf numFmtId="9" fontId="31" fillId="15" borderId="66" xfId="0" applyNumberFormat="1" applyFont="1" applyFill="1" applyBorder="1" applyAlignment="1">
      <alignment horizontal="center" vertical="center"/>
    </xf>
    <xf numFmtId="0" fontId="3" fillId="15" borderId="66" xfId="0" applyFont="1" applyFill="1" applyBorder="1" applyAlignment="1">
      <alignment horizontal="left" vertical="center" wrapText="1"/>
    </xf>
    <xf numFmtId="0" fontId="31" fillId="15" borderId="66" xfId="0" applyFont="1" applyFill="1" applyBorder="1" applyAlignment="1">
      <alignment vertical="center" wrapText="1"/>
    </xf>
    <xf numFmtId="14" fontId="31" fillId="15" borderId="66" xfId="0" applyNumberFormat="1" applyFont="1" applyFill="1" applyBorder="1" applyAlignment="1">
      <alignment horizontal="center" vertical="center"/>
    </xf>
    <xf numFmtId="14" fontId="31" fillId="15" borderId="66" xfId="0" applyNumberFormat="1" applyFont="1" applyFill="1" applyBorder="1" applyAlignment="1">
      <alignment horizontal="center" vertical="center" wrapText="1"/>
    </xf>
    <xf numFmtId="14" fontId="31" fillId="15" borderId="66" xfId="0" applyNumberFormat="1" applyFont="1" applyFill="1" applyBorder="1" applyAlignment="1">
      <alignment vertical="center" wrapText="1"/>
    </xf>
    <xf numFmtId="0" fontId="3" fillId="15" borderId="0" xfId="0" applyFont="1" applyFill="1" applyAlignment="1"/>
    <xf numFmtId="0" fontId="30" fillId="15" borderId="48" xfId="0" applyFont="1" applyFill="1" applyBorder="1" applyAlignment="1">
      <alignment horizontal="left" vertical="top" wrapText="1"/>
    </xf>
    <xf numFmtId="0" fontId="31" fillId="15" borderId="69" xfId="0" applyFont="1" applyFill="1" applyBorder="1" applyAlignment="1">
      <alignment horizontal="center" vertical="center"/>
    </xf>
    <xf numFmtId="0" fontId="31" fillId="15" borderId="48" xfId="0" applyFont="1" applyFill="1" applyBorder="1" applyAlignment="1">
      <alignment vertical="center" wrapText="1"/>
    </xf>
    <xf numFmtId="14" fontId="31" fillId="15" borderId="70" xfId="0" applyNumberFormat="1" applyFont="1" applyFill="1" applyBorder="1" applyAlignment="1">
      <alignment horizontal="center" vertical="center"/>
    </xf>
    <xf numFmtId="0" fontId="6" fillId="0" borderId="12" xfId="0" applyFont="1" applyBorder="1" applyAlignment="1">
      <alignment horizontal="left" vertical="top" wrapText="1"/>
    </xf>
    <xf numFmtId="0" fontId="4" fillId="0" borderId="13" xfId="0" applyFont="1" applyBorder="1"/>
    <xf numFmtId="0" fontId="6" fillId="5" borderId="12" xfId="0" applyFont="1" applyFill="1" applyBorder="1" applyAlignment="1">
      <alignment horizontal="left" vertical="top" wrapText="1"/>
    </xf>
    <xf numFmtId="0" fontId="9" fillId="2" borderId="12" xfId="0" applyFont="1" applyFill="1" applyBorder="1" applyAlignment="1">
      <alignment horizontal="center" vertical="center" wrapText="1"/>
    </xf>
    <xf numFmtId="0" fontId="7" fillId="0" borderId="13" xfId="0" applyFont="1" applyBorder="1"/>
    <xf numFmtId="0" fontId="6" fillId="0" borderId="1" xfId="0" applyFont="1" applyBorder="1" applyAlignment="1">
      <alignment horizontal="left" vertical="top" wrapText="1"/>
    </xf>
    <xf numFmtId="0" fontId="4" fillId="0" borderId="2" xfId="0" applyFont="1" applyBorder="1"/>
    <xf numFmtId="0" fontId="9" fillId="0" borderId="12" xfId="0" applyFont="1" applyBorder="1" applyAlignment="1">
      <alignment horizontal="center" vertical="center"/>
    </xf>
    <xf numFmtId="0" fontId="10" fillId="0" borderId="12" xfId="0" applyFont="1" applyBorder="1" applyAlignment="1">
      <alignment horizontal="left" vertical="center" wrapText="1"/>
    </xf>
    <xf numFmtId="0" fontId="4" fillId="0" borderId="14" xfId="0" applyFont="1" applyBorder="1"/>
    <xf numFmtId="0" fontId="9" fillId="0" borderId="12" xfId="0" applyFont="1" applyBorder="1" applyAlignment="1">
      <alignment horizontal="left" vertical="center" wrapText="1"/>
    </xf>
    <xf numFmtId="0" fontId="10" fillId="0" borderId="12" xfId="0" applyFont="1" applyBorder="1" applyAlignment="1">
      <alignment horizontal="center" vertical="center" wrapText="1"/>
    </xf>
    <xf numFmtId="14" fontId="10" fillId="0" borderId="12" xfId="0" applyNumberFormat="1" applyFont="1" applyBorder="1" applyAlignment="1">
      <alignment horizontal="left" vertical="center" wrapText="1"/>
    </xf>
    <xf numFmtId="0" fontId="6" fillId="3" borderId="15" xfId="0" applyFont="1" applyFill="1" applyBorder="1" applyAlignment="1">
      <alignment horizontal="center" vertical="center"/>
    </xf>
    <xf numFmtId="0" fontId="4" fillId="0" borderId="16" xfId="0" applyFont="1" applyBorder="1"/>
    <xf numFmtId="0" fontId="4" fillId="0" borderId="17" xfId="0" applyFont="1" applyBorder="1"/>
    <xf numFmtId="0" fontId="6" fillId="0" borderId="12" xfId="0" applyFont="1" applyBorder="1" applyAlignment="1">
      <alignment horizontal="center" vertical="top" wrapText="1"/>
    </xf>
    <xf numFmtId="0" fontId="6" fillId="0" borderId="15" xfId="0" applyFont="1" applyBorder="1" applyAlignment="1">
      <alignment horizontal="center" vertical="center" wrapText="1"/>
    </xf>
    <xf numFmtId="0" fontId="3" fillId="0" borderId="1" xfId="0" applyFont="1" applyBorder="1" applyAlignment="1">
      <alignment horizontal="center" vertical="center"/>
    </xf>
    <xf numFmtId="0" fontId="4" fillId="0" borderId="6" xfId="0" applyFont="1" applyBorder="1"/>
    <xf numFmtId="0" fontId="4" fillId="0" borderId="7" xfId="0" applyFont="1" applyBorder="1"/>
    <xf numFmtId="0" fontId="4" fillId="0" borderId="11" xfId="0" applyFont="1" applyBorder="1"/>
    <xf numFmtId="0" fontId="4" fillId="0" borderId="9" xfId="0" applyFont="1" applyBorder="1"/>
    <xf numFmtId="0" fontId="5" fillId="0" borderId="3" xfId="0" applyFont="1" applyBorder="1" applyAlignment="1">
      <alignment horizontal="center" vertical="center" wrapText="1"/>
    </xf>
    <xf numFmtId="0" fontId="4" fillId="0" borderId="4" xfId="0" applyFont="1" applyBorder="1"/>
    <xf numFmtId="0" fontId="4" fillId="0" borderId="8" xfId="0" applyFont="1" applyBorder="1"/>
    <xf numFmtId="0" fontId="8" fillId="0" borderId="10" xfId="0" applyFont="1" applyBorder="1" applyAlignment="1">
      <alignment horizontal="center" vertical="center" wrapText="1"/>
    </xf>
    <xf numFmtId="0" fontId="3" fillId="0" borderId="15" xfId="0" applyFont="1" applyBorder="1" applyAlignment="1">
      <alignment horizontal="center" vertical="center"/>
    </xf>
    <xf numFmtId="0" fontId="6" fillId="4" borderId="15" xfId="0" applyFont="1" applyFill="1" applyBorder="1" applyAlignment="1">
      <alignment horizontal="center" vertical="center" wrapText="1"/>
    </xf>
    <xf numFmtId="0" fontId="4" fillId="0" borderId="18" xfId="0" applyFont="1" applyBorder="1"/>
    <xf numFmtId="0" fontId="6" fillId="4" borderId="15" xfId="0" applyFont="1" applyFill="1" applyBorder="1" applyAlignment="1">
      <alignment horizontal="center" vertical="center"/>
    </xf>
    <xf numFmtId="0" fontId="6" fillId="0" borderId="15" xfId="0" applyFont="1" applyBorder="1" applyAlignment="1">
      <alignment horizontal="center" vertical="center"/>
    </xf>
    <xf numFmtId="0" fontId="13" fillId="0" borderId="12" xfId="0" applyFont="1" applyBorder="1" applyAlignment="1">
      <alignment horizontal="left" vertical="top" wrapText="1"/>
    </xf>
    <xf numFmtId="0" fontId="11" fillId="7" borderId="12" xfId="0" applyFont="1" applyFill="1" applyBorder="1" applyAlignment="1">
      <alignment horizontal="center" vertical="center"/>
    </xf>
    <xf numFmtId="0" fontId="3" fillId="0" borderId="12" xfId="0" applyFont="1" applyBorder="1" applyAlignment="1">
      <alignment horizontal="left" vertical="center" wrapText="1"/>
    </xf>
    <xf numFmtId="14" fontId="3" fillId="0" borderId="12" xfId="0" applyNumberFormat="1" applyFont="1" applyBorder="1" applyAlignment="1">
      <alignment horizontal="left" vertical="center" wrapText="1"/>
    </xf>
    <xf numFmtId="0" fontId="7" fillId="0" borderId="14" xfId="0" applyFont="1" applyBorder="1" applyAlignment="1">
      <alignment horizontal="center"/>
    </xf>
    <xf numFmtId="0" fontId="12" fillId="3" borderId="12" xfId="0" applyFont="1" applyFill="1" applyBorder="1" applyAlignment="1">
      <alignment horizontal="center" vertical="center" wrapText="1"/>
    </xf>
    <xf numFmtId="0" fontId="5" fillId="0" borderId="15" xfId="0" applyFont="1" applyBorder="1" applyAlignment="1">
      <alignment horizontal="center" vertical="center" wrapText="1"/>
    </xf>
    <xf numFmtId="0" fontId="8" fillId="0" borderId="15" xfId="0" applyFont="1" applyBorder="1" applyAlignment="1">
      <alignment horizontal="center" vertical="center" wrapText="1"/>
    </xf>
    <xf numFmtId="0" fontId="11" fillId="6" borderId="12" xfId="0" applyFont="1" applyFill="1" applyBorder="1" applyAlignment="1">
      <alignment horizontal="center" vertical="center"/>
    </xf>
    <xf numFmtId="0" fontId="6" fillId="15" borderId="49" xfId="0" applyFont="1" applyFill="1" applyBorder="1" applyAlignment="1">
      <alignment horizontal="center" vertical="center" wrapText="1"/>
    </xf>
    <xf numFmtId="0" fontId="6" fillId="15" borderId="56" xfId="0" applyFont="1" applyFill="1" applyBorder="1" applyAlignment="1">
      <alignment horizontal="center" vertical="center" wrapText="1"/>
    </xf>
    <xf numFmtId="0" fontId="6" fillId="0" borderId="49" xfId="0" applyFont="1" applyBorder="1" applyAlignment="1">
      <alignment horizontal="center" vertical="center"/>
    </xf>
    <xf numFmtId="0" fontId="6" fillId="0" borderId="56" xfId="0" applyFont="1" applyBorder="1" applyAlignment="1">
      <alignment horizontal="center" vertical="center"/>
    </xf>
    <xf numFmtId="0" fontId="6" fillId="0" borderId="48" xfId="0" applyFont="1" applyBorder="1" applyAlignment="1">
      <alignment horizontal="center" vertical="center"/>
    </xf>
    <xf numFmtId="0" fontId="6" fillId="0" borderId="48" xfId="0" applyFont="1" applyBorder="1" applyAlignment="1">
      <alignment horizontal="center" vertical="center" wrapText="1"/>
    </xf>
    <xf numFmtId="0" fontId="6" fillId="15" borderId="48" xfId="0" applyFont="1" applyFill="1" applyBorder="1" applyAlignment="1">
      <alignment horizontal="center" vertical="center" wrapText="1"/>
    </xf>
    <xf numFmtId="0" fontId="6" fillId="15" borderId="48" xfId="0" applyFont="1" applyFill="1" applyBorder="1" applyAlignment="1" applyProtection="1">
      <alignment horizontal="center" vertical="center" wrapText="1"/>
    </xf>
    <xf numFmtId="0" fontId="6" fillId="15" borderId="49" xfId="0" applyFont="1" applyFill="1" applyBorder="1" applyAlignment="1">
      <alignment horizontal="left" vertical="center" wrapText="1"/>
    </xf>
    <xf numFmtId="0" fontId="6" fillId="15" borderId="56" xfId="0" applyFont="1" applyFill="1" applyBorder="1" applyAlignment="1">
      <alignment horizontal="left" vertical="center" wrapText="1"/>
    </xf>
    <xf numFmtId="9" fontId="6" fillId="0" borderId="48" xfId="1" applyFont="1" applyBorder="1" applyAlignment="1">
      <alignment horizontal="center" vertical="center"/>
    </xf>
    <xf numFmtId="9" fontId="6" fillId="0" borderId="49" xfId="1" applyFont="1" applyBorder="1" applyAlignment="1">
      <alignment horizontal="center" vertical="center"/>
    </xf>
    <xf numFmtId="9" fontId="6" fillId="0" borderId="56" xfId="1" applyFont="1" applyBorder="1" applyAlignment="1">
      <alignment horizontal="center" vertical="center"/>
    </xf>
    <xf numFmtId="0" fontId="24" fillId="17" borderId="59" xfId="0" applyFont="1" applyFill="1" applyBorder="1" applyAlignment="1">
      <alignment horizontal="left" vertical="center" wrapText="1"/>
    </xf>
    <xf numFmtId="0" fontId="24" fillId="17" borderId="60" xfId="0" applyFont="1" applyFill="1" applyBorder="1" applyAlignment="1">
      <alignment horizontal="left" vertical="center" wrapText="1"/>
    </xf>
    <xf numFmtId="0" fontId="6" fillId="0" borderId="49" xfId="0" applyFont="1" applyBorder="1" applyAlignment="1">
      <alignment horizontal="center" vertical="center" wrapText="1"/>
    </xf>
    <xf numFmtId="0" fontId="6" fillId="0" borderId="56" xfId="0" applyFont="1" applyBorder="1" applyAlignment="1">
      <alignment horizontal="center" vertical="center" wrapText="1"/>
    </xf>
    <xf numFmtId="0" fontId="6" fillId="0" borderId="58" xfId="0" applyFont="1" applyBorder="1" applyAlignment="1">
      <alignment horizontal="center" vertical="center" wrapText="1"/>
    </xf>
    <xf numFmtId="0" fontId="6" fillId="0" borderId="68" xfId="0" applyFont="1" applyBorder="1" applyAlignment="1">
      <alignment horizontal="center" vertical="center" wrapText="1"/>
    </xf>
    <xf numFmtId="0" fontId="6" fillId="15" borderId="49" xfId="0" applyFont="1" applyFill="1" applyBorder="1" applyAlignment="1" applyProtection="1">
      <alignment horizontal="center" vertical="center" wrapText="1"/>
    </xf>
    <xf numFmtId="0" fontId="6" fillId="15" borderId="56" xfId="0" applyFont="1" applyFill="1" applyBorder="1" applyAlignment="1" applyProtection="1">
      <alignment horizontal="center" vertical="center" wrapText="1"/>
    </xf>
    <xf numFmtId="0" fontId="6" fillId="0" borderId="63" xfId="0" applyFont="1" applyBorder="1" applyAlignment="1">
      <alignment horizontal="center" vertical="center"/>
    </xf>
    <xf numFmtId="0" fontId="6" fillId="0" borderId="63" xfId="0" applyFont="1" applyBorder="1" applyAlignment="1">
      <alignment horizontal="center" vertical="center" wrapText="1"/>
    </xf>
    <xf numFmtId="0" fontId="6" fillId="15" borderId="63" xfId="0" applyFont="1" applyFill="1" applyBorder="1" applyAlignment="1">
      <alignment horizontal="center" vertical="center" wrapText="1"/>
    </xf>
    <xf numFmtId="0" fontId="3" fillId="15" borderId="62" xfId="0" applyNumberFormat="1" applyFont="1" applyFill="1" applyBorder="1" applyAlignment="1" applyProtection="1">
      <alignment horizontal="left" vertical="center" wrapText="1"/>
    </xf>
    <xf numFmtId="0" fontId="3" fillId="15" borderId="56" xfId="0" applyNumberFormat="1" applyFont="1" applyFill="1" applyBorder="1" applyAlignment="1" applyProtection="1">
      <alignment horizontal="left" vertical="center" wrapText="1"/>
    </xf>
    <xf numFmtId="0" fontId="3" fillId="15" borderId="62" xfId="0" applyNumberFormat="1" applyFont="1" applyFill="1" applyBorder="1" applyAlignment="1" applyProtection="1">
      <alignment horizontal="center" vertical="center" wrapText="1"/>
    </xf>
    <xf numFmtId="0" fontId="3" fillId="15" borderId="61" xfId="0" applyNumberFormat="1" applyFont="1" applyFill="1" applyBorder="1" applyAlignment="1" applyProtection="1">
      <alignment horizontal="center" vertical="center" wrapText="1"/>
    </xf>
    <xf numFmtId="0" fontId="6" fillId="0" borderId="49" xfId="0" applyFont="1" applyFill="1" applyBorder="1" applyAlignment="1">
      <alignment horizontal="center" vertical="center" wrapText="1"/>
    </xf>
    <xf numFmtId="0" fontId="6" fillId="0" borderId="56" xfId="0" applyFont="1" applyFill="1" applyBorder="1" applyAlignment="1">
      <alignment horizontal="center" vertical="center" wrapText="1"/>
    </xf>
    <xf numFmtId="0" fontId="6" fillId="15" borderId="56" xfId="0" applyFont="1" applyFill="1" applyBorder="1" applyAlignment="1">
      <alignment horizontal="center" vertical="center"/>
    </xf>
    <xf numFmtId="0" fontId="6" fillId="15" borderId="61" xfId="0" applyFont="1" applyFill="1" applyBorder="1" applyAlignment="1">
      <alignment horizontal="left" vertical="center" wrapText="1"/>
    </xf>
    <xf numFmtId="0" fontId="6" fillId="15" borderId="56" xfId="0" applyFont="1" applyFill="1" applyBorder="1" applyAlignment="1">
      <alignment horizontal="left" vertical="center"/>
    </xf>
    <xf numFmtId="0" fontId="29" fillId="17" borderId="55" xfId="0" applyFont="1" applyFill="1" applyBorder="1" applyAlignment="1">
      <alignment horizontal="left" vertical="center" wrapText="1"/>
    </xf>
    <xf numFmtId="0" fontId="24" fillId="17" borderId="57" xfId="0" applyFont="1" applyFill="1" applyBorder="1" applyAlignment="1">
      <alignment horizontal="left" vertical="center" wrapText="1"/>
    </xf>
    <xf numFmtId="0" fontId="6" fillId="15" borderId="49" xfId="0" applyFont="1" applyFill="1" applyBorder="1" applyAlignment="1">
      <alignment horizontal="left" vertical="center" wrapText="1" indent="1"/>
    </xf>
    <xf numFmtId="0" fontId="6" fillId="15" borderId="56" xfId="0" applyFont="1" applyFill="1" applyBorder="1" applyAlignment="1">
      <alignment horizontal="left" vertical="center" wrapText="1" indent="1"/>
    </xf>
    <xf numFmtId="0" fontId="6" fillId="15" borderId="49" xfId="0" applyFont="1" applyFill="1" applyBorder="1" applyAlignment="1">
      <alignment horizontal="center" vertical="center"/>
    </xf>
    <xf numFmtId="14" fontId="25" fillId="0" borderId="49" xfId="0" applyNumberFormat="1" applyFont="1" applyFill="1" applyBorder="1" applyAlignment="1">
      <alignment horizontal="center" vertical="center"/>
    </xf>
    <xf numFmtId="0" fontId="25" fillId="0" borderId="56" xfId="0" applyFont="1" applyFill="1" applyBorder="1" applyAlignment="1">
      <alignment horizontal="center" vertical="center"/>
    </xf>
    <xf numFmtId="0" fontId="43" fillId="0" borderId="46" xfId="0" applyFont="1" applyFill="1" applyBorder="1" applyAlignment="1">
      <alignment horizontal="center" vertical="center" wrapText="1"/>
    </xf>
    <xf numFmtId="0" fontId="46" fillId="0" borderId="19" xfId="0" applyFont="1" applyFill="1" applyBorder="1"/>
    <xf numFmtId="0" fontId="45" fillId="0" borderId="46" xfId="0" applyFont="1" applyFill="1" applyBorder="1" applyAlignment="1">
      <alignment horizontal="center" vertical="center"/>
    </xf>
    <xf numFmtId="0" fontId="40" fillId="16" borderId="46" xfId="0" applyFont="1" applyFill="1" applyBorder="1" applyAlignment="1">
      <alignment horizontal="center" vertical="center" wrapText="1"/>
    </xf>
    <xf numFmtId="0" fontId="46" fillId="0" borderId="19" xfId="0" applyFont="1" applyBorder="1"/>
    <xf numFmtId="0" fontId="40" fillId="16" borderId="46" xfId="0" applyFont="1" applyFill="1" applyBorder="1" applyAlignment="1">
      <alignment horizontal="left" vertical="center" wrapText="1"/>
    </xf>
    <xf numFmtId="0" fontId="41" fillId="16" borderId="46" xfId="0" applyFont="1" applyFill="1" applyBorder="1" applyAlignment="1">
      <alignment horizontal="center" vertical="center"/>
    </xf>
    <xf numFmtId="0" fontId="40" fillId="0" borderId="46" xfId="0" applyFont="1" applyBorder="1" applyAlignment="1">
      <alignment horizontal="center" vertical="center" wrapText="1"/>
    </xf>
    <xf numFmtId="0" fontId="40" fillId="0" borderId="46" xfId="0" applyFont="1" applyBorder="1" applyAlignment="1">
      <alignment horizontal="center" vertical="center"/>
    </xf>
    <xf numFmtId="9" fontId="40" fillId="0" borderId="46" xfId="0" applyNumberFormat="1" applyFont="1" applyBorder="1" applyAlignment="1">
      <alignment horizontal="center" vertical="center"/>
    </xf>
    <xf numFmtId="0" fontId="45" fillId="0" borderId="46" xfId="0" applyFont="1" applyFill="1" applyBorder="1" applyAlignment="1">
      <alignment horizontal="center" vertical="center" wrapText="1"/>
    </xf>
    <xf numFmtId="9" fontId="40" fillId="5" borderId="46" xfId="0" applyNumberFormat="1" applyFont="1" applyFill="1" applyBorder="1" applyAlignment="1">
      <alignment horizontal="center" vertical="center"/>
    </xf>
    <xf numFmtId="0" fontId="40" fillId="5" borderId="46" xfId="0" applyFont="1" applyFill="1" applyBorder="1" applyAlignment="1">
      <alignment horizontal="center" vertical="center"/>
    </xf>
    <xf numFmtId="0" fontId="41" fillId="0" borderId="46" xfId="0" applyFont="1" applyFill="1" applyBorder="1" applyAlignment="1">
      <alignment horizontal="left" vertical="center" wrapText="1"/>
    </xf>
    <xf numFmtId="0" fontId="40" fillId="0" borderId="46" xfId="0" applyFont="1" applyFill="1" applyBorder="1" applyAlignment="1">
      <alignment horizontal="center" vertical="center" wrapText="1"/>
    </xf>
    <xf numFmtId="0" fontId="42" fillId="0" borderId="46" xfId="0" applyFont="1" applyFill="1" applyBorder="1" applyAlignment="1">
      <alignment horizontal="center" vertical="center" wrapText="1"/>
    </xf>
    <xf numFmtId="0" fontId="41" fillId="16" borderId="46" xfId="0" applyFont="1" applyFill="1" applyBorder="1" applyAlignment="1">
      <alignment horizontal="left" vertical="top" wrapText="1"/>
    </xf>
    <xf numFmtId="0" fontId="40" fillId="16" borderId="46" xfId="0" applyFont="1" applyFill="1" applyBorder="1" applyAlignment="1">
      <alignment horizontal="center" vertical="center"/>
    </xf>
    <xf numFmtId="0" fontId="40" fillId="5" borderId="46" xfId="0" applyFont="1" applyFill="1" applyBorder="1" applyAlignment="1">
      <alignment horizontal="center" vertical="center" wrapText="1"/>
    </xf>
    <xf numFmtId="0" fontId="18" fillId="0" borderId="46" xfId="0" applyFont="1" applyFill="1" applyBorder="1" applyAlignment="1">
      <alignment horizontal="center" vertical="center" wrapText="1"/>
    </xf>
    <xf numFmtId="0" fontId="4" fillId="0" borderId="19" xfId="0" applyFont="1" applyFill="1" applyBorder="1"/>
    <xf numFmtId="0" fontId="13" fillId="0" borderId="49" xfId="0" applyFont="1" applyFill="1" applyBorder="1" applyAlignment="1">
      <alignment horizontal="center" vertical="center" wrapText="1"/>
    </xf>
    <xf numFmtId="0" fontId="13" fillId="0" borderId="56" xfId="0" applyFont="1" applyFill="1" applyBorder="1" applyAlignment="1">
      <alignment horizontal="center" vertical="center" wrapText="1"/>
    </xf>
    <xf numFmtId="0" fontId="13" fillId="0" borderId="49" xfId="0" applyFont="1" applyBorder="1" applyAlignment="1">
      <alignment horizontal="center" vertical="center"/>
    </xf>
    <xf numFmtId="0" fontId="13" fillId="0" borderId="56" xfId="0" applyFont="1" applyBorder="1" applyAlignment="1">
      <alignment horizontal="center" vertical="center"/>
    </xf>
    <xf numFmtId="0" fontId="6" fillId="0" borderId="49" xfId="0" applyFont="1" applyFill="1" applyBorder="1" applyAlignment="1">
      <alignment horizontal="left" vertical="center" wrapText="1"/>
    </xf>
    <xf numFmtId="0" fontId="6" fillId="0" borderId="56" xfId="0" applyFont="1" applyFill="1" applyBorder="1" applyAlignment="1">
      <alignment horizontal="left" vertical="center" wrapText="1"/>
    </xf>
    <xf numFmtId="0" fontId="6" fillId="0" borderId="56" xfId="0" applyFont="1" applyFill="1" applyBorder="1" applyAlignment="1">
      <alignment horizontal="left" vertical="center"/>
    </xf>
    <xf numFmtId="0" fontId="6" fillId="0" borderId="49" xfId="0" applyFont="1" applyFill="1" applyBorder="1" applyAlignment="1">
      <alignment horizontal="center" vertical="center"/>
    </xf>
    <xf numFmtId="0" fontId="6" fillId="0" borderId="56" xfId="0" applyFont="1" applyFill="1" applyBorder="1" applyAlignment="1">
      <alignment horizontal="center" vertical="center"/>
    </xf>
    <xf numFmtId="0" fontId="18" fillId="0" borderId="49" xfId="0" applyFont="1" applyFill="1" applyBorder="1" applyAlignment="1">
      <alignment horizontal="center" vertical="center"/>
    </xf>
    <xf numFmtId="0" fontId="18" fillId="0" borderId="56" xfId="0" applyFont="1" applyFill="1" applyBorder="1" applyAlignment="1">
      <alignment horizontal="center" vertical="center"/>
    </xf>
    <xf numFmtId="0" fontId="18" fillId="0" borderId="49" xfId="0" applyFont="1" applyBorder="1" applyAlignment="1">
      <alignment horizontal="center" vertical="center" wrapText="1"/>
    </xf>
    <xf numFmtId="0" fontId="18" fillId="0" borderId="56" xfId="0" applyFont="1" applyBorder="1" applyAlignment="1">
      <alignment horizontal="center" vertical="center" wrapText="1"/>
    </xf>
    <xf numFmtId="0" fontId="0" fillId="0" borderId="49" xfId="0" applyBorder="1" applyAlignment="1">
      <alignment horizontal="center" vertical="center"/>
    </xf>
    <xf numFmtId="0" fontId="0" fillId="0" borderId="56" xfId="0" applyBorder="1" applyAlignment="1">
      <alignment horizontal="center" vertical="center"/>
    </xf>
    <xf numFmtId="9" fontId="0" fillId="0" borderId="49" xfId="1" applyFont="1" applyBorder="1" applyAlignment="1">
      <alignment horizontal="center" vertical="center"/>
    </xf>
    <xf numFmtId="9" fontId="0" fillId="0" borderId="56" xfId="1" applyFont="1" applyBorder="1" applyAlignment="1">
      <alignment horizontal="center" vertical="center"/>
    </xf>
    <xf numFmtId="0" fontId="25" fillId="0" borderId="48" xfId="0" applyFont="1" applyFill="1" applyBorder="1" applyAlignment="1">
      <alignment horizontal="center" vertical="center" wrapText="1"/>
    </xf>
    <xf numFmtId="0" fontId="25" fillId="0" borderId="48" xfId="0" applyFont="1" applyFill="1" applyBorder="1" applyAlignment="1">
      <alignment horizontal="center" vertical="center"/>
    </xf>
    <xf numFmtId="0" fontId="25" fillId="0" borderId="48" xfId="0" applyFont="1" applyFill="1" applyBorder="1" applyAlignment="1">
      <alignment horizontal="left" vertical="center" wrapText="1"/>
    </xf>
    <xf numFmtId="0" fontId="28" fillId="0" borderId="49" xfId="0" applyFont="1" applyFill="1" applyBorder="1" applyAlignment="1">
      <alignment horizontal="left" vertical="center" wrapText="1"/>
    </xf>
    <xf numFmtId="0" fontId="27" fillId="0" borderId="56" xfId="0" applyFont="1" applyFill="1" applyBorder="1" applyAlignment="1">
      <alignment horizontal="left" vertical="center"/>
    </xf>
    <xf numFmtId="0" fontId="0" fillId="0" borderId="49" xfId="0" applyFill="1" applyBorder="1" applyAlignment="1">
      <alignment horizontal="center" vertical="center" wrapText="1"/>
    </xf>
    <xf numFmtId="0" fontId="0" fillId="0" borderId="56" xfId="0" applyFill="1" applyBorder="1" applyAlignment="1">
      <alignment horizontal="center" vertical="center" wrapText="1"/>
    </xf>
    <xf numFmtId="14" fontId="0" fillId="0" borderId="49" xfId="0" applyNumberFormat="1" applyFill="1" applyBorder="1" applyAlignment="1">
      <alignment horizontal="center" vertical="center"/>
    </xf>
    <xf numFmtId="0" fontId="0" fillId="0" borderId="56" xfId="0" applyFill="1" applyBorder="1" applyAlignment="1">
      <alignment horizontal="center" vertical="center"/>
    </xf>
    <xf numFmtId="0" fontId="18" fillId="0" borderId="49" xfId="0" applyFont="1" applyFill="1" applyBorder="1" applyAlignment="1">
      <alignment horizontal="left" vertical="center" wrapText="1"/>
    </xf>
    <xf numFmtId="0" fontId="18" fillId="0" borderId="56" xfId="0" applyFont="1" applyFill="1" applyBorder="1" applyAlignment="1">
      <alignment horizontal="left" vertical="center" wrapText="1"/>
    </xf>
    <xf numFmtId="0" fontId="18" fillId="0" borderId="56" xfId="0" applyFont="1" applyFill="1" applyBorder="1" applyAlignment="1">
      <alignment horizontal="left" vertical="center"/>
    </xf>
    <xf numFmtId="0" fontId="25" fillId="0" borderId="49" xfId="0" applyFont="1" applyFill="1" applyBorder="1" applyAlignment="1">
      <alignment horizontal="left" vertical="center" wrapText="1" indent="1"/>
    </xf>
    <xf numFmtId="0" fontId="25" fillId="0" borderId="56" xfId="0" applyFont="1" applyFill="1" applyBorder="1" applyAlignment="1">
      <alignment horizontal="left" vertical="center" wrapText="1" indent="1"/>
    </xf>
    <xf numFmtId="0" fontId="18" fillId="0" borderId="49"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0" fillId="0" borderId="49" xfId="0" applyBorder="1" applyAlignment="1">
      <alignment horizontal="center" vertical="center" wrapText="1"/>
    </xf>
    <xf numFmtId="0" fontId="0" fillId="0" borderId="56" xfId="0" applyBorder="1" applyAlignment="1">
      <alignment horizontal="center" vertical="center" wrapText="1"/>
    </xf>
    <xf numFmtId="0" fontId="0" fillId="0" borderId="63" xfId="0" applyBorder="1" applyAlignment="1">
      <alignment horizontal="center" vertical="center"/>
    </xf>
    <xf numFmtId="0" fontId="27" fillId="0" borderId="49" xfId="0" applyFont="1" applyFill="1" applyBorder="1" applyAlignment="1">
      <alignment horizontal="left" vertical="center" wrapText="1"/>
    </xf>
    <xf numFmtId="0" fontId="27" fillId="0" borderId="63" xfId="0" applyFont="1" applyFill="1" applyBorder="1" applyAlignment="1">
      <alignment horizontal="left" vertical="center" wrapText="1"/>
    </xf>
    <xf numFmtId="0" fontId="0" fillId="0" borderId="63" xfId="0" applyFill="1" applyBorder="1" applyAlignment="1">
      <alignment horizontal="center" vertical="center" wrapText="1"/>
    </xf>
    <xf numFmtId="14" fontId="0" fillId="0" borderId="63" xfId="0" applyNumberFormat="1" applyFill="1" applyBorder="1" applyAlignment="1">
      <alignment horizontal="center" vertical="center"/>
    </xf>
    <xf numFmtId="0" fontId="6" fillId="0" borderId="63" xfId="0" applyFont="1" applyFill="1" applyBorder="1" applyAlignment="1">
      <alignment horizontal="center" vertical="center" wrapText="1"/>
    </xf>
    <xf numFmtId="9" fontId="0" fillId="0" borderId="63" xfId="1" applyFont="1" applyBorder="1" applyAlignment="1">
      <alignment horizontal="center" vertical="center"/>
    </xf>
    <xf numFmtId="0" fontId="6" fillId="0" borderId="63" xfId="0" applyFont="1" applyFill="1" applyBorder="1" applyAlignment="1">
      <alignment horizontal="left" vertical="center" wrapText="1"/>
    </xf>
    <xf numFmtId="0" fontId="18" fillId="0" borderId="63" xfId="0" applyFont="1" applyFill="1" applyBorder="1" applyAlignment="1">
      <alignment horizontal="center" vertical="center" wrapText="1"/>
    </xf>
    <xf numFmtId="0" fontId="18" fillId="0" borderId="63" xfId="0" applyFont="1" applyFill="1" applyBorder="1" applyAlignment="1">
      <alignment horizontal="left" vertical="center" wrapText="1"/>
    </xf>
    <xf numFmtId="0" fontId="25" fillId="0" borderId="63" xfId="0" applyFont="1" applyFill="1" applyBorder="1" applyAlignment="1">
      <alignment horizontal="left" vertical="center" wrapText="1" indent="1"/>
    </xf>
    <xf numFmtId="0" fontId="18" fillId="0" borderId="63" xfId="0" applyFont="1" applyFill="1" applyBorder="1" applyAlignment="1">
      <alignment horizontal="center" vertical="center"/>
    </xf>
    <xf numFmtId="0" fontId="18" fillId="0" borderId="63" xfId="0" applyFont="1" applyBorder="1" applyAlignment="1">
      <alignment horizontal="center" vertical="center" wrapText="1"/>
    </xf>
    <xf numFmtId="0" fontId="18" fillId="15" borderId="49" xfId="0" applyFont="1" applyFill="1" applyBorder="1" applyAlignment="1">
      <alignment horizontal="center" vertical="center"/>
    </xf>
    <xf numFmtId="0" fontId="18" fillId="15" borderId="63" xfId="0" applyFont="1" applyFill="1" applyBorder="1" applyAlignment="1">
      <alignment horizontal="center" vertical="center"/>
    </xf>
    <xf numFmtId="0" fontId="6" fillId="0" borderId="46" xfId="0" applyFont="1" applyFill="1" applyBorder="1" applyAlignment="1">
      <alignment horizontal="left" vertical="center" wrapText="1"/>
    </xf>
    <xf numFmtId="0" fontId="4" fillId="0" borderId="19" xfId="0" applyFont="1" applyFill="1" applyBorder="1" applyAlignment="1">
      <alignment horizontal="left"/>
    </xf>
    <xf numFmtId="0" fontId="6" fillId="0" borderId="46" xfId="0" applyFont="1" applyFill="1" applyBorder="1" applyAlignment="1">
      <alignment horizontal="center" vertical="center" wrapText="1"/>
    </xf>
    <xf numFmtId="0" fontId="18" fillId="0" borderId="49" xfId="0" applyFont="1" applyBorder="1" applyAlignment="1">
      <alignment horizontal="center" vertical="center"/>
    </xf>
    <xf numFmtId="0" fontId="18" fillId="0" borderId="56" xfId="0" applyFont="1" applyBorder="1" applyAlignment="1">
      <alignment horizontal="center" vertical="center"/>
    </xf>
    <xf numFmtId="9" fontId="18" fillId="0" borderId="49" xfId="1" applyFont="1" applyBorder="1" applyAlignment="1">
      <alignment horizontal="center" vertical="center"/>
    </xf>
    <xf numFmtId="9" fontId="18" fillId="0" borderId="56" xfId="1" applyFont="1" applyBorder="1" applyAlignment="1">
      <alignment horizontal="center" vertical="center"/>
    </xf>
    <xf numFmtId="0" fontId="18" fillId="0" borderId="49" xfId="0" applyFont="1" applyBorder="1" applyAlignment="1">
      <alignment horizontal="left" vertical="center" wrapText="1"/>
    </xf>
    <xf numFmtId="0" fontId="18" fillId="0" borderId="56" xfId="0" applyFont="1" applyBorder="1" applyAlignment="1">
      <alignment horizontal="left" vertical="center" wrapText="1"/>
    </xf>
    <xf numFmtId="0" fontId="35" fillId="0" borderId="49" xfId="0" applyFont="1" applyFill="1" applyBorder="1" applyAlignment="1">
      <alignment horizontal="left" vertical="center" wrapText="1"/>
    </xf>
    <xf numFmtId="0" fontId="35" fillId="0" borderId="56" xfId="0" applyFont="1" applyFill="1" applyBorder="1" applyAlignment="1">
      <alignment horizontal="left" vertical="center" wrapText="1"/>
    </xf>
    <xf numFmtId="0" fontId="7" fillId="0" borderId="2" xfId="0" applyFont="1" applyFill="1" applyBorder="1" applyAlignment="1">
      <alignment horizontal="center" vertical="center" wrapText="1"/>
    </xf>
    <xf numFmtId="0" fontId="4" fillId="0" borderId="40" xfId="0" applyFont="1" applyFill="1" applyBorder="1"/>
    <xf numFmtId="0" fontId="18" fillId="0" borderId="46" xfId="0" applyFont="1" applyBorder="1" applyAlignment="1">
      <alignment horizontal="center" vertical="center"/>
    </xf>
    <xf numFmtId="0" fontId="4" fillId="0" borderId="19" xfId="0" applyFont="1" applyBorder="1"/>
    <xf numFmtId="9" fontId="18" fillId="0" borderId="46" xfId="0" applyNumberFormat="1" applyFont="1" applyBorder="1" applyAlignment="1">
      <alignment horizontal="center" vertical="center"/>
    </xf>
    <xf numFmtId="0" fontId="7" fillId="0" borderId="15" xfId="0" applyFont="1" applyFill="1" applyBorder="1" applyAlignment="1">
      <alignment horizontal="center" vertical="center"/>
    </xf>
    <xf numFmtId="0" fontId="4" fillId="0" borderId="17" xfId="0" applyFont="1" applyFill="1" applyBorder="1"/>
    <xf numFmtId="0" fontId="6" fillId="10" borderId="46" xfId="0" applyFont="1" applyFill="1" applyBorder="1" applyAlignment="1">
      <alignment horizontal="center" vertical="center" wrapText="1"/>
    </xf>
    <xf numFmtId="0" fontId="6" fillId="10" borderId="50" xfId="0" applyFont="1" applyFill="1" applyBorder="1" applyAlignment="1">
      <alignment horizontal="center" vertical="center" wrapText="1"/>
    </xf>
    <xf numFmtId="0" fontId="6" fillId="9" borderId="46" xfId="0" applyFont="1" applyFill="1" applyBorder="1" applyAlignment="1">
      <alignment horizontal="center" vertical="center" wrapText="1"/>
    </xf>
    <xf numFmtId="0" fontId="6" fillId="9" borderId="50" xfId="0" applyFont="1" applyFill="1" applyBorder="1" applyAlignment="1">
      <alignment horizontal="center" vertical="center" wrapText="1"/>
    </xf>
    <xf numFmtId="0" fontId="6" fillId="9" borderId="44" xfId="0" applyFont="1" applyFill="1" applyBorder="1" applyAlignment="1">
      <alignment horizontal="center" vertical="center" wrapText="1"/>
    </xf>
    <xf numFmtId="0" fontId="6" fillId="9" borderId="45" xfId="0" applyFont="1" applyFill="1" applyBorder="1" applyAlignment="1">
      <alignment horizontal="center" vertical="center" wrapText="1"/>
    </xf>
    <xf numFmtId="0" fontId="6" fillId="9" borderId="13" xfId="0" applyFont="1" applyFill="1" applyBorder="1" applyAlignment="1">
      <alignment horizontal="center" vertical="center" wrapText="1"/>
    </xf>
    <xf numFmtId="0" fontId="7" fillId="0" borderId="46" xfId="0" applyFont="1" applyFill="1" applyBorder="1" applyAlignment="1">
      <alignment horizontal="left" vertical="center" wrapText="1"/>
    </xf>
    <xf numFmtId="0" fontId="6" fillId="10" borderId="1" xfId="0" applyFont="1" applyFill="1" applyBorder="1" applyAlignment="1">
      <alignment horizontal="center" vertical="center" wrapText="1"/>
    </xf>
    <xf numFmtId="0" fontId="6" fillId="10" borderId="2" xfId="0" applyFont="1" applyFill="1" applyBorder="1" applyAlignment="1">
      <alignment horizontal="center" vertical="center" wrapText="1"/>
    </xf>
    <xf numFmtId="0" fontId="6" fillId="10" borderId="51" xfId="0" applyFont="1" applyFill="1" applyBorder="1" applyAlignment="1">
      <alignment horizontal="center" vertical="center" wrapText="1"/>
    </xf>
    <xf numFmtId="0" fontId="6" fillId="10" borderId="52" xfId="0" applyFont="1" applyFill="1" applyBorder="1" applyAlignment="1">
      <alignment horizontal="center" vertical="center" wrapText="1"/>
    </xf>
    <xf numFmtId="0" fontId="18" fillId="0" borderId="54" xfId="0" applyFont="1" applyFill="1" applyBorder="1" applyAlignment="1">
      <alignment horizontal="center" vertical="center" wrapText="1"/>
    </xf>
    <xf numFmtId="0" fontId="18" fillId="0" borderId="50" xfId="0" applyFont="1" applyFill="1" applyBorder="1" applyAlignment="1">
      <alignment horizontal="center" vertical="center" wrapText="1"/>
    </xf>
    <xf numFmtId="0" fontId="17" fillId="2" borderId="46"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6" fillId="2" borderId="46" xfId="0" applyFont="1" applyFill="1" applyBorder="1" applyAlignment="1">
      <alignment horizontal="center" vertical="center" wrapText="1"/>
    </xf>
    <xf numFmtId="0" fontId="6" fillId="2" borderId="50"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18" fillId="0" borderId="54" xfId="0" applyFont="1" applyFill="1" applyBorder="1" applyAlignment="1">
      <alignment horizontal="left" vertical="center" wrapText="1"/>
    </xf>
    <xf numFmtId="0" fontId="4" fillId="0" borderId="50" xfId="0" applyFont="1" applyFill="1" applyBorder="1" applyAlignment="1">
      <alignment horizontal="left" vertical="center"/>
    </xf>
    <xf numFmtId="0" fontId="18" fillId="0" borderId="46" xfId="0" applyFont="1" applyFill="1" applyBorder="1" applyAlignment="1">
      <alignment horizontal="left" vertical="center" wrapText="1"/>
    </xf>
    <xf numFmtId="0" fontId="18" fillId="0" borderId="46" xfId="0" applyFont="1" applyFill="1" applyBorder="1" applyAlignment="1">
      <alignment horizontal="center" vertical="center"/>
    </xf>
    <xf numFmtId="0" fontId="18" fillId="0" borderId="46" xfId="0" applyFont="1" applyBorder="1" applyAlignment="1">
      <alignment horizontal="center" vertical="center" wrapText="1"/>
    </xf>
    <xf numFmtId="0" fontId="3" fillId="0" borderId="20" xfId="0" applyFont="1" applyBorder="1" applyAlignment="1">
      <alignment horizontal="center" vertical="center"/>
    </xf>
    <xf numFmtId="0" fontId="4" fillId="0" borderId="21" xfId="0" applyFont="1" applyBorder="1"/>
    <xf numFmtId="0" fontId="4" fillId="0" borderId="22" xfId="0" applyFont="1" applyBorder="1"/>
    <xf numFmtId="0" fontId="4" fillId="0" borderId="23" xfId="0" applyFont="1" applyBorder="1"/>
    <xf numFmtId="0" fontId="5" fillId="0" borderId="20" xfId="0" applyFont="1" applyBorder="1" applyAlignment="1">
      <alignment horizontal="center" vertical="center" wrapText="1"/>
    </xf>
    <xf numFmtId="0" fontId="4" fillId="0" borderId="3" xfId="0" applyFont="1" applyBorder="1"/>
    <xf numFmtId="0" fontId="0" fillId="0" borderId="0" xfId="0" applyFont="1" applyAlignment="1"/>
    <xf numFmtId="0" fontId="6" fillId="0" borderId="20" xfId="0" applyFont="1" applyBorder="1" applyAlignment="1">
      <alignment horizontal="center"/>
    </xf>
    <xf numFmtId="0" fontId="6" fillId="0" borderId="22" xfId="0" applyFont="1" applyBorder="1" applyAlignment="1">
      <alignment horizontal="center" vertical="center" wrapText="1"/>
    </xf>
    <xf numFmtId="0" fontId="8" fillId="0" borderId="22" xfId="0" applyFont="1" applyBorder="1" applyAlignment="1">
      <alignment horizontal="center" vertical="center" wrapText="1"/>
    </xf>
    <xf numFmtId="0" fontId="6" fillId="0" borderId="22" xfId="0" applyFont="1" applyBorder="1" applyAlignment="1">
      <alignment horizontal="center" vertical="center"/>
    </xf>
    <xf numFmtId="0" fontId="6" fillId="8" borderId="38" xfId="0" applyFont="1" applyFill="1" applyBorder="1" applyAlignment="1">
      <alignment horizontal="center" vertical="center"/>
    </xf>
    <xf numFmtId="0" fontId="4" fillId="0" borderId="39" xfId="0" applyFont="1" applyBorder="1"/>
    <xf numFmtId="0" fontId="4" fillId="0" borderId="40" xfId="0" applyFont="1" applyBorder="1"/>
    <xf numFmtId="0" fontId="6" fillId="14" borderId="41" xfId="0" applyFont="1" applyFill="1" applyBorder="1" applyAlignment="1">
      <alignment horizontal="center" vertical="center"/>
    </xf>
    <xf numFmtId="0" fontId="4" fillId="13" borderId="42" xfId="0" applyFont="1" applyFill="1" applyBorder="1"/>
    <xf numFmtId="0" fontId="4" fillId="13" borderId="43" xfId="0" applyFont="1" applyFill="1" applyBorder="1"/>
    <xf numFmtId="0" fontId="4" fillId="13" borderId="11" xfId="0" applyFont="1" applyFill="1" applyBorder="1"/>
    <xf numFmtId="0" fontId="4" fillId="13" borderId="8" xfId="0" applyFont="1" applyFill="1" applyBorder="1"/>
    <xf numFmtId="0" fontId="4" fillId="13" borderId="9" xfId="0" applyFont="1" applyFill="1" applyBorder="1"/>
    <xf numFmtId="0" fontId="6" fillId="10" borderId="12" xfId="0" applyFont="1" applyFill="1" applyBorder="1" applyAlignment="1">
      <alignment horizontal="center" vertical="center"/>
    </xf>
    <xf numFmtId="0" fontId="9" fillId="6" borderId="24" xfId="0" applyFont="1" applyFill="1" applyBorder="1" applyAlignment="1">
      <alignment horizontal="left" vertical="center"/>
    </xf>
    <xf numFmtId="0" fontId="4" fillId="0" borderId="25" xfId="0" applyFont="1" applyBorder="1"/>
    <xf numFmtId="0" fontId="3" fillId="0" borderId="26" xfId="0" applyFont="1" applyBorder="1" applyAlignment="1">
      <alignment horizontal="left" vertical="center" wrapText="1"/>
    </xf>
    <xf numFmtId="0" fontId="4" fillId="0" borderId="27" xfId="0" applyFont="1" applyBorder="1"/>
    <xf numFmtId="0" fontId="4" fillId="0" borderId="28" xfId="0" applyFont="1" applyBorder="1"/>
    <xf numFmtId="0" fontId="9" fillId="7" borderId="29" xfId="0" applyFont="1" applyFill="1" applyBorder="1" applyAlignment="1">
      <alignment horizontal="left" vertical="center"/>
    </xf>
    <xf numFmtId="0" fontId="4" fillId="0" borderId="30" xfId="0" applyFont="1" applyBorder="1"/>
    <xf numFmtId="0" fontId="12" fillId="13" borderId="31" xfId="0" applyFont="1" applyFill="1" applyBorder="1" applyAlignment="1">
      <alignment horizontal="left" vertical="center" wrapText="1"/>
    </xf>
    <xf numFmtId="0" fontId="22" fillId="13" borderId="14" xfId="0" applyFont="1" applyFill="1" applyBorder="1"/>
    <xf numFmtId="0" fontId="22" fillId="13" borderId="32" xfId="0" applyFont="1" applyFill="1" applyBorder="1"/>
    <xf numFmtId="0" fontId="9" fillId="7" borderId="24" xfId="0" applyFont="1" applyFill="1" applyBorder="1" applyAlignment="1">
      <alignment horizontal="left" vertical="center"/>
    </xf>
    <xf numFmtId="0" fontId="3" fillId="0" borderId="31" xfId="0" applyFont="1" applyBorder="1" applyAlignment="1">
      <alignment horizontal="left" vertical="center" wrapText="1"/>
    </xf>
    <xf numFmtId="0" fontId="4" fillId="0" borderId="32" xfId="0" applyFont="1" applyBorder="1"/>
    <xf numFmtId="14" fontId="3" fillId="15" borderId="35" xfId="0" applyNumberFormat="1" applyFont="1" applyFill="1" applyBorder="1" applyAlignment="1">
      <alignment horizontal="left" vertical="center" wrapText="1"/>
    </xf>
    <xf numFmtId="0" fontId="4" fillId="15" borderId="36" xfId="0" applyFont="1" applyFill="1" applyBorder="1"/>
    <xf numFmtId="0" fontId="4" fillId="15" borderId="37" xfId="0" applyFont="1" applyFill="1" applyBorder="1"/>
    <xf numFmtId="0" fontId="9" fillId="7" borderId="33" xfId="0" applyFont="1" applyFill="1" applyBorder="1" applyAlignment="1">
      <alignment horizontal="left" vertical="top"/>
    </xf>
    <xf numFmtId="0" fontId="4" fillId="0" borderId="34" xfId="0" applyFont="1" applyBorder="1"/>
    <xf numFmtId="0" fontId="16" fillId="3" borderId="12" xfId="0" applyFont="1" applyFill="1" applyBorder="1" applyAlignment="1">
      <alignment horizontal="center" vertical="center"/>
    </xf>
    <xf numFmtId="0" fontId="17" fillId="2" borderId="12" xfId="0" applyFont="1" applyFill="1" applyBorder="1" applyAlignment="1">
      <alignment horizontal="center" vertical="center" wrapText="1"/>
    </xf>
    <xf numFmtId="0" fontId="4" fillId="0" borderId="45" xfId="0" applyFont="1" applyBorder="1"/>
    <xf numFmtId="0" fontId="25" fillId="0" borderId="49" xfId="0" applyFont="1" applyFill="1" applyBorder="1" applyAlignment="1">
      <alignment horizontal="left" vertical="center" wrapText="1"/>
    </xf>
    <xf numFmtId="0" fontId="25" fillId="0" borderId="63" xfId="0" applyFont="1" applyFill="1" applyBorder="1" applyAlignment="1">
      <alignment horizontal="left" vertical="center" wrapText="1"/>
    </xf>
    <xf numFmtId="0" fontId="25" fillId="0" borderId="56" xfId="0" applyFont="1" applyFill="1" applyBorder="1" applyAlignment="1">
      <alignment horizontal="left" vertical="center" wrapText="1"/>
    </xf>
    <xf numFmtId="0" fontId="25" fillId="0" borderId="49" xfId="0" applyFont="1" applyFill="1" applyBorder="1" applyAlignment="1">
      <alignment vertical="center" wrapText="1"/>
    </xf>
    <xf numFmtId="0" fontId="25" fillId="0" borderId="63" xfId="0" applyFont="1" applyFill="1" applyBorder="1" applyAlignment="1">
      <alignment vertical="center" wrapText="1"/>
    </xf>
    <xf numFmtId="0" fontId="25" fillId="0" borderId="56" xfId="0" applyFont="1" applyFill="1" applyBorder="1" applyAlignment="1">
      <alignment vertical="center" wrapText="1"/>
    </xf>
    <xf numFmtId="0" fontId="25" fillId="0" borderId="49" xfId="0" applyFont="1" applyFill="1" applyBorder="1" applyAlignment="1">
      <alignment horizontal="center" vertical="center"/>
    </xf>
    <xf numFmtId="0" fontId="25" fillId="0" borderId="63" xfId="0" applyFont="1" applyFill="1" applyBorder="1" applyAlignment="1">
      <alignment horizontal="center" vertical="center"/>
    </xf>
    <xf numFmtId="0" fontId="25" fillId="0" borderId="49" xfId="0" applyFont="1" applyFill="1" applyBorder="1" applyAlignment="1">
      <alignment horizontal="center" vertical="center" wrapText="1"/>
    </xf>
    <xf numFmtId="0" fontId="25" fillId="0" borderId="63" xfId="0" applyFont="1" applyFill="1" applyBorder="1" applyAlignment="1">
      <alignment horizontal="center" vertical="center" wrapText="1"/>
    </xf>
    <xf numFmtId="0" fontId="25" fillId="0" borderId="56" xfId="0" applyFont="1" applyFill="1" applyBorder="1" applyAlignment="1">
      <alignment horizontal="center" vertical="center" wrapText="1"/>
    </xf>
    <xf numFmtId="0" fontId="25" fillId="0" borderId="49" xfId="0" applyFont="1" applyBorder="1" applyAlignment="1">
      <alignment horizontal="center" vertical="center"/>
    </xf>
    <xf numFmtId="0" fontId="25" fillId="0" borderId="63" xfId="0" applyFont="1" applyBorder="1" applyAlignment="1">
      <alignment horizontal="center" vertical="center"/>
    </xf>
    <xf numFmtId="0" fontId="25" fillId="0" borderId="56" xfId="0" applyFont="1" applyBorder="1" applyAlignment="1">
      <alignment horizontal="center" vertical="center"/>
    </xf>
    <xf numFmtId="9" fontId="25" fillId="0" borderId="49" xfId="1" applyFont="1" applyBorder="1" applyAlignment="1">
      <alignment horizontal="center" vertical="center"/>
    </xf>
    <xf numFmtId="9" fontId="25" fillId="0" borderId="63" xfId="1" applyFont="1" applyBorder="1" applyAlignment="1">
      <alignment horizontal="center" vertical="center"/>
    </xf>
    <xf numFmtId="9" fontId="25" fillId="0" borderId="56" xfId="1" applyFont="1" applyBorder="1" applyAlignment="1">
      <alignment horizontal="center" vertical="center"/>
    </xf>
    <xf numFmtId="0" fontId="28" fillId="0" borderId="49" xfId="0" applyFont="1" applyFill="1" applyBorder="1" applyAlignment="1">
      <alignment horizontal="center" vertical="center" wrapText="1"/>
    </xf>
    <xf numFmtId="0" fontId="28" fillId="0" borderId="63" xfId="0" applyFont="1" applyFill="1" applyBorder="1" applyAlignment="1">
      <alignment horizontal="center" vertical="center" wrapText="1"/>
    </xf>
    <xf numFmtId="0" fontId="0" fillId="0" borderId="48" xfId="0" applyFill="1" applyBorder="1" applyAlignment="1">
      <alignment horizontal="center" vertical="center" wrapText="1"/>
    </xf>
    <xf numFmtId="14" fontId="0" fillId="0" borderId="64" xfId="0" applyNumberFormat="1" applyFill="1" applyBorder="1" applyAlignment="1">
      <alignment horizontal="center" vertical="center"/>
    </xf>
    <xf numFmtId="14" fontId="0" fillId="0" borderId="67" xfId="0" applyNumberFormat="1" applyFill="1" applyBorder="1" applyAlignment="1">
      <alignment horizontal="center" vertical="center"/>
    </xf>
    <xf numFmtId="0" fontId="0" fillId="0" borderId="65" xfId="0" applyFill="1" applyBorder="1" applyAlignment="1">
      <alignment horizontal="center" vertical="center"/>
    </xf>
    <xf numFmtId="0" fontId="28" fillId="0" borderId="56" xfId="0" applyFont="1" applyFill="1" applyBorder="1" applyAlignment="1">
      <alignment horizontal="center" vertical="center" wrapText="1"/>
    </xf>
    <xf numFmtId="9" fontId="7" fillId="0" borderId="46" xfId="0" applyNumberFormat="1" applyFont="1" applyBorder="1" applyAlignment="1">
      <alignment horizontal="center" vertical="center"/>
    </xf>
    <xf numFmtId="0" fontId="7" fillId="0" borderId="46" xfId="0" applyFont="1" applyBorder="1" applyAlignment="1">
      <alignment horizontal="center" vertical="center"/>
    </xf>
    <xf numFmtId="0" fontId="38" fillId="0" borderId="46" xfId="0" applyFont="1" applyFill="1" applyBorder="1" applyAlignment="1">
      <alignment horizontal="left" vertical="center" wrapText="1"/>
    </xf>
    <xf numFmtId="0" fontId="7" fillId="0" borderId="46" xfId="0" applyFont="1" applyFill="1" applyBorder="1" applyAlignment="1">
      <alignment horizontal="center" vertical="center" wrapText="1"/>
    </xf>
    <xf numFmtId="14" fontId="7" fillId="0" borderId="46" xfId="0" applyNumberFormat="1" applyFont="1" applyFill="1" applyBorder="1" applyAlignment="1">
      <alignment horizontal="center" vertical="center"/>
    </xf>
    <xf numFmtId="0" fontId="37" fillId="0" borderId="46" xfId="0" applyFont="1" applyFill="1" applyBorder="1" applyAlignment="1">
      <alignment horizontal="center" vertical="center" wrapText="1"/>
    </xf>
    <xf numFmtId="0" fontId="37" fillId="0" borderId="19" xfId="0" applyFont="1" applyFill="1" applyBorder="1" applyAlignment="1">
      <alignment horizontal="center" vertical="center" wrapText="1"/>
    </xf>
    <xf numFmtId="0" fontId="7" fillId="0" borderId="46" xfId="0" applyFont="1" applyFill="1" applyBorder="1" applyAlignment="1">
      <alignment horizontal="center" vertical="center"/>
    </xf>
    <xf numFmtId="0" fontId="7" fillId="0" borderId="19" xfId="0" applyFont="1" applyFill="1" applyBorder="1" applyAlignment="1">
      <alignment horizontal="center" vertical="center"/>
    </xf>
    <xf numFmtId="0" fontId="7" fillId="0" borderId="19" xfId="0" applyFont="1" applyFill="1" applyBorder="1" applyAlignment="1">
      <alignment horizontal="center" vertical="center" wrapText="1"/>
    </xf>
    <xf numFmtId="0" fontId="37" fillId="5" borderId="46" xfId="0" applyFont="1" applyFill="1" applyBorder="1" applyAlignment="1">
      <alignment horizontal="center" vertical="center"/>
    </xf>
    <xf numFmtId="0" fontId="37" fillId="5" borderId="19" xfId="0" applyFont="1" applyFill="1" applyBorder="1" applyAlignment="1">
      <alignment horizontal="center" vertical="center"/>
    </xf>
    <xf numFmtId="0" fontId="37" fillId="5" borderId="46" xfId="0" applyFont="1" applyFill="1" applyBorder="1" applyAlignment="1">
      <alignment horizontal="center" vertical="center" wrapText="1"/>
    </xf>
    <xf numFmtId="0" fontId="37" fillId="5" borderId="19" xfId="0" applyFont="1" applyFill="1" applyBorder="1" applyAlignment="1">
      <alignment horizontal="center" vertical="center" wrapText="1"/>
    </xf>
    <xf numFmtId="164" fontId="6" fillId="0" borderId="46" xfId="0" applyNumberFormat="1" applyFont="1" applyFill="1" applyBorder="1" applyAlignment="1">
      <alignment horizontal="center" vertical="center"/>
    </xf>
    <xf numFmtId="164" fontId="6" fillId="0" borderId="18" xfId="0" applyNumberFormat="1" applyFont="1" applyFill="1" applyBorder="1" applyAlignment="1">
      <alignment horizontal="center" vertical="center"/>
    </xf>
    <xf numFmtId="0" fontId="4" fillId="0" borderId="18" xfId="0" applyFont="1" applyFill="1" applyBorder="1"/>
    <xf numFmtId="0" fontId="6" fillId="0" borderId="18" xfId="0" applyFont="1" applyFill="1" applyBorder="1" applyAlignment="1">
      <alignment horizontal="center" vertical="center" wrapText="1"/>
    </xf>
    <xf numFmtId="9" fontId="37" fillId="5" borderId="46" xfId="0" applyNumberFormat="1" applyFont="1" applyFill="1" applyBorder="1" applyAlignment="1">
      <alignment horizontal="center" vertical="center"/>
    </xf>
    <xf numFmtId="9" fontId="37" fillId="5" borderId="19" xfId="0" applyNumberFormat="1" applyFont="1" applyFill="1" applyBorder="1" applyAlignment="1">
      <alignment horizontal="center" vertical="center"/>
    </xf>
    <xf numFmtId="9" fontId="37" fillId="0" borderId="46" xfId="0" applyNumberFormat="1" applyFont="1" applyBorder="1" applyAlignment="1">
      <alignment horizontal="center" vertical="center"/>
    </xf>
    <xf numFmtId="9" fontId="37" fillId="0" borderId="19" xfId="0" applyNumberFormat="1" applyFont="1" applyBorder="1" applyAlignment="1">
      <alignment horizontal="center" vertical="center"/>
    </xf>
    <xf numFmtId="0" fontId="37" fillId="0" borderId="46" xfId="0" applyFont="1" applyBorder="1" applyAlignment="1">
      <alignment horizontal="center" vertical="center"/>
    </xf>
    <xf numFmtId="0" fontId="37" fillId="0" borderId="19" xfId="0" applyFont="1" applyBorder="1" applyAlignment="1">
      <alignment horizontal="center" vertical="center"/>
    </xf>
    <xf numFmtId="0" fontId="6" fillId="0" borderId="46" xfId="0" applyFont="1" applyFill="1" applyBorder="1" applyAlignment="1">
      <alignment horizontal="center" vertical="center"/>
    </xf>
    <xf numFmtId="0" fontId="6" fillId="0" borderId="18" xfId="0" applyFont="1" applyFill="1" applyBorder="1" applyAlignment="1">
      <alignment horizontal="center" vertical="center"/>
    </xf>
    <xf numFmtId="9" fontId="37" fillId="0" borderId="46" xfId="0" applyNumberFormat="1" applyFont="1" applyFill="1" applyBorder="1" applyAlignment="1">
      <alignment horizontal="center" vertical="center"/>
    </xf>
    <xf numFmtId="9" fontId="37" fillId="0" borderId="19" xfId="0" applyNumberFormat="1" applyFont="1" applyFill="1" applyBorder="1" applyAlignment="1">
      <alignment horizontal="center" vertical="center"/>
    </xf>
    <xf numFmtId="0" fontId="7" fillId="0" borderId="18" xfId="0" applyFont="1" applyFill="1" applyBorder="1" applyAlignment="1">
      <alignment horizontal="left" vertical="center" wrapText="1"/>
    </xf>
    <xf numFmtId="0" fontId="6" fillId="0" borderId="19" xfId="0" applyFont="1" applyFill="1" applyBorder="1" applyAlignment="1">
      <alignment horizontal="center" vertical="center" wrapText="1"/>
    </xf>
    <xf numFmtId="0" fontId="24" fillId="0" borderId="46" xfId="0" applyFont="1" applyFill="1" applyBorder="1" applyAlignment="1">
      <alignment horizontal="center" vertical="center" wrapText="1"/>
    </xf>
    <xf numFmtId="0" fontId="4" fillId="0" borderId="19" xfId="0" applyFont="1" applyFill="1" applyBorder="1" applyAlignment="1">
      <alignment horizontal="center"/>
    </xf>
    <xf numFmtId="0" fontId="24" fillId="0" borderId="46" xfId="0" applyFont="1" applyFill="1" applyBorder="1" applyAlignment="1">
      <alignment horizontal="left" vertical="center" wrapText="1"/>
    </xf>
    <xf numFmtId="9" fontId="6" fillId="0" borderId="46" xfId="0" applyNumberFormat="1" applyFont="1" applyFill="1" applyBorder="1" applyAlignment="1">
      <alignment horizontal="center" vertical="center"/>
    </xf>
    <xf numFmtId="0" fontId="33" fillId="0" borderId="49" xfId="0" applyFont="1" applyFill="1" applyBorder="1" applyAlignment="1">
      <alignment horizontal="left" vertical="center" wrapText="1"/>
    </xf>
    <xf numFmtId="0" fontId="33" fillId="0" borderId="56" xfId="0" applyFont="1" applyFill="1" applyBorder="1" applyAlignment="1">
      <alignment horizontal="left" vertical="center"/>
    </xf>
    <xf numFmtId="0" fontId="24" fillId="0" borderId="19" xfId="0" applyFont="1" applyFill="1" applyBorder="1"/>
    <xf numFmtId="0" fontId="1" fillId="0" borderId="48" xfId="0" applyFont="1" applyFill="1" applyBorder="1" applyAlignment="1">
      <alignment horizontal="center" vertical="center" wrapText="1"/>
    </xf>
    <xf numFmtId="0" fontId="2" fillId="0" borderId="48" xfId="0" applyFont="1" applyFill="1" applyBorder="1" applyAlignment="1">
      <alignment horizontal="center" vertical="center" wrapText="1"/>
    </xf>
    <xf numFmtId="0" fontId="0" fillId="0" borderId="48" xfId="0" applyFill="1" applyBorder="1" applyAlignment="1">
      <alignment horizontal="center" vertical="center"/>
    </xf>
    <xf numFmtId="0" fontId="0" fillId="0" borderId="49" xfId="0" applyFill="1" applyBorder="1" applyAlignment="1">
      <alignment horizontal="center" vertical="center"/>
    </xf>
    <xf numFmtId="0" fontId="25" fillId="0" borderId="49" xfId="0" applyFont="1" applyFill="1" applyBorder="1" applyAlignment="1">
      <alignment horizontal="left" vertical="top" wrapText="1" indent="1"/>
    </xf>
    <xf numFmtId="0" fontId="25" fillId="0" borderId="63" xfId="0" applyFont="1" applyFill="1" applyBorder="1" applyAlignment="1">
      <alignment horizontal="left" vertical="top" wrapText="1" indent="1"/>
    </xf>
    <xf numFmtId="0" fontId="25" fillId="0" borderId="56" xfId="0" applyFont="1" applyFill="1" applyBorder="1" applyAlignment="1">
      <alignment horizontal="left" vertical="top" wrapText="1" indent="1"/>
    </xf>
    <xf numFmtId="0" fontId="25" fillId="0" borderId="49" xfId="0" applyFont="1" applyBorder="1" applyAlignment="1">
      <alignment horizontal="center" vertical="center" wrapText="1"/>
    </xf>
    <xf numFmtId="0" fontId="25" fillId="0" borderId="63" xfId="0" applyFont="1" applyBorder="1" applyAlignment="1">
      <alignment horizontal="center" vertical="center" wrapText="1"/>
    </xf>
    <xf numFmtId="0" fontId="25" fillId="0" borderId="56" xfId="0" applyFont="1" applyBorder="1" applyAlignment="1">
      <alignment horizontal="center" vertical="center" wrapText="1"/>
    </xf>
    <xf numFmtId="0" fontId="25" fillId="0" borderId="56" xfId="0" applyFont="1" applyFill="1" applyBorder="1" applyAlignment="1">
      <alignment horizontal="left" vertical="center"/>
    </xf>
    <xf numFmtId="14" fontId="25" fillId="0" borderId="63" xfId="0" applyNumberFormat="1" applyFont="1" applyFill="1" applyBorder="1" applyAlignment="1">
      <alignment horizontal="center" vertical="center"/>
    </xf>
    <xf numFmtId="0" fontId="19" fillId="0" borderId="0" xfId="0" applyFont="1" applyAlignment="1">
      <alignment horizontal="center"/>
    </xf>
    <xf numFmtId="0" fontId="0" fillId="0" borderId="48" xfId="0" applyFill="1" applyBorder="1" applyAlignment="1">
      <alignment vertical="center" wrapText="1"/>
    </xf>
    <xf numFmtId="0" fontId="50" fillId="0" borderId="48" xfId="0" applyFont="1" applyFill="1" applyBorder="1" applyAlignment="1">
      <alignment horizontal="justify" vertical="top" wrapText="1"/>
    </xf>
    <xf numFmtId="0" fontId="50" fillId="0" borderId="48" xfId="0" applyFont="1" applyBorder="1" applyAlignment="1">
      <alignment horizontal="center" vertical="center"/>
    </xf>
    <xf numFmtId="9" fontId="50" fillId="0" borderId="48" xfId="1" applyFont="1" applyBorder="1" applyAlignment="1">
      <alignment horizontal="center" vertical="center"/>
    </xf>
    <xf numFmtId="9" fontId="25" fillId="0" borderId="55" xfId="1" applyFont="1" applyBorder="1" applyAlignment="1">
      <alignment horizontal="center" vertical="center"/>
    </xf>
    <xf numFmtId="0" fontId="25" fillId="0" borderId="48" xfId="0" applyFont="1" applyBorder="1" applyAlignment="1">
      <alignment horizontal="center" vertical="center"/>
    </xf>
    <xf numFmtId="0" fontId="25" fillId="0" borderId="48" xfId="0" applyFont="1" applyBorder="1" applyAlignment="1">
      <alignment horizontal="center" vertical="center" wrapText="1"/>
    </xf>
    <xf numFmtId="0" fontId="0" fillId="0" borderId="48" xfId="0" applyBorder="1" applyAlignment="1">
      <alignment horizontal="center" vertical="center" wrapText="1"/>
    </xf>
    <xf numFmtId="0" fontId="50" fillId="0" borderId="48" xfId="0" applyFont="1" applyBorder="1" applyAlignment="1">
      <alignment horizontal="center" vertical="center" wrapText="1"/>
    </xf>
    <xf numFmtId="0" fontId="25" fillId="0" borderId="49" xfId="0" applyFont="1" applyFill="1" applyBorder="1" applyAlignment="1">
      <alignment horizontal="center" wrapText="1"/>
    </xf>
    <xf numFmtId="0" fontId="25" fillId="0" borderId="48" xfId="0" applyFont="1" applyFill="1" applyBorder="1" applyAlignment="1">
      <alignment horizontal="center" wrapText="1"/>
    </xf>
    <xf numFmtId="0" fontId="51" fillId="0" borderId="48" xfId="0" applyFont="1" applyFill="1" applyBorder="1" applyAlignment="1">
      <alignment horizontal="center" wrapText="1"/>
    </xf>
    <xf numFmtId="0" fontId="50" fillId="0" borderId="49" xfId="0" applyFont="1" applyBorder="1" applyAlignment="1">
      <alignment horizontal="center" vertical="center"/>
    </xf>
    <xf numFmtId="9" fontId="25" fillId="0" borderId="71" xfId="1" applyFont="1" applyBorder="1" applyAlignment="1">
      <alignment horizontal="center" vertical="center"/>
    </xf>
    <xf numFmtId="0" fontId="52" fillId="0" borderId="56" xfId="0" applyFont="1" applyFill="1" applyBorder="1" applyAlignment="1">
      <alignment horizontal="center" wrapText="1"/>
    </xf>
    <xf numFmtId="0" fontId="0" fillId="0" borderId="48" xfId="0" applyFill="1" applyBorder="1" applyAlignment="1">
      <alignment horizontal="center" wrapText="1"/>
    </xf>
    <xf numFmtId="0" fontId="50" fillId="0" borderId="56" xfId="0" applyFont="1" applyBorder="1" applyAlignment="1">
      <alignment horizontal="center" vertical="center"/>
    </xf>
    <xf numFmtId="9" fontId="25" fillId="0" borderId="49" xfId="1" applyFont="1" applyBorder="1" applyAlignment="1">
      <alignment vertical="center"/>
    </xf>
    <xf numFmtId="0" fontId="25" fillId="0" borderId="49" xfId="0" applyFont="1" applyBorder="1" applyAlignment="1">
      <alignment vertical="center"/>
    </xf>
    <xf numFmtId="0" fontId="25" fillId="0" borderId="48" xfId="0" applyFont="1" applyBorder="1" applyAlignment="1">
      <alignment horizontal="center" vertical="center" wrapText="1"/>
    </xf>
    <xf numFmtId="0" fontId="50" fillId="0" borderId="48" xfId="0" applyFont="1" applyBorder="1" applyAlignment="1">
      <alignment horizontal="center" vertical="center" wrapText="1"/>
    </xf>
    <xf numFmtId="0" fontId="50" fillId="0" borderId="48" xfId="0" applyFont="1" applyFill="1" applyBorder="1" applyAlignment="1">
      <alignment horizontal="center" vertical="center" wrapText="1"/>
    </xf>
    <xf numFmtId="0" fontId="51" fillId="0" borderId="48" xfId="0" applyFont="1" applyFill="1" applyBorder="1" applyAlignment="1">
      <alignment horizontal="center" wrapText="1"/>
    </xf>
    <xf numFmtId="0" fontId="0" fillId="0" borderId="0" xfId="0" applyFill="1"/>
    <xf numFmtId="0" fontId="0" fillId="0" borderId="0" xfId="0" applyFill="1" applyAlignment="1"/>
    <xf numFmtId="0" fontId="0" fillId="0" borderId="0" xfId="0" applyFill="1" applyAlignment="1">
      <alignment wrapText="1"/>
    </xf>
    <xf numFmtId="9" fontId="25" fillId="0" borderId="56" xfId="1" applyFont="1" applyBorder="1" applyAlignment="1">
      <alignment vertical="center"/>
    </xf>
    <xf numFmtId="0" fontId="25" fillId="0" borderId="56" xfId="0" applyFont="1" applyBorder="1" applyAlignment="1">
      <alignment vertical="center"/>
    </xf>
    <xf numFmtId="0" fontId="50" fillId="15" borderId="48" xfId="0" applyFont="1" applyFill="1" applyBorder="1" applyAlignment="1">
      <alignment horizontal="center" vertical="center" wrapText="1"/>
    </xf>
    <xf numFmtId="0" fontId="50" fillId="15" borderId="48" xfId="0" applyFont="1" applyFill="1" applyBorder="1" applyAlignment="1">
      <alignment horizontal="center" vertical="center"/>
    </xf>
  </cellXfs>
  <cellStyles count="2">
    <cellStyle name="Normal" xfId="0" builtinId="0"/>
    <cellStyle name="Porcentaje" xfId="1" builtinId="5"/>
  </cellStyles>
  <dxfs count="1175">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s>
  <tableStyles count="0" defaultTableStyle="TableStyleMedium2" defaultPivotStyle="PivotStyleLight16"/>
  <colors>
    <mruColors>
      <color rgb="FF3399FF"/>
      <color rgb="FFFF9933"/>
      <color rgb="FF99CC00"/>
      <color rgb="FF66FFCC"/>
      <color rgb="FFCC99FF"/>
      <color rgb="FF99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6.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calcChain" Target="calcChain.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jpg"/><Relationship Id="rId3" Type="http://schemas.openxmlformats.org/officeDocument/2006/relationships/image" Target="../media/image5.png"/><Relationship Id="rId7" Type="http://schemas.openxmlformats.org/officeDocument/2006/relationships/image" Target="../media/image9.jpg"/><Relationship Id="rId12" Type="http://schemas.openxmlformats.org/officeDocument/2006/relationships/image" Target="../media/image14.jp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jpg"/><Relationship Id="rId11" Type="http://schemas.openxmlformats.org/officeDocument/2006/relationships/image" Target="../media/image13.jp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oneCellAnchor>
    <xdr:from>
      <xdr:col>1</xdr:col>
      <xdr:colOff>571500</xdr:colOff>
      <xdr:row>0</xdr:row>
      <xdr:rowOff>85725</xdr:rowOff>
    </xdr:from>
    <xdr:ext cx="657225" cy="781050"/>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571500</xdr:colOff>
      <xdr:row>0</xdr:row>
      <xdr:rowOff>85725</xdr:rowOff>
    </xdr:from>
    <xdr:ext cx="657225" cy="781050"/>
    <xdr:pic>
      <xdr:nvPicPr>
        <xdr:cNvPr id="3"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200025</xdr:colOff>
      <xdr:row>8</xdr:row>
      <xdr:rowOff>28575</xdr:rowOff>
    </xdr:from>
    <xdr:ext cx="9267825" cy="3076575"/>
    <xdr:pic>
      <xdr:nvPicPr>
        <xdr:cNvPr id="4" name="image1.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571500</xdr:colOff>
      <xdr:row>0</xdr:row>
      <xdr:rowOff>85725</xdr:rowOff>
    </xdr:from>
    <xdr:ext cx="657225" cy="781050"/>
    <xdr:pic>
      <xdr:nvPicPr>
        <xdr:cNvPr id="5"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200025</xdr:colOff>
      <xdr:row>8</xdr:row>
      <xdr:rowOff>28575</xdr:rowOff>
    </xdr:from>
    <xdr:ext cx="9267825" cy="3105150"/>
    <xdr:pic>
      <xdr:nvPicPr>
        <xdr:cNvPr id="6" name="image1.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657225</xdr:colOff>
      <xdr:row>0</xdr:row>
      <xdr:rowOff>57150</xdr:rowOff>
    </xdr:from>
    <xdr:ext cx="628650" cy="666750"/>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1323975</xdr:colOff>
      <xdr:row>0</xdr:row>
      <xdr:rowOff>57150</xdr:rowOff>
    </xdr:from>
    <xdr:ext cx="695325" cy="628650"/>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742950</xdr:colOff>
      <xdr:row>216</xdr:row>
      <xdr:rowOff>38100</xdr:rowOff>
    </xdr:from>
    <xdr:ext cx="5981700" cy="4114800"/>
    <xdr:pic>
      <xdr:nvPicPr>
        <xdr:cNvPr id="2" name="image1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647700</xdr:colOff>
      <xdr:row>258</xdr:row>
      <xdr:rowOff>0</xdr:rowOff>
    </xdr:from>
    <xdr:ext cx="6096000" cy="4048125"/>
    <xdr:pic>
      <xdr:nvPicPr>
        <xdr:cNvPr id="3" name="image7.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9525</xdr:colOff>
      <xdr:row>36</xdr:row>
      <xdr:rowOff>9525</xdr:rowOff>
    </xdr:from>
    <xdr:ext cx="6286500" cy="4743450"/>
    <xdr:pic>
      <xdr:nvPicPr>
        <xdr:cNvPr id="4" name="image4.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0</xdr:colOff>
      <xdr:row>64</xdr:row>
      <xdr:rowOff>47625</xdr:rowOff>
    </xdr:from>
    <xdr:ext cx="6353175" cy="4638675"/>
    <xdr:pic>
      <xdr:nvPicPr>
        <xdr:cNvPr id="5" name="image6.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381000</xdr:colOff>
      <xdr:row>91</xdr:row>
      <xdr:rowOff>142875</xdr:rowOff>
    </xdr:from>
    <xdr:ext cx="6581775" cy="3867150"/>
    <xdr:pic>
      <xdr:nvPicPr>
        <xdr:cNvPr id="6" name="image9.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2</xdr:col>
      <xdr:colOff>0</xdr:colOff>
      <xdr:row>115</xdr:row>
      <xdr:rowOff>0</xdr:rowOff>
    </xdr:from>
    <xdr:ext cx="7343775" cy="4267200"/>
    <xdr:pic>
      <xdr:nvPicPr>
        <xdr:cNvPr id="7" name="image8.jpg"/>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2</xdr:col>
      <xdr:colOff>0</xdr:colOff>
      <xdr:row>140</xdr:row>
      <xdr:rowOff>0</xdr:rowOff>
    </xdr:from>
    <xdr:ext cx="7153275" cy="4143375"/>
    <xdr:pic>
      <xdr:nvPicPr>
        <xdr:cNvPr id="8" name="image10.jpg"/>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2</xdr:col>
      <xdr:colOff>0</xdr:colOff>
      <xdr:row>165</xdr:row>
      <xdr:rowOff>0</xdr:rowOff>
    </xdr:from>
    <xdr:ext cx="5181600" cy="3057525"/>
    <xdr:pic>
      <xdr:nvPicPr>
        <xdr:cNvPr id="9" name="image14.jpg"/>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xdr:col>
      <xdr:colOff>0</xdr:colOff>
      <xdr:row>237</xdr:row>
      <xdr:rowOff>180975</xdr:rowOff>
    </xdr:from>
    <xdr:ext cx="5943600" cy="3895725"/>
    <xdr:pic>
      <xdr:nvPicPr>
        <xdr:cNvPr id="10" name="image15.png"/>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xdr:col>
      <xdr:colOff>0</xdr:colOff>
      <xdr:row>186</xdr:row>
      <xdr:rowOff>57150</xdr:rowOff>
    </xdr:from>
    <xdr:ext cx="6372225" cy="5305425"/>
    <xdr:pic>
      <xdr:nvPicPr>
        <xdr:cNvPr id="11" name="image5.png"/>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2</xdr:col>
      <xdr:colOff>85725</xdr:colOff>
      <xdr:row>6</xdr:row>
      <xdr:rowOff>114300</xdr:rowOff>
    </xdr:from>
    <xdr:ext cx="5905500" cy="2095500"/>
    <xdr:pic>
      <xdr:nvPicPr>
        <xdr:cNvPr id="12" name="image12.jpg"/>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2</xdr:col>
      <xdr:colOff>38100</xdr:colOff>
      <xdr:row>18</xdr:row>
      <xdr:rowOff>247650</xdr:rowOff>
    </xdr:from>
    <xdr:ext cx="5953125" cy="2524125"/>
    <xdr:pic>
      <xdr:nvPicPr>
        <xdr:cNvPr id="13" name="image13.jpg"/>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JUAN\1.%20ODI%202021\MAPA%20DE%20ASEGURAMIENTO\GESTION%20DE%20RIESGOS\ACTUALIZACI&#211;N%20DE%20RIESGOS\MR%201.%20GTH_(V08-10-05-2021)%20Ramiro.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ATOS/Desktop/PAAC/12.%20M.R.%20EXTENSI&#211;N%20Y%20PROYECCI&#211;N%20SOCILAL_29_07_202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ATOS/Downloads/Riesgos%20de%20Corrupcci&#243;n_22-11_202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20SIAC_ODI%20RAMIRO_2023/SGC%202023/2023/8.%20GESTI&#211;N%20DEL%20TALENTO%20HUMANO/MAPA_DE_RIESGOS_GTH_30_11_2023_RQG.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JUAN/1.%20ODI%202021/MAPA%20DE%20ASEGURAMIENTO/GESTION%20DE%20RIESGOS/ACTUALIZACI&#211;N%20DE%20RIESGOS/CONTEXTO%20ESTRATEGICO/CONTEXTO%20ESTRATEGICO.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ATOS/Downloads/3._GC-P07-MAPA_DE_RIESGOS_GESTI&#211;N__DE_ADMISIONES_REGISTRO_Y_CONTROL_ACAD&#201;MICO_27_11_2023_RQG_publica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1.%20M.R._Gestion_de_la_Planeaci&#243;n_Institucional_06_12_2023_rqg.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1.%20SIAC_ODI%20RAMIRO_2023/SGC%202023/2023/7.%20GESTI&#211;N%20JURIDICA%20Y%20CONTRACTUAL/1.%20RIESGOS%20CORRUPCION%20PROPONE%20JURIDICA_06_12_2023-publicar-rqg.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DATOS/Desktop/PAAC/14.%20MATRIZ_DE_RIESGO_GETION_LOGISTICA_JULIO_25.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ATOS\Downloads\2._M.R._Gestion_Ambiental_revisado_aprobado_07_06_2022_PUBLICADO.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ATOS\Desktop\PAAC\7..%20M.R.%20Gestion%20de%20la%20Planeaci&#243;n%20Institucional_aprobado_08_08_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TOS/Downloads/2._M.R._Gestion_Ambiental_revisado_aprobado_07_06_2022_PUBLICAD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ATOS/Desktop/PAAC/7..%20M.R.%20Gestion%20de%20la%20Planeaci&#243;n%20Institucional_aprobado_08_08_20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ATOS/Downloads/9._M.R._EXTENSI&#211;N_Y_PROYECCI&#211;N_SOCILAL_22_11_2023_rqg.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ATOS/Downloads/3._Mapa_de_Riesgos_del_Proceso_de_Gesti&#243;n_del__Mejoramiento_Continuo_07_06_2022%20(5).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Mapa%20de%20Riesgos_SGC_29_07_2022.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A1._M.R._SGSST_07_06_2022_Revisado_OPDI.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ATOS/Desktop/PAAC/4%20.%20M.R.%20MAPA%20DE%20RIESGO%20GESTION%20JURIDICA%20Y%20CONTRACTUAL_GESTI&#211;N_16_08_%20202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20SIAC_ODI%20RAMIRO_2023/SGC%202023/2023/3.%20EXTENSI&#211;N%20Y%20PROYECCI&#211;N%20SOCIAL/1.0_M.R._EXTENSI&#211;N_Y_PROYECCI&#211;N_SOCILAL_04_12_2023_rq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Estratégico"/>
      <sheetName val="Identificación del Riesgo"/>
      <sheetName val="Análisis del Riesgo"/>
      <sheetName val="Valoración del Riesgo"/>
      <sheetName val="Mapa de Riesgo del Proceso"/>
      <sheetName val="FORMULAS"/>
      <sheetName val="FORMULAS (no modificar)"/>
    </sheetNames>
    <sheetDataSet>
      <sheetData sheetId="0"/>
      <sheetData sheetId="1">
        <row r="20">
          <cell r="F20" t="str">
            <v>1. Sanciones por parte de los entes de control internos y externos.
2. Detrimento patrimonial.
3. Ineficiencia en los procesos por falta de competencia del personal vinculado.
4. Deterioro de la imagen institucional</v>
          </cell>
        </row>
      </sheetData>
      <sheetData sheetId="2"/>
      <sheetData sheetId="3"/>
      <sheetData sheetId="4"/>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P07-F01-Contexto Estratégico"/>
      <sheetName val="GC-P07-F02-Contexto del proceso"/>
      <sheetName val="GC-P07-F03"/>
      <sheetName val="DOCUMENTOS DE APOYO"/>
      <sheetName val="FORMULAS (no modificar)"/>
    </sheetNames>
    <sheetDataSet>
      <sheetData sheetId="0" refreshError="1"/>
      <sheetData sheetId="1" refreshError="1"/>
      <sheetData sheetId="2" refreshError="1"/>
      <sheetData sheetId="3" refreshError="1"/>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P07-F01-Contexto Estratégico"/>
      <sheetName val="GC-P07-F03"/>
      <sheetName val="DOCUMENTOS DE APOYO"/>
      <sheetName val="FORMULAS"/>
    </sheetNames>
    <sheetDataSet>
      <sheetData sheetId="0"/>
      <sheetData sheetId="1"/>
      <sheetData sheetId="2"/>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P08-F01-Contexto Estratégico"/>
      <sheetName val="MC-P08-F03"/>
      <sheetName val="DOCUMENTOS DE APOYO"/>
      <sheetName val="FORMULAS"/>
    </sheetNames>
    <sheetDataSet>
      <sheetData sheetId="0"/>
      <sheetData sheetId="1"/>
      <sheetData sheetId="2"/>
      <sheetData sheetId="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Estratégico Revisión"/>
      <sheetName val="Contexto Estratégico"/>
      <sheetName val="Identificación del Riesgo"/>
      <sheetName val="Análisis del Riesgo"/>
      <sheetName val="Valoración del Riesgo"/>
      <sheetName val="Mapa de Riesgo del Proceso"/>
      <sheetName val="FORMULAS"/>
    </sheetNames>
    <sheetDataSet>
      <sheetData sheetId="0"/>
      <sheetData sheetId="1"/>
      <sheetData sheetId="2">
        <row r="18">
          <cell r="E18" t="str">
            <v>Desinformación, perdida de imagen, baja credibilidad, pérdida de recursos.</v>
          </cell>
        </row>
      </sheetData>
      <sheetData sheetId="3"/>
      <sheetData sheetId="4"/>
      <sheetData sheetId="5"/>
      <sheetData sheetId="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P07-F01-Contexto Estratégico"/>
      <sheetName val="GC-P07-F02-Contexto del proceso"/>
      <sheetName val="GC-P07-F03"/>
      <sheetName val="DOCUMENTOS DE APOYO"/>
      <sheetName val="FORMULAS"/>
    </sheetNames>
    <sheetDataSet>
      <sheetData sheetId="0"/>
      <sheetData sheetId="1"/>
      <sheetData sheetId="2"/>
      <sheetData sheetId="3"/>
      <sheetData sheetId="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P07-F01-Contexto Estratégico"/>
      <sheetName val="GC-P07-F02-Contexto del proceso"/>
      <sheetName val="GC-P07-F03"/>
      <sheetName val="DOCUMENTOS DE APOYO"/>
      <sheetName val="FORMULAS (no modificar)"/>
    </sheetNames>
    <sheetDataSet>
      <sheetData sheetId="0"/>
      <sheetData sheetId="1"/>
      <sheetData sheetId="2"/>
      <sheetData sheetId="3"/>
      <sheetData sheetId="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P07-F01-Contexto Estratégico"/>
      <sheetName val="GC-P07-F02-Contexto del proceso"/>
      <sheetName val="GC-P07-F03"/>
      <sheetName val="DOCUMENTOS DE APOYO"/>
      <sheetName val="FORMULAS (no modificar)"/>
    </sheetNames>
    <sheetDataSet>
      <sheetData sheetId="0" refreshError="1"/>
      <sheetData sheetId="1" refreshError="1"/>
      <sheetData sheetId="2" refreshError="1"/>
      <sheetData sheetId="3" refreshError="1"/>
      <sheetData sheetId="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P08-F01-Contexto Estratégico"/>
      <sheetName val="MC-P08-F02-Contexto del proceso"/>
      <sheetName val="MC-P08-F03"/>
      <sheetName val="DOCUMENTOS DE APOYO"/>
      <sheetName val="FORMULAS"/>
    </sheetNames>
    <sheetDataSet>
      <sheetData sheetId="0" refreshError="1"/>
      <sheetData sheetId="1" refreshError="1"/>
      <sheetData sheetId="2" refreshError="1"/>
      <sheetData sheetId="3" refreshError="1"/>
      <sheetData sheetId="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S (no modificar)"/>
      <sheetName val="MC-P08-F01-Contexto Estratégico"/>
      <sheetName val="MC-P08-F02-Contexto del proceso"/>
      <sheetName val="MC-P08-F03"/>
      <sheetName val="DOCUMENTOS DE APOYO"/>
    </sheetNames>
    <sheetDataSet>
      <sheetData sheetId="0"/>
      <sheetData sheetId="1"/>
      <sheetData sheetId="2"/>
      <sheetData sheetId="3"/>
      <sheetData sheetId="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P07-F01-Contexto Estratégico"/>
      <sheetName val="GC-P07-F02-Contexto del proceso"/>
      <sheetName val="GC-P07-F03"/>
      <sheetName val="DOCUMENTOS DE APOYO"/>
      <sheetName val="FORMULAS (no modificar)"/>
    </sheetNames>
    <sheetDataSet>
      <sheetData sheetId="0" refreshError="1"/>
      <sheetData sheetId="1" refreshError="1"/>
      <sheetData sheetId="2" refreshError="1"/>
      <sheetData sheetId="3" refreshError="1"/>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P08-F01-Contexto Estratégico"/>
      <sheetName val="MC-P08-F02-Contexto del proceso"/>
      <sheetName val="MC-P08-F03"/>
      <sheetName val="DOCUMENTOS DE APOYO"/>
      <sheetName val="FORMULAS (no modificar)"/>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P07-F01-Contexto Estratégico"/>
      <sheetName val="GC-P07-F02-Contexto del proceso"/>
      <sheetName val="GC-P07-F03"/>
      <sheetName val="DOCUMENTOS DE APOYO"/>
      <sheetName val="FORMULAS (no modificar)"/>
    </sheetNames>
    <sheetDataSet>
      <sheetData sheetId="0" refreshError="1"/>
      <sheetData sheetId="1" refreshError="1"/>
      <sheetData sheetId="2" refreshError="1"/>
      <sheetData sheetId="3" refreshError="1"/>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P07-F01-Contexto Estratégico"/>
      <sheetName val="GC-P07-F02-Contexto del proceso"/>
      <sheetName val="GC-P07-F03"/>
      <sheetName val="DOCUMENTOS DE APOYO"/>
      <sheetName val="FORMULAS (no modificar)"/>
    </sheetNames>
    <sheetDataSet>
      <sheetData sheetId="0" refreshError="1"/>
      <sheetData sheetId="1" refreshError="1"/>
      <sheetData sheetId="2" refreshError="1"/>
      <sheetData sheetId="3" refreshError="1"/>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P07-F01-Contexto Estratégico"/>
      <sheetName val="GC-P07-F02-Contexto del proceso"/>
      <sheetName val="GC-P07-F03"/>
      <sheetName val="DOCUMENTOS DE APOYO"/>
      <sheetName val="FORMULAS (no modificar)"/>
    </sheetNames>
    <sheetDataSet>
      <sheetData sheetId="0"/>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S"/>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S (no modificar)"/>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P07-F01-Contexto Estratégico"/>
      <sheetName val="GC-P07-F02-Contexto del proceso"/>
      <sheetName val="GC-P07-F03"/>
      <sheetName val="DOCUMENTOS DE APOYO"/>
      <sheetName val="FORMULAS (no modificar)"/>
    </sheetNames>
    <sheetDataSet>
      <sheetData sheetId="0" refreshError="1"/>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P07-F01-Contexto Estratégico"/>
      <sheetName val="GC-P07-F02-Contexto del proceso"/>
      <sheetName val="GC-P07-F03"/>
      <sheetName val="DOCUMENTOS DE APOYO"/>
      <sheetName val="FORMULAS (no modifica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administrativos.ut.edu.co/la-universidad-ut/planes-institucionales-ut/plan-de-accion.html" TargetMode="External"/><Relationship Id="rId1" Type="http://schemas.openxmlformats.org/officeDocument/2006/relationships/hyperlink" Target="https://drive.google.com/drive/u/1/folders/11YFfQr6Nu_efbGaOSffTd9f7oSkUOTiT"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Z1000"/>
  <sheetViews>
    <sheetView workbookViewId="0">
      <selection activeCell="D35" sqref="D35:E39"/>
    </sheetView>
  </sheetViews>
  <sheetFormatPr baseColWidth="10" defaultColWidth="14.42578125" defaultRowHeight="15" customHeight="1"/>
  <cols>
    <col min="1" max="1" width="4.28515625" customWidth="1"/>
    <col min="2" max="2" width="29.7109375" customWidth="1"/>
    <col min="3" max="3" width="68.5703125" customWidth="1"/>
    <col min="4" max="4" width="46.140625" customWidth="1"/>
    <col min="5" max="5" width="34.5703125" customWidth="1"/>
    <col min="6" max="25" width="17.140625" customWidth="1"/>
  </cols>
  <sheetData>
    <row r="1" spans="1:26" ht="19.5" customHeight="1">
      <c r="A1" s="232"/>
      <c r="B1" s="220"/>
      <c r="C1" s="237" t="s">
        <v>0</v>
      </c>
      <c r="D1" s="238"/>
      <c r="E1" s="1" t="s">
        <v>1</v>
      </c>
      <c r="F1" s="2"/>
      <c r="G1" s="2"/>
      <c r="H1" s="2"/>
      <c r="I1" s="2"/>
      <c r="J1" s="2"/>
      <c r="K1" s="2"/>
      <c r="L1" s="2"/>
      <c r="M1" s="2"/>
      <c r="N1" s="2"/>
      <c r="O1" s="2"/>
      <c r="P1" s="2"/>
      <c r="Q1" s="2"/>
      <c r="R1" s="2"/>
      <c r="S1" s="2"/>
      <c r="T1" s="2"/>
      <c r="U1" s="2"/>
      <c r="V1" s="2"/>
      <c r="W1" s="2"/>
      <c r="X1" s="2"/>
      <c r="Y1" s="2"/>
      <c r="Z1" s="3"/>
    </row>
    <row r="2" spans="1:26" ht="19.5" customHeight="1">
      <c r="A2" s="233"/>
      <c r="B2" s="234"/>
      <c r="C2" s="239"/>
      <c r="D2" s="236"/>
      <c r="E2" s="4" t="s">
        <v>2</v>
      </c>
      <c r="F2" s="2"/>
      <c r="G2" s="2"/>
      <c r="H2" s="2"/>
      <c r="I2" s="2"/>
      <c r="J2" s="2"/>
      <c r="K2" s="2"/>
      <c r="L2" s="2"/>
      <c r="M2" s="2"/>
      <c r="N2" s="2"/>
      <c r="O2" s="2"/>
      <c r="P2" s="2"/>
      <c r="Q2" s="2"/>
      <c r="R2" s="2"/>
      <c r="S2" s="2"/>
      <c r="T2" s="2"/>
      <c r="U2" s="2"/>
      <c r="V2" s="2"/>
      <c r="W2" s="2"/>
      <c r="X2" s="2"/>
      <c r="Y2" s="2"/>
      <c r="Z2" s="3"/>
    </row>
    <row r="3" spans="1:26" ht="19.5" customHeight="1">
      <c r="A3" s="233"/>
      <c r="B3" s="234"/>
      <c r="C3" s="240" t="s">
        <v>3</v>
      </c>
      <c r="D3" s="220"/>
      <c r="E3" s="5" t="s">
        <v>4</v>
      </c>
      <c r="F3" s="2"/>
      <c r="G3" s="2"/>
      <c r="H3" s="2"/>
      <c r="I3" s="2"/>
      <c r="J3" s="2"/>
      <c r="K3" s="2"/>
      <c r="L3" s="2"/>
      <c r="M3" s="2"/>
      <c r="N3" s="2"/>
      <c r="O3" s="2"/>
      <c r="P3" s="2"/>
      <c r="Q3" s="2"/>
      <c r="R3" s="2"/>
      <c r="S3" s="2"/>
      <c r="T3" s="2"/>
      <c r="U3" s="2"/>
      <c r="V3" s="2"/>
      <c r="W3" s="2"/>
      <c r="X3" s="2"/>
      <c r="Y3" s="2"/>
      <c r="Z3" s="3"/>
    </row>
    <row r="4" spans="1:26" ht="19.5" customHeight="1">
      <c r="A4" s="235"/>
      <c r="B4" s="236"/>
      <c r="C4" s="239"/>
      <c r="D4" s="236"/>
      <c r="E4" s="5" t="s">
        <v>5</v>
      </c>
      <c r="F4" s="2"/>
      <c r="G4" s="2"/>
      <c r="H4" s="2"/>
      <c r="I4" s="2"/>
      <c r="J4" s="2"/>
      <c r="K4" s="2"/>
      <c r="L4" s="2"/>
      <c r="M4" s="2"/>
      <c r="N4" s="2"/>
      <c r="O4" s="2"/>
      <c r="P4" s="2"/>
      <c r="Q4" s="2"/>
      <c r="R4" s="2"/>
      <c r="S4" s="2"/>
      <c r="T4" s="2"/>
      <c r="U4" s="2"/>
      <c r="V4" s="2"/>
      <c r="W4" s="2"/>
      <c r="X4" s="2"/>
      <c r="Y4" s="2"/>
      <c r="Z4" s="3"/>
    </row>
    <row r="5" spans="1:26" ht="39" customHeight="1">
      <c r="A5" s="221" t="s">
        <v>6</v>
      </c>
      <c r="B5" s="215"/>
      <c r="C5" s="222" t="s">
        <v>7</v>
      </c>
      <c r="D5" s="223"/>
      <c r="E5" s="215"/>
      <c r="F5" s="2"/>
      <c r="G5" s="2"/>
      <c r="H5" s="2"/>
      <c r="I5" s="2"/>
      <c r="J5" s="2"/>
      <c r="K5" s="2"/>
      <c r="L5" s="2"/>
      <c r="M5" s="2"/>
      <c r="N5" s="2"/>
      <c r="O5" s="2"/>
      <c r="P5" s="2"/>
      <c r="Q5" s="2"/>
      <c r="R5" s="2"/>
      <c r="S5" s="2"/>
      <c r="T5" s="2"/>
      <c r="U5" s="2"/>
      <c r="V5" s="2"/>
      <c r="W5" s="2"/>
      <c r="X5" s="2"/>
      <c r="Y5" s="2"/>
      <c r="Z5" s="3"/>
    </row>
    <row r="6" spans="1:26" ht="134.25" customHeight="1">
      <c r="A6" s="221" t="s">
        <v>8</v>
      </c>
      <c r="B6" s="215"/>
      <c r="C6" s="222" t="s">
        <v>9</v>
      </c>
      <c r="D6" s="223"/>
      <c r="E6" s="215"/>
      <c r="F6" s="2"/>
      <c r="G6" s="2"/>
      <c r="H6" s="2"/>
      <c r="I6" s="2"/>
      <c r="J6" s="2"/>
      <c r="K6" s="2"/>
      <c r="L6" s="2"/>
      <c r="M6" s="2"/>
      <c r="N6" s="2"/>
      <c r="O6" s="2"/>
      <c r="P6" s="2"/>
      <c r="Q6" s="2"/>
      <c r="R6" s="2"/>
      <c r="S6" s="2"/>
      <c r="T6" s="2"/>
      <c r="U6" s="2"/>
      <c r="V6" s="2"/>
      <c r="W6" s="2"/>
      <c r="X6" s="2"/>
      <c r="Y6" s="2"/>
      <c r="Z6" s="3"/>
    </row>
    <row r="7" spans="1:26" ht="109.5" customHeight="1">
      <c r="A7" s="221" t="s">
        <v>10</v>
      </c>
      <c r="B7" s="215"/>
      <c r="C7" s="222" t="s">
        <v>11</v>
      </c>
      <c r="D7" s="223"/>
      <c r="E7" s="215"/>
      <c r="F7" s="2"/>
      <c r="G7" s="2"/>
      <c r="H7" s="2"/>
      <c r="I7" s="2"/>
      <c r="J7" s="2"/>
      <c r="K7" s="2"/>
      <c r="L7" s="2"/>
      <c r="M7" s="2"/>
      <c r="N7" s="2"/>
      <c r="O7" s="2"/>
      <c r="P7" s="2"/>
      <c r="Q7" s="2"/>
      <c r="R7" s="2"/>
      <c r="S7" s="2"/>
      <c r="T7" s="2"/>
      <c r="U7" s="2"/>
      <c r="V7" s="2"/>
      <c r="W7" s="2"/>
      <c r="X7" s="2"/>
      <c r="Y7" s="2"/>
      <c r="Z7" s="3"/>
    </row>
    <row r="8" spans="1:26" ht="270.75" customHeight="1">
      <c r="A8" s="221" t="s">
        <v>12</v>
      </c>
      <c r="B8" s="215"/>
      <c r="C8" s="222" t="s">
        <v>13</v>
      </c>
      <c r="D8" s="223"/>
      <c r="E8" s="215"/>
      <c r="F8" s="2"/>
      <c r="G8" s="2"/>
      <c r="H8" s="2"/>
      <c r="I8" s="2"/>
      <c r="J8" s="2"/>
      <c r="K8" s="2"/>
      <c r="L8" s="2"/>
      <c r="M8" s="2"/>
      <c r="N8" s="2"/>
      <c r="O8" s="2"/>
      <c r="P8" s="2"/>
      <c r="Q8" s="2"/>
      <c r="R8" s="2"/>
      <c r="S8" s="2"/>
      <c r="T8" s="2"/>
      <c r="U8" s="2"/>
      <c r="V8" s="2"/>
      <c r="W8" s="2"/>
      <c r="X8" s="2"/>
      <c r="Y8" s="2"/>
      <c r="Z8" s="3"/>
    </row>
    <row r="9" spans="1:26" ht="249.75" customHeight="1">
      <c r="A9" s="224" t="s">
        <v>14</v>
      </c>
      <c r="B9" s="215"/>
      <c r="C9" s="225"/>
      <c r="D9" s="223"/>
      <c r="E9" s="215"/>
      <c r="F9" s="2"/>
      <c r="G9" s="2"/>
      <c r="H9" s="2"/>
      <c r="I9" s="2"/>
      <c r="J9" s="2"/>
      <c r="K9" s="2"/>
      <c r="L9" s="2"/>
      <c r="M9" s="2"/>
      <c r="N9" s="2"/>
      <c r="O9" s="2"/>
      <c r="P9" s="2"/>
      <c r="Q9" s="2"/>
      <c r="R9" s="2"/>
      <c r="S9" s="2"/>
      <c r="T9" s="2"/>
      <c r="U9" s="2"/>
      <c r="V9" s="2"/>
      <c r="W9" s="2"/>
      <c r="X9" s="2"/>
      <c r="Y9" s="2"/>
      <c r="Z9" s="3"/>
    </row>
    <row r="10" spans="1:26" ht="33.75" customHeight="1">
      <c r="A10" s="221" t="s">
        <v>15</v>
      </c>
      <c r="B10" s="215"/>
      <c r="C10" s="226">
        <v>45040</v>
      </c>
      <c r="D10" s="223"/>
      <c r="E10" s="215"/>
      <c r="F10" s="2"/>
      <c r="G10" s="2"/>
      <c r="H10" s="2"/>
      <c r="I10" s="2"/>
      <c r="J10" s="2"/>
      <c r="K10" s="2"/>
      <c r="L10" s="2"/>
      <c r="M10" s="2"/>
      <c r="N10" s="2"/>
      <c r="O10" s="2"/>
      <c r="P10" s="2"/>
      <c r="Q10" s="2"/>
      <c r="R10" s="2"/>
      <c r="S10" s="2"/>
      <c r="T10" s="2"/>
      <c r="U10" s="2"/>
      <c r="V10" s="2"/>
      <c r="W10" s="2"/>
      <c r="X10" s="2"/>
      <c r="Y10" s="2"/>
      <c r="Z10" s="3"/>
    </row>
    <row r="11" spans="1:26" ht="34.5" customHeight="1">
      <c r="A11" s="6" t="s">
        <v>16</v>
      </c>
      <c r="B11" s="6" t="s">
        <v>17</v>
      </c>
      <c r="C11" s="6" t="s">
        <v>18</v>
      </c>
      <c r="D11" s="217" t="s">
        <v>19</v>
      </c>
      <c r="E11" s="215"/>
      <c r="F11" s="2"/>
      <c r="G11" s="2"/>
      <c r="H11" s="2"/>
      <c r="I11" s="2"/>
      <c r="J11" s="2"/>
      <c r="K11" s="2"/>
      <c r="L11" s="2"/>
      <c r="M11" s="2"/>
      <c r="N11" s="2"/>
      <c r="O11" s="2"/>
      <c r="P11" s="2"/>
      <c r="Q11" s="2"/>
      <c r="R11" s="2"/>
      <c r="S11" s="2"/>
      <c r="T11" s="2"/>
      <c r="U11" s="2"/>
      <c r="V11" s="2"/>
      <c r="W11" s="2"/>
      <c r="X11" s="2"/>
      <c r="Y11" s="2"/>
      <c r="Z11" s="3"/>
    </row>
    <row r="12" spans="1:26" ht="34.5" customHeight="1">
      <c r="A12" s="231">
        <v>1</v>
      </c>
      <c r="B12" s="227" t="s">
        <v>20</v>
      </c>
      <c r="C12" s="7" t="s">
        <v>21</v>
      </c>
      <c r="D12" s="214" t="s">
        <v>22</v>
      </c>
      <c r="E12" s="215"/>
      <c r="F12" s="2"/>
      <c r="G12" s="2"/>
      <c r="H12" s="2"/>
      <c r="I12" s="2"/>
      <c r="J12" s="2"/>
      <c r="K12" s="2"/>
      <c r="L12" s="2"/>
      <c r="M12" s="2"/>
      <c r="N12" s="2"/>
      <c r="O12" s="2"/>
      <c r="P12" s="2"/>
      <c r="Q12" s="2"/>
      <c r="R12" s="2"/>
      <c r="S12" s="2"/>
      <c r="T12" s="2"/>
      <c r="U12" s="2"/>
      <c r="V12" s="2"/>
      <c r="W12" s="2"/>
      <c r="X12" s="2"/>
      <c r="Y12" s="2"/>
      <c r="Z12" s="3"/>
    </row>
    <row r="13" spans="1:26" ht="34.5" customHeight="1">
      <c r="A13" s="228"/>
      <c r="B13" s="228"/>
      <c r="C13" s="7" t="s">
        <v>23</v>
      </c>
      <c r="D13" s="214" t="s">
        <v>24</v>
      </c>
      <c r="E13" s="215"/>
      <c r="F13" s="2"/>
      <c r="G13" s="2"/>
      <c r="H13" s="2"/>
      <c r="I13" s="2"/>
      <c r="J13" s="2"/>
      <c r="K13" s="2"/>
      <c r="L13" s="2"/>
      <c r="M13" s="2"/>
      <c r="N13" s="2"/>
      <c r="O13" s="2"/>
      <c r="P13" s="2"/>
      <c r="Q13" s="2"/>
      <c r="R13" s="2"/>
      <c r="S13" s="2"/>
      <c r="T13" s="2"/>
      <c r="U13" s="2"/>
      <c r="V13" s="2"/>
      <c r="W13" s="2"/>
      <c r="X13" s="2"/>
      <c r="Y13" s="2"/>
      <c r="Z13" s="3"/>
    </row>
    <row r="14" spans="1:26" ht="43.5" customHeight="1">
      <c r="A14" s="228"/>
      <c r="B14" s="228"/>
      <c r="C14" s="7" t="s">
        <v>25</v>
      </c>
      <c r="D14" s="214" t="s">
        <v>26</v>
      </c>
      <c r="E14" s="215"/>
      <c r="F14" s="2"/>
      <c r="G14" s="2"/>
      <c r="H14" s="2"/>
      <c r="I14" s="2"/>
      <c r="J14" s="2"/>
      <c r="K14" s="2"/>
      <c r="L14" s="2"/>
      <c r="M14" s="2"/>
      <c r="N14" s="2"/>
      <c r="O14" s="2"/>
      <c r="P14" s="2"/>
      <c r="Q14" s="2"/>
      <c r="R14" s="2"/>
      <c r="S14" s="2"/>
      <c r="T14" s="2"/>
      <c r="U14" s="2"/>
      <c r="V14" s="2"/>
      <c r="W14" s="2"/>
      <c r="X14" s="2"/>
      <c r="Y14" s="2"/>
      <c r="Z14" s="3"/>
    </row>
    <row r="15" spans="1:26" ht="34.5" customHeight="1">
      <c r="A15" s="228"/>
      <c r="B15" s="228"/>
      <c r="C15" s="7" t="s">
        <v>27</v>
      </c>
      <c r="D15" s="214"/>
      <c r="E15" s="215"/>
      <c r="F15" s="2"/>
      <c r="G15" s="2"/>
      <c r="H15" s="2"/>
      <c r="I15" s="2"/>
      <c r="J15" s="2"/>
      <c r="K15" s="2"/>
      <c r="L15" s="2"/>
      <c r="M15" s="2"/>
      <c r="N15" s="2"/>
      <c r="O15" s="2"/>
      <c r="P15" s="2"/>
      <c r="Q15" s="2"/>
      <c r="R15" s="2"/>
      <c r="S15" s="2"/>
      <c r="T15" s="2"/>
      <c r="U15" s="2"/>
      <c r="V15" s="2"/>
      <c r="W15" s="2"/>
      <c r="X15" s="2"/>
      <c r="Y15" s="2"/>
      <c r="Z15" s="3"/>
    </row>
    <row r="16" spans="1:26" ht="34.5" customHeight="1">
      <c r="A16" s="228"/>
      <c r="B16" s="228"/>
      <c r="C16" s="7" t="s">
        <v>28</v>
      </c>
      <c r="D16" s="214"/>
      <c r="E16" s="215"/>
      <c r="F16" s="2"/>
      <c r="G16" s="2"/>
      <c r="H16" s="2"/>
      <c r="I16" s="2"/>
      <c r="J16" s="2"/>
      <c r="K16" s="2"/>
      <c r="L16" s="2"/>
      <c r="M16" s="2"/>
      <c r="N16" s="2"/>
      <c r="O16" s="2"/>
      <c r="P16" s="2"/>
      <c r="Q16" s="2"/>
      <c r="R16" s="2"/>
      <c r="S16" s="2"/>
      <c r="T16" s="2"/>
      <c r="U16" s="2"/>
      <c r="V16" s="2"/>
      <c r="W16" s="2"/>
      <c r="X16" s="2"/>
      <c r="Y16" s="2"/>
      <c r="Z16" s="3"/>
    </row>
    <row r="17" spans="1:26" ht="34.5" customHeight="1">
      <c r="A17" s="228"/>
      <c r="B17" s="228"/>
      <c r="C17" s="7" t="s">
        <v>29</v>
      </c>
      <c r="D17" s="8"/>
      <c r="E17" s="9"/>
      <c r="F17" s="2"/>
      <c r="G17" s="2"/>
      <c r="H17" s="2"/>
      <c r="I17" s="2"/>
      <c r="J17" s="2"/>
      <c r="K17" s="2"/>
      <c r="L17" s="2"/>
      <c r="M17" s="2"/>
      <c r="N17" s="2"/>
      <c r="O17" s="2"/>
      <c r="P17" s="2"/>
      <c r="Q17" s="2"/>
      <c r="R17" s="2"/>
      <c r="S17" s="2"/>
      <c r="T17" s="2"/>
      <c r="U17" s="2"/>
      <c r="V17" s="2"/>
      <c r="W17" s="2"/>
      <c r="X17" s="2"/>
      <c r="Y17" s="2"/>
      <c r="Z17" s="3"/>
    </row>
    <row r="18" spans="1:26" ht="34.5" customHeight="1">
      <c r="A18" s="229"/>
      <c r="B18" s="229"/>
      <c r="C18" s="7" t="s">
        <v>30</v>
      </c>
      <c r="D18" s="230"/>
      <c r="E18" s="215"/>
      <c r="F18" s="2"/>
      <c r="G18" s="2"/>
      <c r="H18" s="2"/>
      <c r="I18" s="2"/>
      <c r="J18" s="2"/>
      <c r="K18" s="2"/>
      <c r="L18" s="2"/>
      <c r="M18" s="2"/>
      <c r="N18" s="2"/>
      <c r="O18" s="2"/>
      <c r="P18" s="2"/>
      <c r="Q18" s="2"/>
      <c r="R18" s="2"/>
      <c r="S18" s="2"/>
      <c r="T18" s="2"/>
      <c r="U18" s="2"/>
      <c r="V18" s="2"/>
      <c r="W18" s="2"/>
      <c r="X18" s="2"/>
      <c r="Y18" s="2"/>
      <c r="Z18" s="3"/>
    </row>
    <row r="19" spans="1:26" ht="49.5" customHeight="1">
      <c r="A19" s="231">
        <v>2</v>
      </c>
      <c r="B19" s="245" t="s">
        <v>31</v>
      </c>
      <c r="C19" s="10" t="s">
        <v>32</v>
      </c>
      <c r="D19" s="214" t="s">
        <v>33</v>
      </c>
      <c r="E19" s="215"/>
      <c r="F19" s="2"/>
      <c r="G19" s="2"/>
      <c r="H19" s="2"/>
      <c r="I19" s="2"/>
      <c r="J19" s="2"/>
      <c r="K19" s="2"/>
      <c r="L19" s="2"/>
      <c r="M19" s="2"/>
      <c r="N19" s="2"/>
      <c r="O19" s="2"/>
      <c r="P19" s="2"/>
      <c r="Q19" s="2"/>
      <c r="R19" s="2"/>
      <c r="S19" s="2"/>
      <c r="T19" s="2"/>
      <c r="U19" s="2"/>
      <c r="V19" s="2"/>
      <c r="W19" s="2"/>
      <c r="X19" s="2"/>
      <c r="Y19" s="2"/>
      <c r="Z19" s="3"/>
    </row>
    <row r="20" spans="1:26" ht="38.25" customHeight="1">
      <c r="A20" s="228"/>
      <c r="B20" s="228"/>
      <c r="C20" s="10" t="s">
        <v>34</v>
      </c>
      <c r="D20" s="214" t="s">
        <v>35</v>
      </c>
      <c r="E20" s="215"/>
      <c r="F20" s="2"/>
      <c r="G20" s="2"/>
      <c r="H20" s="2"/>
      <c r="I20" s="2"/>
      <c r="J20" s="2"/>
      <c r="K20" s="2"/>
      <c r="L20" s="2"/>
      <c r="M20" s="2"/>
      <c r="N20" s="2"/>
      <c r="O20" s="2"/>
      <c r="P20" s="2"/>
      <c r="Q20" s="2"/>
      <c r="R20" s="2"/>
      <c r="S20" s="2"/>
      <c r="T20" s="2"/>
      <c r="U20" s="2"/>
      <c r="V20" s="2"/>
      <c r="W20" s="2"/>
      <c r="X20" s="2"/>
      <c r="Y20" s="2"/>
      <c r="Z20" s="3"/>
    </row>
    <row r="21" spans="1:26" ht="56.25" customHeight="1">
      <c r="A21" s="228"/>
      <c r="B21" s="228"/>
      <c r="C21" s="10" t="s">
        <v>36</v>
      </c>
      <c r="D21" s="214" t="s">
        <v>37</v>
      </c>
      <c r="E21" s="215"/>
      <c r="F21" s="2"/>
      <c r="G21" s="2"/>
      <c r="H21" s="2"/>
      <c r="I21" s="2"/>
      <c r="J21" s="2"/>
      <c r="K21" s="2"/>
      <c r="L21" s="2"/>
      <c r="M21" s="2"/>
      <c r="N21" s="2"/>
      <c r="O21" s="2"/>
      <c r="P21" s="2"/>
      <c r="Q21" s="2"/>
      <c r="R21" s="2"/>
      <c r="S21" s="2"/>
      <c r="T21" s="2"/>
      <c r="U21" s="2"/>
      <c r="V21" s="2"/>
      <c r="W21" s="2"/>
      <c r="X21" s="2"/>
      <c r="Y21" s="2"/>
      <c r="Z21" s="3"/>
    </row>
    <row r="22" spans="1:26" ht="52.5" customHeight="1">
      <c r="A22" s="228"/>
      <c r="B22" s="228"/>
      <c r="C22" s="10" t="s">
        <v>38</v>
      </c>
      <c r="D22" s="214" t="s">
        <v>39</v>
      </c>
      <c r="E22" s="215"/>
      <c r="F22" s="2"/>
      <c r="G22" s="2"/>
      <c r="H22" s="2"/>
      <c r="I22" s="2"/>
      <c r="J22" s="2"/>
      <c r="K22" s="2"/>
      <c r="L22" s="2"/>
      <c r="M22" s="2"/>
      <c r="N22" s="2"/>
      <c r="O22" s="2"/>
      <c r="P22" s="2"/>
      <c r="Q22" s="2"/>
      <c r="R22" s="2"/>
      <c r="S22" s="2"/>
      <c r="T22" s="2"/>
      <c r="U22" s="2"/>
      <c r="V22" s="2"/>
      <c r="W22" s="2"/>
      <c r="X22" s="2"/>
      <c r="Y22" s="2"/>
      <c r="Z22" s="3"/>
    </row>
    <row r="23" spans="1:26" ht="53.25" customHeight="1">
      <c r="A23" s="228"/>
      <c r="B23" s="228"/>
      <c r="C23" s="10" t="s">
        <v>40</v>
      </c>
      <c r="D23" s="214" t="s">
        <v>41</v>
      </c>
      <c r="E23" s="215"/>
      <c r="F23" s="2"/>
      <c r="G23" s="2"/>
      <c r="H23" s="2"/>
      <c r="I23" s="2"/>
      <c r="J23" s="2"/>
      <c r="K23" s="2"/>
      <c r="L23" s="2"/>
      <c r="M23" s="2"/>
      <c r="N23" s="2"/>
      <c r="O23" s="2"/>
      <c r="P23" s="2"/>
      <c r="Q23" s="2"/>
      <c r="R23" s="2"/>
      <c r="S23" s="2"/>
      <c r="T23" s="2"/>
      <c r="U23" s="2"/>
      <c r="V23" s="2"/>
      <c r="W23" s="2"/>
      <c r="X23" s="2"/>
      <c r="Y23" s="2"/>
      <c r="Z23" s="3"/>
    </row>
    <row r="24" spans="1:26" ht="39" customHeight="1">
      <c r="A24" s="228"/>
      <c r="B24" s="228"/>
      <c r="C24" s="10"/>
      <c r="D24" s="214" t="s">
        <v>42</v>
      </c>
      <c r="E24" s="215"/>
      <c r="F24" s="2"/>
      <c r="G24" s="2"/>
      <c r="H24" s="2"/>
      <c r="I24" s="2"/>
      <c r="J24" s="2"/>
      <c r="K24" s="2"/>
      <c r="L24" s="2"/>
      <c r="M24" s="2"/>
      <c r="N24" s="2"/>
      <c r="O24" s="2"/>
      <c r="P24" s="2"/>
      <c r="Q24" s="2"/>
      <c r="R24" s="2"/>
      <c r="S24" s="2"/>
      <c r="T24" s="2"/>
      <c r="U24" s="2"/>
      <c r="V24" s="2"/>
      <c r="W24" s="2"/>
      <c r="X24" s="2"/>
      <c r="Y24" s="2"/>
      <c r="Z24" s="3"/>
    </row>
    <row r="25" spans="1:26" ht="39" customHeight="1">
      <c r="A25" s="228"/>
      <c r="B25" s="228"/>
      <c r="C25" s="10"/>
      <c r="D25" s="214" t="s">
        <v>43</v>
      </c>
      <c r="E25" s="215"/>
      <c r="F25" s="2"/>
      <c r="G25" s="2"/>
      <c r="H25" s="2"/>
      <c r="I25" s="2"/>
      <c r="J25" s="2"/>
      <c r="K25" s="2"/>
      <c r="L25" s="2"/>
      <c r="M25" s="2"/>
      <c r="N25" s="2"/>
      <c r="O25" s="2"/>
      <c r="P25" s="2"/>
      <c r="Q25" s="2"/>
      <c r="R25" s="2"/>
      <c r="S25" s="2"/>
      <c r="T25" s="2"/>
      <c r="U25" s="2"/>
      <c r="V25" s="2"/>
      <c r="W25" s="2"/>
      <c r="X25" s="2"/>
      <c r="Y25" s="2"/>
      <c r="Z25" s="3"/>
    </row>
    <row r="26" spans="1:26" ht="39" customHeight="1">
      <c r="A26" s="229"/>
      <c r="B26" s="229"/>
      <c r="C26" s="10"/>
      <c r="D26" s="214" t="s">
        <v>44</v>
      </c>
      <c r="E26" s="215"/>
      <c r="F26" s="2"/>
      <c r="G26" s="2"/>
      <c r="H26" s="2"/>
      <c r="I26" s="2"/>
      <c r="J26" s="2"/>
      <c r="K26" s="2"/>
      <c r="L26" s="2"/>
      <c r="M26" s="2"/>
      <c r="N26" s="2"/>
      <c r="O26" s="2"/>
      <c r="P26" s="2"/>
      <c r="Q26" s="2"/>
      <c r="R26" s="2"/>
      <c r="S26" s="2"/>
      <c r="T26" s="2"/>
      <c r="U26" s="2"/>
      <c r="V26" s="2"/>
      <c r="W26" s="2"/>
      <c r="X26" s="2"/>
      <c r="Y26" s="2"/>
      <c r="Z26" s="3"/>
    </row>
    <row r="27" spans="1:26" ht="33" customHeight="1">
      <c r="A27" s="231">
        <v>3</v>
      </c>
      <c r="B27" s="227" t="s">
        <v>45</v>
      </c>
      <c r="C27" s="7" t="s">
        <v>46</v>
      </c>
      <c r="D27" s="214" t="s">
        <v>47</v>
      </c>
      <c r="E27" s="215"/>
      <c r="F27" s="2"/>
      <c r="G27" s="2"/>
      <c r="H27" s="2"/>
      <c r="I27" s="2"/>
      <c r="J27" s="2"/>
      <c r="K27" s="2"/>
      <c r="L27" s="2"/>
      <c r="M27" s="2"/>
      <c r="N27" s="2"/>
      <c r="O27" s="2"/>
      <c r="P27" s="2"/>
      <c r="Q27" s="2"/>
      <c r="R27" s="2"/>
      <c r="S27" s="2"/>
      <c r="T27" s="2"/>
      <c r="U27" s="2"/>
      <c r="V27" s="2"/>
      <c r="W27" s="2"/>
      <c r="X27" s="2"/>
      <c r="Y27" s="2"/>
      <c r="Z27" s="3"/>
    </row>
    <row r="28" spans="1:26" ht="52.5" customHeight="1">
      <c r="A28" s="228"/>
      <c r="B28" s="228"/>
      <c r="C28" s="7" t="s">
        <v>48</v>
      </c>
      <c r="D28" s="214" t="s">
        <v>49</v>
      </c>
      <c r="E28" s="215"/>
      <c r="F28" s="2"/>
      <c r="G28" s="2"/>
      <c r="H28" s="2"/>
      <c r="I28" s="2"/>
      <c r="J28" s="2"/>
      <c r="K28" s="2"/>
      <c r="L28" s="2"/>
      <c r="M28" s="2"/>
      <c r="N28" s="2"/>
      <c r="O28" s="2"/>
      <c r="P28" s="2"/>
      <c r="Q28" s="2"/>
      <c r="R28" s="2"/>
      <c r="S28" s="2"/>
      <c r="T28" s="2"/>
      <c r="U28" s="2"/>
      <c r="V28" s="2"/>
      <c r="W28" s="2"/>
      <c r="X28" s="2"/>
      <c r="Y28" s="2"/>
      <c r="Z28" s="3"/>
    </row>
    <row r="29" spans="1:26" ht="31.5" customHeight="1">
      <c r="A29" s="228"/>
      <c r="B29" s="228"/>
      <c r="C29" s="7" t="s">
        <v>50</v>
      </c>
      <c r="D29" s="214" t="s">
        <v>51</v>
      </c>
      <c r="E29" s="215"/>
      <c r="F29" s="2"/>
      <c r="G29" s="2"/>
      <c r="H29" s="2"/>
      <c r="I29" s="2"/>
      <c r="J29" s="2"/>
      <c r="K29" s="2"/>
      <c r="L29" s="2"/>
      <c r="M29" s="2"/>
      <c r="N29" s="2"/>
      <c r="O29" s="2"/>
      <c r="P29" s="2"/>
      <c r="Q29" s="2"/>
      <c r="R29" s="2"/>
      <c r="S29" s="2"/>
      <c r="T29" s="2"/>
      <c r="U29" s="2"/>
      <c r="V29" s="2"/>
      <c r="W29" s="2"/>
      <c r="X29" s="2"/>
      <c r="Y29" s="2"/>
      <c r="Z29" s="3"/>
    </row>
    <row r="30" spans="1:26" ht="44.25" customHeight="1">
      <c r="A30" s="228"/>
      <c r="B30" s="228"/>
      <c r="C30" s="7" t="s">
        <v>52</v>
      </c>
      <c r="D30" s="214" t="s">
        <v>53</v>
      </c>
      <c r="E30" s="215"/>
      <c r="F30" s="2"/>
      <c r="G30" s="2"/>
      <c r="H30" s="2"/>
      <c r="I30" s="2"/>
      <c r="J30" s="2"/>
      <c r="K30" s="2"/>
      <c r="L30" s="2"/>
      <c r="M30" s="2"/>
      <c r="N30" s="2"/>
      <c r="O30" s="2"/>
      <c r="P30" s="2"/>
      <c r="Q30" s="2"/>
      <c r="R30" s="2"/>
      <c r="S30" s="2"/>
      <c r="T30" s="2"/>
      <c r="U30" s="2"/>
      <c r="V30" s="2"/>
      <c r="W30" s="2"/>
      <c r="X30" s="2"/>
      <c r="Y30" s="2"/>
      <c r="Z30" s="3"/>
    </row>
    <row r="31" spans="1:26" ht="45.75" customHeight="1">
      <c r="A31" s="228"/>
      <c r="B31" s="228"/>
      <c r="C31" s="7" t="s">
        <v>54</v>
      </c>
      <c r="D31" s="214" t="s">
        <v>55</v>
      </c>
      <c r="E31" s="215"/>
      <c r="F31" s="2"/>
      <c r="G31" s="2"/>
      <c r="H31" s="2"/>
      <c r="I31" s="2"/>
      <c r="J31" s="2"/>
      <c r="K31" s="2"/>
      <c r="L31" s="2"/>
      <c r="M31" s="2"/>
      <c r="N31" s="2"/>
      <c r="O31" s="2"/>
      <c r="P31" s="2"/>
      <c r="Q31" s="2"/>
      <c r="R31" s="2"/>
      <c r="S31" s="2"/>
      <c r="T31" s="2"/>
      <c r="U31" s="2"/>
      <c r="V31" s="2"/>
      <c r="W31" s="2"/>
      <c r="X31" s="2"/>
      <c r="Y31" s="2"/>
      <c r="Z31" s="3"/>
    </row>
    <row r="32" spans="1:26" ht="52.5" customHeight="1">
      <c r="A32" s="228"/>
      <c r="B32" s="228"/>
      <c r="C32" s="7" t="s">
        <v>56</v>
      </c>
      <c r="D32" s="214" t="s">
        <v>57</v>
      </c>
      <c r="E32" s="215"/>
      <c r="F32" s="2"/>
      <c r="G32" s="2"/>
      <c r="H32" s="2"/>
      <c r="I32" s="2"/>
      <c r="J32" s="2"/>
      <c r="K32" s="2"/>
      <c r="L32" s="2"/>
      <c r="M32" s="2"/>
      <c r="N32" s="2"/>
      <c r="O32" s="2"/>
      <c r="P32" s="2"/>
      <c r="Q32" s="2"/>
      <c r="R32" s="2"/>
      <c r="S32" s="2"/>
      <c r="T32" s="2"/>
      <c r="U32" s="2"/>
      <c r="V32" s="2"/>
      <c r="W32" s="2"/>
      <c r="X32" s="2"/>
      <c r="Y32" s="2"/>
      <c r="Z32" s="3"/>
    </row>
    <row r="33" spans="1:26" ht="46.5" customHeight="1">
      <c r="A33" s="228"/>
      <c r="B33" s="228"/>
      <c r="C33" s="7" t="s">
        <v>58</v>
      </c>
      <c r="D33" s="214" t="s">
        <v>59</v>
      </c>
      <c r="E33" s="215"/>
      <c r="F33" s="2"/>
      <c r="G33" s="2"/>
      <c r="H33" s="2"/>
      <c r="I33" s="2"/>
      <c r="J33" s="2"/>
      <c r="K33" s="2"/>
      <c r="L33" s="2"/>
      <c r="M33" s="2"/>
      <c r="N33" s="2"/>
      <c r="O33" s="2"/>
      <c r="P33" s="2"/>
      <c r="Q33" s="2"/>
      <c r="R33" s="2"/>
      <c r="S33" s="2"/>
      <c r="T33" s="2"/>
      <c r="U33" s="2"/>
      <c r="V33" s="2"/>
      <c r="W33" s="2"/>
      <c r="X33" s="2"/>
      <c r="Y33" s="2"/>
      <c r="Z33" s="3"/>
    </row>
    <row r="34" spans="1:26" ht="39" customHeight="1">
      <c r="A34" s="229"/>
      <c r="B34" s="229"/>
      <c r="C34" s="7"/>
      <c r="D34" s="214" t="s">
        <v>60</v>
      </c>
      <c r="E34" s="215"/>
      <c r="F34" s="2"/>
      <c r="G34" s="2"/>
      <c r="H34" s="2"/>
      <c r="I34" s="2"/>
      <c r="J34" s="2"/>
      <c r="K34" s="2"/>
      <c r="L34" s="2"/>
      <c r="M34" s="2"/>
      <c r="N34" s="2"/>
      <c r="O34" s="2"/>
      <c r="P34" s="2"/>
      <c r="Q34" s="2"/>
      <c r="R34" s="2"/>
      <c r="S34" s="2"/>
      <c r="T34" s="2"/>
      <c r="U34" s="2"/>
      <c r="V34" s="2"/>
      <c r="W34" s="2"/>
      <c r="X34" s="2"/>
      <c r="Y34" s="2"/>
      <c r="Z34" s="3"/>
    </row>
    <row r="35" spans="1:26" ht="45.75" customHeight="1">
      <c r="A35" s="231">
        <v>4</v>
      </c>
      <c r="B35" s="245" t="s">
        <v>61</v>
      </c>
      <c r="C35" s="11" t="s">
        <v>62</v>
      </c>
      <c r="D35" s="214" t="s">
        <v>63</v>
      </c>
      <c r="E35" s="218"/>
      <c r="F35" s="2"/>
      <c r="G35" s="2"/>
      <c r="H35" s="2"/>
      <c r="I35" s="2"/>
      <c r="J35" s="2"/>
      <c r="K35" s="2"/>
      <c r="L35" s="2"/>
      <c r="M35" s="2"/>
      <c r="N35" s="2"/>
      <c r="O35" s="2"/>
      <c r="P35" s="2"/>
      <c r="Q35" s="2"/>
      <c r="R35" s="2"/>
      <c r="S35" s="2"/>
      <c r="T35" s="2"/>
      <c r="U35" s="2"/>
      <c r="V35" s="2"/>
      <c r="W35" s="2"/>
      <c r="X35" s="2"/>
      <c r="Y35" s="2"/>
      <c r="Z35" s="3"/>
    </row>
    <row r="36" spans="1:26" ht="40.5" customHeight="1">
      <c r="A36" s="228"/>
      <c r="B36" s="228"/>
      <c r="C36" s="11"/>
      <c r="D36" s="214" t="s">
        <v>64</v>
      </c>
      <c r="E36" s="218"/>
      <c r="F36" s="2"/>
      <c r="G36" s="2"/>
      <c r="H36" s="2"/>
      <c r="I36" s="2"/>
      <c r="J36" s="2"/>
      <c r="K36" s="2"/>
      <c r="L36" s="2"/>
      <c r="M36" s="2"/>
      <c r="N36" s="2"/>
      <c r="O36" s="2"/>
      <c r="P36" s="2"/>
      <c r="Q36" s="2"/>
      <c r="R36" s="2"/>
      <c r="S36" s="2"/>
      <c r="T36" s="2"/>
      <c r="U36" s="2"/>
      <c r="V36" s="2"/>
      <c r="W36" s="2"/>
      <c r="X36" s="2"/>
      <c r="Y36" s="2"/>
      <c r="Z36" s="3"/>
    </row>
    <row r="37" spans="1:26" ht="48" customHeight="1">
      <c r="A37" s="228"/>
      <c r="B37" s="228"/>
      <c r="C37" s="11" t="s">
        <v>65</v>
      </c>
      <c r="D37" s="214" t="s">
        <v>66</v>
      </c>
      <c r="E37" s="218"/>
      <c r="F37" s="2"/>
      <c r="G37" s="2"/>
      <c r="H37" s="2"/>
      <c r="I37" s="2"/>
      <c r="J37" s="2"/>
      <c r="K37" s="2"/>
      <c r="L37" s="2"/>
      <c r="M37" s="2"/>
      <c r="N37" s="2"/>
      <c r="O37" s="2"/>
      <c r="P37" s="2"/>
      <c r="Q37" s="2"/>
      <c r="R37" s="2"/>
      <c r="S37" s="2"/>
      <c r="T37" s="2"/>
      <c r="U37" s="2"/>
      <c r="V37" s="2"/>
      <c r="W37" s="2"/>
      <c r="X37" s="2"/>
      <c r="Y37" s="2"/>
      <c r="Z37" s="3"/>
    </row>
    <row r="38" spans="1:26" ht="48.75" customHeight="1">
      <c r="A38" s="228"/>
      <c r="B38" s="228"/>
      <c r="C38" s="11" t="s">
        <v>67</v>
      </c>
      <c r="D38" s="214" t="s">
        <v>68</v>
      </c>
      <c r="E38" s="218"/>
      <c r="F38" s="2"/>
      <c r="G38" s="2"/>
      <c r="H38" s="2"/>
      <c r="I38" s="2"/>
      <c r="J38" s="2"/>
      <c r="K38" s="2"/>
      <c r="L38" s="2"/>
      <c r="M38" s="2"/>
      <c r="N38" s="2"/>
      <c r="O38" s="2"/>
      <c r="P38" s="2"/>
      <c r="Q38" s="2"/>
      <c r="R38" s="2"/>
      <c r="S38" s="2"/>
      <c r="T38" s="2"/>
      <c r="U38" s="2"/>
      <c r="V38" s="2"/>
      <c r="W38" s="2"/>
      <c r="X38" s="2"/>
      <c r="Y38" s="2"/>
      <c r="Z38" s="3"/>
    </row>
    <row r="39" spans="1:26" ht="30.75" customHeight="1">
      <c r="A39" s="228"/>
      <c r="B39" s="228"/>
      <c r="C39" s="7"/>
      <c r="D39" s="214" t="s">
        <v>69</v>
      </c>
      <c r="E39" s="218"/>
      <c r="F39" s="2"/>
      <c r="G39" s="2"/>
      <c r="H39" s="2"/>
      <c r="I39" s="2"/>
      <c r="J39" s="2"/>
      <c r="K39" s="2"/>
      <c r="L39" s="2"/>
      <c r="M39" s="2"/>
      <c r="N39" s="2"/>
      <c r="O39" s="2"/>
      <c r="P39" s="2"/>
      <c r="Q39" s="2"/>
      <c r="R39" s="2"/>
      <c r="S39" s="2"/>
      <c r="T39" s="2"/>
      <c r="U39" s="2"/>
      <c r="V39" s="2"/>
      <c r="W39" s="2"/>
      <c r="X39" s="2"/>
      <c r="Y39" s="2"/>
      <c r="Z39" s="3"/>
    </row>
    <row r="40" spans="1:26" ht="65.25" customHeight="1">
      <c r="A40" s="231">
        <v>5</v>
      </c>
      <c r="B40" s="244" t="s">
        <v>70</v>
      </c>
      <c r="C40" s="7" t="s">
        <v>71</v>
      </c>
      <c r="D40" s="214" t="s">
        <v>72</v>
      </c>
      <c r="E40" s="215"/>
      <c r="F40" s="2"/>
      <c r="G40" s="2"/>
      <c r="H40" s="2"/>
      <c r="I40" s="2"/>
      <c r="J40" s="2"/>
      <c r="K40" s="2"/>
      <c r="L40" s="2"/>
      <c r="M40" s="2"/>
      <c r="N40" s="2"/>
      <c r="O40" s="2"/>
      <c r="P40" s="2"/>
      <c r="Q40" s="2"/>
      <c r="R40" s="2"/>
      <c r="S40" s="2"/>
      <c r="T40" s="2"/>
      <c r="U40" s="2"/>
      <c r="V40" s="2"/>
      <c r="W40" s="2"/>
      <c r="X40" s="2"/>
      <c r="Y40" s="2"/>
      <c r="Z40" s="3"/>
    </row>
    <row r="41" spans="1:26" ht="36" customHeight="1">
      <c r="A41" s="228"/>
      <c r="B41" s="228"/>
      <c r="C41" s="7" t="s">
        <v>73</v>
      </c>
      <c r="D41" s="214" t="s">
        <v>74</v>
      </c>
      <c r="E41" s="215"/>
      <c r="F41" s="2"/>
      <c r="G41" s="2"/>
      <c r="H41" s="2"/>
      <c r="I41" s="2"/>
      <c r="J41" s="2"/>
      <c r="K41" s="2"/>
      <c r="L41" s="2"/>
      <c r="M41" s="2"/>
      <c r="N41" s="2"/>
      <c r="O41" s="2"/>
      <c r="P41" s="2"/>
      <c r="Q41" s="2"/>
      <c r="R41" s="2"/>
      <c r="S41" s="2"/>
      <c r="T41" s="2"/>
      <c r="U41" s="2"/>
      <c r="V41" s="2"/>
      <c r="W41" s="2"/>
      <c r="X41" s="2"/>
      <c r="Y41" s="2"/>
      <c r="Z41" s="3"/>
    </row>
    <row r="42" spans="1:26" ht="32.25" customHeight="1">
      <c r="A42" s="228"/>
      <c r="B42" s="228"/>
      <c r="C42" s="7" t="s">
        <v>75</v>
      </c>
      <c r="D42" s="214" t="s">
        <v>76</v>
      </c>
      <c r="E42" s="215"/>
      <c r="F42" s="2"/>
      <c r="G42" s="2"/>
      <c r="H42" s="2"/>
      <c r="I42" s="2"/>
      <c r="J42" s="2"/>
      <c r="K42" s="2"/>
      <c r="L42" s="2"/>
      <c r="M42" s="2"/>
      <c r="N42" s="2"/>
      <c r="O42" s="2"/>
      <c r="P42" s="2"/>
      <c r="Q42" s="2"/>
      <c r="R42" s="2"/>
      <c r="S42" s="2"/>
      <c r="T42" s="2"/>
      <c r="U42" s="2"/>
      <c r="V42" s="2"/>
      <c r="W42" s="2"/>
      <c r="X42" s="2"/>
      <c r="Y42" s="2"/>
      <c r="Z42" s="3"/>
    </row>
    <row r="43" spans="1:26" ht="26.25" customHeight="1">
      <c r="A43" s="228"/>
      <c r="B43" s="228"/>
      <c r="C43" s="7" t="s">
        <v>77</v>
      </c>
      <c r="D43" s="214" t="s">
        <v>78</v>
      </c>
      <c r="E43" s="215"/>
      <c r="F43" s="2"/>
      <c r="G43" s="2"/>
      <c r="H43" s="2"/>
      <c r="I43" s="2"/>
      <c r="J43" s="2"/>
      <c r="K43" s="2"/>
      <c r="L43" s="2"/>
      <c r="M43" s="2"/>
      <c r="N43" s="2"/>
      <c r="O43" s="2"/>
      <c r="P43" s="2"/>
      <c r="Q43" s="2"/>
      <c r="R43" s="2"/>
      <c r="S43" s="2"/>
      <c r="T43" s="2"/>
      <c r="U43" s="2"/>
      <c r="V43" s="2"/>
      <c r="W43" s="2"/>
      <c r="X43" s="2"/>
      <c r="Y43" s="2"/>
      <c r="Z43" s="3"/>
    </row>
    <row r="44" spans="1:26" ht="26.25" customHeight="1">
      <c r="A44" s="228"/>
      <c r="B44" s="228"/>
      <c r="C44" s="7"/>
      <c r="D44" s="214" t="s">
        <v>79</v>
      </c>
      <c r="E44" s="215"/>
      <c r="F44" s="2"/>
      <c r="G44" s="2"/>
      <c r="H44" s="2"/>
      <c r="I44" s="2"/>
      <c r="J44" s="2"/>
      <c r="K44" s="2"/>
      <c r="L44" s="2"/>
      <c r="M44" s="2"/>
      <c r="N44" s="2"/>
      <c r="O44" s="2"/>
      <c r="P44" s="2"/>
      <c r="Q44" s="2"/>
      <c r="R44" s="2"/>
      <c r="S44" s="2"/>
      <c r="T44" s="2"/>
      <c r="U44" s="2"/>
      <c r="V44" s="2"/>
      <c r="W44" s="2"/>
      <c r="X44" s="2"/>
      <c r="Y44" s="2"/>
      <c r="Z44" s="3"/>
    </row>
    <row r="45" spans="1:26" ht="26.25" customHeight="1">
      <c r="A45" s="228"/>
      <c r="B45" s="228"/>
      <c r="C45" s="7"/>
      <c r="D45" s="214" t="s">
        <v>80</v>
      </c>
      <c r="E45" s="215"/>
      <c r="F45" s="2"/>
      <c r="G45" s="2"/>
      <c r="H45" s="2"/>
      <c r="I45" s="2"/>
      <c r="J45" s="2"/>
      <c r="K45" s="2"/>
      <c r="L45" s="2"/>
      <c r="M45" s="2"/>
      <c r="N45" s="2"/>
      <c r="O45" s="2"/>
      <c r="P45" s="2"/>
      <c r="Q45" s="2"/>
      <c r="R45" s="2"/>
      <c r="S45" s="2"/>
      <c r="T45" s="2"/>
      <c r="U45" s="2"/>
      <c r="V45" s="2"/>
      <c r="W45" s="2"/>
      <c r="X45" s="2"/>
      <c r="Y45" s="2"/>
      <c r="Z45" s="3"/>
    </row>
    <row r="46" spans="1:26" ht="26.25" customHeight="1">
      <c r="A46" s="228"/>
      <c r="B46" s="228"/>
      <c r="C46" s="7"/>
      <c r="D46" s="214" t="s">
        <v>81</v>
      </c>
      <c r="E46" s="215"/>
      <c r="F46" s="2"/>
      <c r="G46" s="2"/>
      <c r="H46" s="2"/>
      <c r="I46" s="2"/>
      <c r="J46" s="2"/>
      <c r="K46" s="2"/>
      <c r="L46" s="2"/>
      <c r="M46" s="2"/>
      <c r="N46" s="2"/>
      <c r="O46" s="2"/>
      <c r="P46" s="2"/>
      <c r="Q46" s="2"/>
      <c r="R46" s="2"/>
      <c r="S46" s="2"/>
      <c r="T46" s="2"/>
      <c r="U46" s="2"/>
      <c r="V46" s="2"/>
      <c r="W46" s="2"/>
      <c r="X46" s="2"/>
      <c r="Y46" s="2"/>
      <c r="Z46" s="3"/>
    </row>
    <row r="47" spans="1:26" ht="26.25" customHeight="1">
      <c r="A47" s="229"/>
      <c r="B47" s="229"/>
      <c r="C47" s="7"/>
      <c r="D47" s="214" t="s">
        <v>82</v>
      </c>
      <c r="E47" s="215"/>
      <c r="F47" s="2"/>
      <c r="G47" s="2"/>
      <c r="H47" s="2"/>
      <c r="I47" s="2"/>
      <c r="J47" s="2"/>
      <c r="K47" s="2"/>
      <c r="L47" s="2"/>
      <c r="M47" s="2"/>
      <c r="N47" s="2"/>
      <c r="O47" s="2"/>
      <c r="P47" s="2"/>
      <c r="Q47" s="2"/>
      <c r="R47" s="2"/>
      <c r="S47" s="2"/>
      <c r="T47" s="2"/>
      <c r="U47" s="2"/>
      <c r="V47" s="2"/>
      <c r="W47" s="2"/>
      <c r="X47" s="2"/>
      <c r="Y47" s="2"/>
      <c r="Z47" s="3"/>
    </row>
    <row r="48" spans="1:26" ht="22.5" customHeight="1">
      <c r="A48" s="231">
        <v>6</v>
      </c>
      <c r="B48" s="245" t="s">
        <v>83</v>
      </c>
      <c r="C48" s="7" t="s">
        <v>84</v>
      </c>
      <c r="D48" s="214" t="s">
        <v>85</v>
      </c>
      <c r="E48" s="215"/>
      <c r="F48" s="2"/>
      <c r="G48" s="2"/>
      <c r="H48" s="2"/>
      <c r="I48" s="2"/>
      <c r="J48" s="2"/>
      <c r="K48" s="2"/>
      <c r="L48" s="2"/>
      <c r="M48" s="2"/>
      <c r="N48" s="2"/>
      <c r="O48" s="2"/>
      <c r="P48" s="2"/>
      <c r="Q48" s="2"/>
      <c r="R48" s="2"/>
      <c r="S48" s="2"/>
      <c r="T48" s="2"/>
      <c r="U48" s="2"/>
      <c r="V48" s="2"/>
      <c r="W48" s="2"/>
      <c r="X48" s="2"/>
      <c r="Y48" s="2"/>
      <c r="Z48" s="3"/>
    </row>
    <row r="49" spans="1:26" ht="22.5" customHeight="1">
      <c r="A49" s="228"/>
      <c r="B49" s="228"/>
      <c r="C49" s="7" t="s">
        <v>86</v>
      </c>
      <c r="D49" s="214"/>
      <c r="E49" s="215"/>
      <c r="F49" s="2"/>
      <c r="G49" s="2"/>
      <c r="H49" s="2"/>
      <c r="I49" s="2"/>
      <c r="J49" s="2"/>
      <c r="K49" s="2"/>
      <c r="L49" s="2"/>
      <c r="M49" s="2"/>
      <c r="N49" s="2"/>
      <c r="O49" s="2"/>
      <c r="P49" s="2"/>
      <c r="Q49" s="2"/>
      <c r="R49" s="2"/>
      <c r="S49" s="2"/>
      <c r="T49" s="2"/>
      <c r="U49" s="2"/>
      <c r="V49" s="2"/>
      <c r="W49" s="2"/>
      <c r="X49" s="2"/>
      <c r="Y49" s="2"/>
      <c r="Z49" s="3"/>
    </row>
    <row r="50" spans="1:26" ht="22.5" customHeight="1">
      <c r="A50" s="228"/>
      <c r="B50" s="228"/>
      <c r="C50" s="7" t="s">
        <v>87</v>
      </c>
      <c r="D50" s="214"/>
      <c r="E50" s="215"/>
      <c r="F50" s="2"/>
      <c r="G50" s="2"/>
      <c r="H50" s="2"/>
      <c r="I50" s="2"/>
      <c r="J50" s="2"/>
      <c r="K50" s="2"/>
      <c r="L50" s="2"/>
      <c r="M50" s="2"/>
      <c r="N50" s="2"/>
      <c r="O50" s="2"/>
      <c r="P50" s="2"/>
      <c r="Q50" s="2"/>
      <c r="R50" s="2"/>
      <c r="S50" s="2"/>
      <c r="T50" s="2"/>
      <c r="U50" s="2"/>
      <c r="V50" s="2"/>
      <c r="W50" s="2"/>
      <c r="X50" s="2"/>
      <c r="Y50" s="2"/>
      <c r="Z50" s="3"/>
    </row>
    <row r="51" spans="1:26" ht="22.5" customHeight="1">
      <c r="A51" s="228"/>
      <c r="B51" s="228"/>
      <c r="C51" s="7" t="s">
        <v>88</v>
      </c>
      <c r="D51" s="214"/>
      <c r="E51" s="215"/>
      <c r="F51" s="2"/>
      <c r="G51" s="2"/>
      <c r="H51" s="2"/>
      <c r="I51" s="2"/>
      <c r="J51" s="2"/>
      <c r="K51" s="2"/>
      <c r="L51" s="2"/>
      <c r="M51" s="2"/>
      <c r="N51" s="2"/>
      <c r="O51" s="2"/>
      <c r="P51" s="2"/>
      <c r="Q51" s="2"/>
      <c r="R51" s="2"/>
      <c r="S51" s="2"/>
      <c r="T51" s="2"/>
      <c r="U51" s="2"/>
      <c r="V51" s="2"/>
      <c r="W51" s="2"/>
      <c r="X51" s="2"/>
      <c r="Y51" s="2"/>
      <c r="Z51" s="3"/>
    </row>
    <row r="52" spans="1:26" ht="22.5" customHeight="1">
      <c r="A52" s="228"/>
      <c r="B52" s="228"/>
      <c r="C52" s="7" t="s">
        <v>89</v>
      </c>
      <c r="D52" s="214"/>
      <c r="E52" s="215"/>
      <c r="F52" s="2"/>
      <c r="G52" s="2"/>
      <c r="H52" s="2"/>
      <c r="I52" s="2"/>
      <c r="J52" s="2"/>
      <c r="K52" s="2"/>
      <c r="L52" s="2"/>
      <c r="M52" s="2"/>
      <c r="N52" s="2"/>
      <c r="O52" s="2"/>
      <c r="P52" s="2"/>
      <c r="Q52" s="2"/>
      <c r="R52" s="2"/>
      <c r="S52" s="2"/>
      <c r="T52" s="2"/>
      <c r="U52" s="2"/>
      <c r="V52" s="2"/>
      <c r="W52" s="2"/>
      <c r="X52" s="2"/>
      <c r="Y52" s="2"/>
      <c r="Z52" s="3"/>
    </row>
    <row r="53" spans="1:26" ht="22.5" customHeight="1">
      <c r="A53" s="228"/>
      <c r="B53" s="228"/>
      <c r="C53" s="7" t="s">
        <v>90</v>
      </c>
      <c r="D53" s="8"/>
      <c r="E53" s="12"/>
      <c r="F53" s="2"/>
      <c r="G53" s="2"/>
      <c r="H53" s="2"/>
      <c r="I53" s="2"/>
      <c r="J53" s="2"/>
      <c r="K53" s="2"/>
      <c r="L53" s="2"/>
      <c r="M53" s="2"/>
      <c r="N53" s="2"/>
      <c r="O53" s="2"/>
      <c r="P53" s="2"/>
      <c r="Q53" s="2"/>
      <c r="R53" s="2"/>
      <c r="S53" s="2"/>
      <c r="T53" s="2"/>
      <c r="U53" s="2"/>
      <c r="V53" s="2"/>
      <c r="W53" s="2"/>
      <c r="X53" s="2"/>
      <c r="Y53" s="2"/>
      <c r="Z53" s="3"/>
    </row>
    <row r="54" spans="1:26" ht="28.5" customHeight="1">
      <c r="A54" s="6" t="s">
        <v>16</v>
      </c>
      <c r="B54" s="6" t="s">
        <v>91</v>
      </c>
      <c r="C54" s="6" t="s">
        <v>92</v>
      </c>
      <c r="D54" s="217" t="s">
        <v>93</v>
      </c>
      <c r="E54" s="215"/>
      <c r="F54" s="2"/>
      <c r="G54" s="2"/>
      <c r="H54" s="2"/>
      <c r="I54" s="2"/>
      <c r="J54" s="2"/>
      <c r="K54" s="2"/>
      <c r="L54" s="2"/>
      <c r="M54" s="2"/>
      <c r="N54" s="2"/>
      <c r="O54" s="2"/>
      <c r="P54" s="2"/>
      <c r="Q54" s="2"/>
      <c r="R54" s="2"/>
      <c r="S54" s="2"/>
      <c r="T54" s="2"/>
      <c r="U54" s="2"/>
      <c r="V54" s="2"/>
      <c r="W54" s="2"/>
      <c r="X54" s="2"/>
      <c r="Y54" s="2"/>
      <c r="Z54" s="3"/>
    </row>
    <row r="55" spans="1:26" ht="76.5" customHeight="1">
      <c r="A55" s="231">
        <v>1</v>
      </c>
      <c r="B55" s="244" t="s">
        <v>94</v>
      </c>
      <c r="C55" s="10" t="s">
        <v>95</v>
      </c>
      <c r="D55" s="214" t="s">
        <v>96</v>
      </c>
      <c r="E55" s="215"/>
      <c r="F55" s="2"/>
      <c r="G55" s="2"/>
      <c r="H55" s="2"/>
      <c r="I55" s="2"/>
      <c r="J55" s="2"/>
      <c r="K55" s="2"/>
      <c r="L55" s="2"/>
      <c r="M55" s="2"/>
      <c r="N55" s="2"/>
      <c r="O55" s="2"/>
      <c r="P55" s="2"/>
      <c r="Q55" s="2"/>
      <c r="R55" s="2"/>
      <c r="S55" s="2"/>
      <c r="T55" s="2"/>
      <c r="U55" s="2"/>
      <c r="V55" s="2"/>
      <c r="W55" s="2"/>
      <c r="X55" s="2"/>
      <c r="Y55" s="2"/>
      <c r="Z55" s="3"/>
    </row>
    <row r="56" spans="1:26" ht="94.5" customHeight="1">
      <c r="A56" s="228"/>
      <c r="B56" s="228"/>
      <c r="C56" s="10" t="s">
        <v>97</v>
      </c>
      <c r="D56" s="214" t="s">
        <v>98</v>
      </c>
      <c r="E56" s="215"/>
      <c r="F56" s="2"/>
      <c r="G56" s="2"/>
      <c r="H56" s="2"/>
      <c r="I56" s="2"/>
      <c r="J56" s="2"/>
      <c r="K56" s="2"/>
      <c r="L56" s="2"/>
      <c r="M56" s="2"/>
      <c r="N56" s="2"/>
      <c r="O56" s="2"/>
      <c r="P56" s="2"/>
      <c r="Q56" s="2"/>
      <c r="R56" s="2"/>
      <c r="S56" s="2"/>
      <c r="T56" s="2"/>
      <c r="U56" s="2"/>
      <c r="V56" s="2"/>
      <c r="W56" s="2"/>
      <c r="X56" s="2"/>
      <c r="Y56" s="2"/>
      <c r="Z56" s="3"/>
    </row>
    <row r="57" spans="1:26" ht="55.5" customHeight="1">
      <c r="A57" s="228"/>
      <c r="B57" s="243"/>
      <c r="C57" s="10" t="s">
        <v>99</v>
      </c>
      <c r="D57" s="214" t="s">
        <v>100</v>
      </c>
      <c r="E57" s="215"/>
      <c r="F57" s="2"/>
      <c r="G57" s="2"/>
      <c r="H57" s="2"/>
      <c r="I57" s="2"/>
      <c r="J57" s="2"/>
      <c r="K57" s="2"/>
      <c r="L57" s="2"/>
      <c r="M57" s="2"/>
      <c r="N57" s="2"/>
      <c r="O57" s="2"/>
      <c r="P57" s="2"/>
      <c r="Q57" s="2"/>
      <c r="R57" s="2"/>
      <c r="S57" s="2"/>
      <c r="T57" s="2"/>
      <c r="U57" s="2"/>
      <c r="V57" s="2"/>
      <c r="W57" s="2"/>
      <c r="X57" s="2"/>
      <c r="Y57" s="2"/>
      <c r="Z57" s="3"/>
    </row>
    <row r="58" spans="1:26" ht="37.5" customHeight="1">
      <c r="A58" s="231">
        <v>2</v>
      </c>
      <c r="B58" s="231" t="s">
        <v>101</v>
      </c>
      <c r="C58" s="10" t="s">
        <v>102</v>
      </c>
      <c r="D58" s="214" t="s">
        <v>103</v>
      </c>
      <c r="E58" s="215"/>
      <c r="F58" s="2"/>
      <c r="G58" s="2"/>
      <c r="H58" s="2"/>
      <c r="I58" s="2"/>
      <c r="J58" s="2"/>
      <c r="K58" s="2"/>
      <c r="L58" s="2"/>
      <c r="M58" s="2"/>
      <c r="N58" s="2"/>
      <c r="O58" s="2"/>
      <c r="P58" s="2"/>
      <c r="Q58" s="2"/>
      <c r="R58" s="2"/>
      <c r="S58" s="2"/>
      <c r="T58" s="2"/>
      <c r="U58" s="2"/>
      <c r="V58" s="2"/>
      <c r="W58" s="2"/>
      <c r="X58" s="2"/>
      <c r="Y58" s="2"/>
      <c r="Z58" s="3"/>
    </row>
    <row r="59" spans="1:26" ht="33" customHeight="1">
      <c r="A59" s="228"/>
      <c r="B59" s="228"/>
      <c r="C59" s="10" t="s">
        <v>104</v>
      </c>
      <c r="D59" s="214" t="s">
        <v>105</v>
      </c>
      <c r="E59" s="215"/>
      <c r="F59" s="2"/>
      <c r="G59" s="2"/>
      <c r="H59" s="2"/>
      <c r="I59" s="2"/>
      <c r="J59" s="2"/>
      <c r="K59" s="2"/>
      <c r="L59" s="2"/>
      <c r="M59" s="2"/>
      <c r="N59" s="2"/>
      <c r="O59" s="2"/>
      <c r="P59" s="2"/>
      <c r="Q59" s="2"/>
      <c r="R59" s="2"/>
      <c r="S59" s="2"/>
      <c r="T59" s="2"/>
      <c r="U59" s="2"/>
      <c r="V59" s="2"/>
      <c r="W59" s="2"/>
      <c r="X59" s="2"/>
      <c r="Y59" s="2"/>
      <c r="Z59" s="3"/>
    </row>
    <row r="60" spans="1:26" ht="24.75" customHeight="1">
      <c r="A60" s="228"/>
      <c r="B60" s="228"/>
      <c r="C60" s="10"/>
      <c r="D60" s="214" t="s">
        <v>106</v>
      </c>
      <c r="E60" s="215"/>
      <c r="F60" s="2"/>
      <c r="G60" s="2"/>
      <c r="H60" s="2"/>
      <c r="I60" s="2"/>
      <c r="J60" s="2"/>
      <c r="K60" s="2"/>
      <c r="L60" s="2"/>
      <c r="M60" s="2"/>
      <c r="N60" s="2"/>
      <c r="O60" s="2"/>
      <c r="P60" s="2"/>
      <c r="Q60" s="2"/>
      <c r="R60" s="2"/>
      <c r="S60" s="2"/>
      <c r="T60" s="2"/>
      <c r="U60" s="2"/>
      <c r="V60" s="2"/>
      <c r="W60" s="2"/>
      <c r="X60" s="2"/>
      <c r="Y60" s="2"/>
      <c r="Z60" s="3"/>
    </row>
    <row r="61" spans="1:26" ht="24.75" customHeight="1">
      <c r="A61" s="228"/>
      <c r="B61" s="228"/>
      <c r="C61" s="10"/>
      <c r="D61" s="214" t="s">
        <v>107</v>
      </c>
      <c r="E61" s="215"/>
      <c r="F61" s="2"/>
      <c r="G61" s="2"/>
      <c r="H61" s="2"/>
      <c r="I61" s="2"/>
      <c r="J61" s="2"/>
      <c r="K61" s="2"/>
      <c r="L61" s="2"/>
      <c r="M61" s="2"/>
      <c r="N61" s="2"/>
      <c r="O61" s="2"/>
      <c r="P61" s="2"/>
      <c r="Q61" s="2"/>
      <c r="R61" s="2"/>
      <c r="S61" s="2"/>
      <c r="T61" s="2"/>
      <c r="U61" s="2"/>
      <c r="V61" s="2"/>
      <c r="W61" s="2"/>
      <c r="X61" s="2"/>
      <c r="Y61" s="2"/>
      <c r="Z61" s="3"/>
    </row>
    <row r="62" spans="1:26" ht="63.75" customHeight="1">
      <c r="A62" s="228"/>
      <c r="B62" s="228"/>
      <c r="C62" s="10"/>
      <c r="D62" s="214" t="s">
        <v>108</v>
      </c>
      <c r="E62" s="215"/>
      <c r="F62" s="2"/>
      <c r="G62" s="2"/>
      <c r="H62" s="2"/>
      <c r="I62" s="2"/>
      <c r="J62" s="2"/>
      <c r="K62" s="2"/>
      <c r="L62" s="2"/>
      <c r="M62" s="2"/>
      <c r="N62" s="2"/>
      <c r="O62" s="2"/>
      <c r="P62" s="2"/>
      <c r="Q62" s="2"/>
      <c r="R62" s="2"/>
      <c r="S62" s="2"/>
      <c r="T62" s="2"/>
      <c r="U62" s="2"/>
      <c r="V62" s="2"/>
      <c r="W62" s="2"/>
      <c r="X62" s="2"/>
      <c r="Y62" s="2"/>
      <c r="Z62" s="3"/>
    </row>
    <row r="63" spans="1:26" ht="59.25" customHeight="1">
      <c r="A63" s="231">
        <v>3</v>
      </c>
      <c r="B63" s="242" t="s">
        <v>109</v>
      </c>
      <c r="C63" s="10" t="s">
        <v>110</v>
      </c>
      <c r="D63" s="214" t="s">
        <v>111</v>
      </c>
      <c r="E63" s="215"/>
      <c r="F63" s="2"/>
      <c r="G63" s="2"/>
      <c r="H63" s="2"/>
      <c r="I63" s="2"/>
      <c r="J63" s="2"/>
      <c r="K63" s="2"/>
      <c r="L63" s="2"/>
      <c r="M63" s="2"/>
      <c r="N63" s="2"/>
      <c r="O63" s="2"/>
      <c r="P63" s="2"/>
      <c r="Q63" s="2"/>
      <c r="R63" s="2"/>
      <c r="S63" s="2"/>
      <c r="T63" s="2"/>
      <c r="U63" s="2"/>
      <c r="V63" s="2"/>
      <c r="W63" s="2"/>
      <c r="X63" s="2"/>
      <c r="Y63" s="2"/>
      <c r="Z63" s="3"/>
    </row>
    <row r="64" spans="1:26" ht="38.25" customHeight="1">
      <c r="A64" s="228"/>
      <c r="B64" s="228"/>
      <c r="C64" s="10" t="s">
        <v>112</v>
      </c>
      <c r="D64" s="214" t="s">
        <v>113</v>
      </c>
      <c r="E64" s="215"/>
      <c r="F64" s="2"/>
      <c r="G64" s="2"/>
      <c r="H64" s="2"/>
      <c r="I64" s="2"/>
      <c r="J64" s="2"/>
      <c r="K64" s="2"/>
      <c r="L64" s="2"/>
      <c r="M64" s="2"/>
      <c r="N64" s="2"/>
      <c r="O64" s="2"/>
      <c r="P64" s="2"/>
      <c r="Q64" s="2"/>
      <c r="R64" s="2"/>
      <c r="S64" s="2"/>
      <c r="T64" s="2"/>
      <c r="U64" s="2"/>
      <c r="V64" s="2"/>
      <c r="W64" s="2"/>
      <c r="X64" s="2"/>
      <c r="Y64" s="2"/>
      <c r="Z64" s="3"/>
    </row>
    <row r="65" spans="1:26" ht="53.25" customHeight="1">
      <c r="A65" s="228"/>
      <c r="B65" s="228"/>
      <c r="C65" s="10" t="s">
        <v>114</v>
      </c>
      <c r="D65" s="214" t="s">
        <v>115</v>
      </c>
      <c r="E65" s="215"/>
      <c r="F65" s="2"/>
      <c r="G65" s="2"/>
      <c r="H65" s="2"/>
      <c r="I65" s="2"/>
      <c r="J65" s="2"/>
      <c r="K65" s="2"/>
      <c r="L65" s="2"/>
      <c r="M65" s="2"/>
      <c r="N65" s="2"/>
      <c r="O65" s="2"/>
      <c r="P65" s="2"/>
      <c r="Q65" s="2"/>
      <c r="R65" s="2"/>
      <c r="S65" s="2"/>
      <c r="T65" s="2"/>
      <c r="U65" s="2"/>
      <c r="V65" s="2"/>
      <c r="W65" s="2"/>
      <c r="X65" s="2"/>
      <c r="Y65" s="2"/>
      <c r="Z65" s="3"/>
    </row>
    <row r="66" spans="1:26" ht="31.5" customHeight="1">
      <c r="A66" s="228"/>
      <c r="B66" s="228"/>
      <c r="C66" s="10"/>
      <c r="D66" s="214" t="s">
        <v>116</v>
      </c>
      <c r="E66" s="215"/>
      <c r="F66" s="2"/>
      <c r="G66" s="2"/>
      <c r="H66" s="2"/>
      <c r="I66" s="2"/>
      <c r="J66" s="2"/>
      <c r="K66" s="2"/>
      <c r="L66" s="2"/>
      <c r="M66" s="2"/>
      <c r="N66" s="2"/>
      <c r="O66" s="2"/>
      <c r="P66" s="2"/>
      <c r="Q66" s="2"/>
      <c r="R66" s="2"/>
      <c r="S66" s="2"/>
      <c r="T66" s="2"/>
      <c r="U66" s="2"/>
      <c r="V66" s="2"/>
      <c r="W66" s="2"/>
      <c r="X66" s="2"/>
      <c r="Y66" s="2"/>
      <c r="Z66" s="3"/>
    </row>
    <row r="67" spans="1:26" ht="34.5" customHeight="1">
      <c r="A67" s="228"/>
      <c r="B67" s="243"/>
      <c r="C67" s="10"/>
      <c r="D67" s="214" t="s">
        <v>117</v>
      </c>
      <c r="E67" s="215"/>
      <c r="F67" s="2"/>
      <c r="G67" s="2"/>
      <c r="H67" s="2"/>
      <c r="I67" s="2"/>
      <c r="J67" s="2"/>
      <c r="K67" s="2"/>
      <c r="L67" s="2"/>
      <c r="M67" s="2"/>
      <c r="N67" s="2"/>
      <c r="O67" s="2"/>
      <c r="P67" s="2"/>
      <c r="Q67" s="2"/>
      <c r="R67" s="2"/>
      <c r="S67" s="2"/>
      <c r="T67" s="2"/>
      <c r="U67" s="2"/>
      <c r="V67" s="2"/>
      <c r="W67" s="2"/>
      <c r="X67" s="2"/>
      <c r="Y67" s="2"/>
      <c r="Z67" s="3"/>
    </row>
    <row r="68" spans="1:26" ht="46.5" customHeight="1">
      <c r="A68" s="231">
        <v>4</v>
      </c>
      <c r="B68" s="231" t="s">
        <v>118</v>
      </c>
      <c r="C68" s="10" t="s">
        <v>119</v>
      </c>
      <c r="D68" s="214" t="s">
        <v>120</v>
      </c>
      <c r="E68" s="215"/>
      <c r="F68" s="2"/>
      <c r="G68" s="2"/>
      <c r="H68" s="2"/>
      <c r="I68" s="2"/>
      <c r="J68" s="2"/>
      <c r="K68" s="2"/>
      <c r="L68" s="2"/>
      <c r="M68" s="2"/>
      <c r="N68" s="2"/>
      <c r="O68" s="2"/>
      <c r="P68" s="2"/>
      <c r="Q68" s="2"/>
      <c r="R68" s="2"/>
      <c r="S68" s="2"/>
      <c r="T68" s="2"/>
      <c r="U68" s="2"/>
      <c r="V68" s="2"/>
      <c r="W68" s="2"/>
      <c r="X68" s="2"/>
      <c r="Y68" s="2"/>
      <c r="Z68" s="3"/>
    </row>
    <row r="69" spans="1:26" ht="46.5" customHeight="1">
      <c r="A69" s="228"/>
      <c r="B69" s="228"/>
      <c r="C69" s="10" t="s">
        <v>121</v>
      </c>
      <c r="D69" s="214" t="s">
        <v>122</v>
      </c>
      <c r="E69" s="215"/>
      <c r="F69" s="2"/>
      <c r="G69" s="2"/>
      <c r="H69" s="2"/>
      <c r="I69" s="2"/>
      <c r="J69" s="2"/>
      <c r="K69" s="2"/>
      <c r="L69" s="2"/>
      <c r="M69" s="2"/>
      <c r="N69" s="2"/>
      <c r="O69" s="2"/>
      <c r="P69" s="2"/>
      <c r="Q69" s="2"/>
      <c r="R69" s="2"/>
      <c r="S69" s="2"/>
      <c r="T69" s="2"/>
      <c r="U69" s="2"/>
      <c r="V69" s="2"/>
      <c r="W69" s="2"/>
      <c r="X69" s="2"/>
      <c r="Y69" s="2"/>
      <c r="Z69" s="3"/>
    </row>
    <row r="70" spans="1:26" ht="35.25" customHeight="1">
      <c r="A70" s="228"/>
      <c r="B70" s="228"/>
      <c r="C70" s="10" t="s">
        <v>123</v>
      </c>
      <c r="D70" s="214" t="s">
        <v>124</v>
      </c>
      <c r="E70" s="215"/>
      <c r="F70" s="2"/>
      <c r="G70" s="2"/>
      <c r="H70" s="2"/>
      <c r="I70" s="2"/>
      <c r="J70" s="2"/>
      <c r="K70" s="2"/>
      <c r="L70" s="2"/>
      <c r="M70" s="2"/>
      <c r="N70" s="2"/>
      <c r="O70" s="2"/>
      <c r="P70" s="2"/>
      <c r="Q70" s="2"/>
      <c r="R70" s="2"/>
      <c r="S70" s="2"/>
      <c r="T70" s="2"/>
      <c r="U70" s="2"/>
      <c r="V70" s="2"/>
      <c r="W70" s="2"/>
      <c r="X70" s="2"/>
      <c r="Y70" s="2"/>
      <c r="Z70" s="3"/>
    </row>
    <row r="71" spans="1:26" ht="62.25" customHeight="1">
      <c r="A71" s="228"/>
      <c r="B71" s="228"/>
      <c r="C71" s="10" t="s">
        <v>125</v>
      </c>
      <c r="D71" s="216" t="s">
        <v>126</v>
      </c>
      <c r="E71" s="215"/>
      <c r="F71" s="2"/>
      <c r="G71" s="2"/>
      <c r="H71" s="2"/>
      <c r="I71" s="2"/>
      <c r="J71" s="2"/>
      <c r="K71" s="2"/>
      <c r="L71" s="2"/>
      <c r="M71" s="2"/>
      <c r="N71" s="2"/>
      <c r="O71" s="2"/>
      <c r="P71" s="2"/>
      <c r="Q71" s="2"/>
      <c r="R71" s="2"/>
      <c r="S71" s="2"/>
      <c r="T71" s="2"/>
      <c r="U71" s="2"/>
      <c r="V71" s="2"/>
      <c r="W71" s="2"/>
      <c r="X71" s="2"/>
      <c r="Y71" s="2"/>
      <c r="Z71" s="3"/>
    </row>
    <row r="72" spans="1:26" ht="81" customHeight="1">
      <c r="A72" s="228"/>
      <c r="B72" s="228"/>
      <c r="C72" s="10" t="s">
        <v>127</v>
      </c>
      <c r="D72" s="214" t="s">
        <v>128</v>
      </c>
      <c r="E72" s="215"/>
      <c r="F72" s="2"/>
      <c r="G72" s="2"/>
      <c r="H72" s="2"/>
      <c r="I72" s="2"/>
      <c r="J72" s="2"/>
      <c r="K72" s="2"/>
      <c r="L72" s="2"/>
      <c r="M72" s="2"/>
      <c r="N72" s="2"/>
      <c r="O72" s="2"/>
      <c r="P72" s="2"/>
      <c r="Q72" s="2"/>
      <c r="R72" s="2"/>
      <c r="S72" s="2"/>
      <c r="T72" s="2"/>
      <c r="U72" s="2"/>
      <c r="V72" s="2"/>
      <c r="W72" s="2"/>
      <c r="X72" s="2"/>
      <c r="Y72" s="2"/>
      <c r="Z72" s="3"/>
    </row>
    <row r="73" spans="1:26" ht="63.75" customHeight="1">
      <c r="A73" s="228"/>
      <c r="B73" s="228"/>
      <c r="C73" s="10" t="s">
        <v>129</v>
      </c>
      <c r="D73" s="214" t="s">
        <v>130</v>
      </c>
      <c r="E73" s="215"/>
      <c r="F73" s="2"/>
      <c r="G73" s="2"/>
      <c r="H73" s="2"/>
      <c r="I73" s="2"/>
      <c r="J73" s="2"/>
      <c r="K73" s="2"/>
      <c r="L73" s="2"/>
      <c r="M73" s="2"/>
      <c r="N73" s="2"/>
      <c r="O73" s="2"/>
      <c r="P73" s="2"/>
      <c r="Q73" s="2"/>
      <c r="R73" s="2"/>
      <c r="S73" s="2"/>
      <c r="T73" s="2"/>
      <c r="U73" s="2"/>
      <c r="V73" s="2"/>
      <c r="W73" s="2"/>
      <c r="X73" s="2"/>
      <c r="Y73" s="2"/>
      <c r="Z73" s="3"/>
    </row>
    <row r="74" spans="1:26" ht="45.75" customHeight="1">
      <c r="A74" s="228"/>
      <c r="B74" s="228"/>
      <c r="C74" s="10" t="s">
        <v>131</v>
      </c>
      <c r="D74" s="214"/>
      <c r="E74" s="215"/>
      <c r="F74" s="2"/>
      <c r="G74" s="2"/>
      <c r="H74" s="2"/>
      <c r="I74" s="2"/>
      <c r="J74" s="2"/>
      <c r="K74" s="2"/>
      <c r="L74" s="2"/>
      <c r="M74" s="2"/>
      <c r="N74" s="2"/>
      <c r="O74" s="2"/>
      <c r="P74" s="2"/>
      <c r="Q74" s="2"/>
      <c r="R74" s="2"/>
      <c r="S74" s="2"/>
      <c r="T74" s="2"/>
      <c r="U74" s="2"/>
      <c r="V74" s="2"/>
      <c r="W74" s="2"/>
      <c r="X74" s="2"/>
      <c r="Y74" s="2"/>
      <c r="Z74" s="3"/>
    </row>
    <row r="75" spans="1:26" ht="64.5" customHeight="1">
      <c r="A75" s="228"/>
      <c r="B75" s="228"/>
      <c r="C75" s="10" t="s">
        <v>132</v>
      </c>
      <c r="D75" s="214"/>
      <c r="E75" s="215"/>
      <c r="F75" s="2"/>
      <c r="G75" s="2"/>
      <c r="H75" s="2"/>
      <c r="I75" s="2"/>
      <c r="J75" s="2"/>
      <c r="K75" s="2"/>
      <c r="L75" s="2"/>
      <c r="M75" s="2"/>
      <c r="N75" s="2"/>
      <c r="O75" s="2"/>
      <c r="P75" s="2"/>
      <c r="Q75" s="2"/>
      <c r="R75" s="2"/>
      <c r="S75" s="2"/>
      <c r="T75" s="2"/>
      <c r="U75" s="2"/>
      <c r="V75" s="2"/>
      <c r="W75" s="2"/>
      <c r="X75" s="2"/>
      <c r="Y75" s="2"/>
      <c r="Z75" s="3"/>
    </row>
    <row r="76" spans="1:26" ht="57" customHeight="1">
      <c r="A76" s="228"/>
      <c r="B76" s="228"/>
      <c r="C76" s="10" t="s">
        <v>133</v>
      </c>
      <c r="D76" s="214"/>
      <c r="E76" s="215"/>
      <c r="F76" s="2"/>
      <c r="G76" s="2"/>
      <c r="H76" s="2"/>
      <c r="I76" s="2"/>
      <c r="J76" s="2"/>
      <c r="K76" s="2"/>
      <c r="L76" s="2"/>
      <c r="M76" s="2"/>
      <c r="N76" s="2"/>
      <c r="O76" s="2"/>
      <c r="P76" s="2"/>
      <c r="Q76" s="2"/>
      <c r="R76" s="2"/>
      <c r="S76" s="2"/>
      <c r="T76" s="2"/>
      <c r="U76" s="2"/>
      <c r="V76" s="2"/>
      <c r="W76" s="2"/>
      <c r="X76" s="2"/>
      <c r="Y76" s="2"/>
      <c r="Z76" s="3"/>
    </row>
    <row r="77" spans="1:26" ht="57" customHeight="1">
      <c r="A77" s="229"/>
      <c r="B77" s="228"/>
      <c r="C77" s="10" t="s">
        <v>134</v>
      </c>
      <c r="D77" s="214"/>
      <c r="E77" s="215"/>
      <c r="F77" s="2"/>
      <c r="G77" s="2"/>
      <c r="H77" s="2"/>
      <c r="I77" s="2"/>
      <c r="J77" s="2"/>
      <c r="K77" s="2"/>
      <c r="L77" s="2"/>
      <c r="M77" s="2"/>
      <c r="N77" s="2"/>
      <c r="O77" s="2"/>
      <c r="P77" s="2"/>
      <c r="Q77" s="2"/>
      <c r="R77" s="2"/>
      <c r="S77" s="2"/>
      <c r="T77" s="2"/>
      <c r="U77" s="2"/>
      <c r="V77" s="2"/>
      <c r="W77" s="2"/>
      <c r="X77" s="2"/>
      <c r="Y77" s="2"/>
      <c r="Z77" s="3"/>
    </row>
    <row r="78" spans="1:26" ht="33.75" customHeight="1">
      <c r="A78" s="231">
        <v>5</v>
      </c>
      <c r="B78" s="244" t="s">
        <v>61</v>
      </c>
      <c r="C78" s="13" t="s">
        <v>135</v>
      </c>
      <c r="D78" s="214" t="s">
        <v>136</v>
      </c>
      <c r="E78" s="215"/>
      <c r="F78" s="2"/>
      <c r="G78" s="2"/>
      <c r="H78" s="2"/>
      <c r="I78" s="2"/>
      <c r="J78" s="2"/>
      <c r="K78" s="2"/>
      <c r="L78" s="2"/>
      <c r="M78" s="2"/>
      <c r="N78" s="2"/>
      <c r="O78" s="2"/>
      <c r="P78" s="2"/>
      <c r="Q78" s="2"/>
      <c r="R78" s="2"/>
      <c r="S78" s="2"/>
      <c r="T78" s="2"/>
      <c r="U78" s="2"/>
      <c r="V78" s="2"/>
      <c r="W78" s="2"/>
      <c r="X78" s="2"/>
      <c r="Y78" s="2"/>
      <c r="Z78" s="3"/>
    </row>
    <row r="79" spans="1:26" ht="33.75" customHeight="1">
      <c r="A79" s="228"/>
      <c r="B79" s="228"/>
      <c r="C79" s="13" t="s">
        <v>137</v>
      </c>
      <c r="D79" s="214" t="s">
        <v>138</v>
      </c>
      <c r="E79" s="215"/>
      <c r="F79" s="2"/>
      <c r="G79" s="2"/>
      <c r="H79" s="2"/>
      <c r="I79" s="2"/>
      <c r="J79" s="2"/>
      <c r="K79" s="2"/>
      <c r="L79" s="2"/>
      <c r="M79" s="2"/>
      <c r="N79" s="2"/>
      <c r="O79" s="2"/>
      <c r="P79" s="2"/>
      <c r="Q79" s="2"/>
      <c r="R79" s="2"/>
      <c r="S79" s="2"/>
      <c r="T79" s="2"/>
      <c r="U79" s="2"/>
      <c r="V79" s="2"/>
      <c r="W79" s="2"/>
      <c r="X79" s="2"/>
      <c r="Y79" s="2"/>
      <c r="Z79" s="3"/>
    </row>
    <row r="80" spans="1:26" ht="33.75" customHeight="1">
      <c r="A80" s="228"/>
      <c r="B80" s="228"/>
      <c r="C80" s="13" t="s">
        <v>139</v>
      </c>
      <c r="D80" s="214" t="s">
        <v>140</v>
      </c>
      <c r="E80" s="215"/>
      <c r="F80" s="2"/>
      <c r="G80" s="2"/>
      <c r="H80" s="2"/>
      <c r="I80" s="2"/>
      <c r="J80" s="2"/>
      <c r="K80" s="2"/>
      <c r="L80" s="2"/>
      <c r="M80" s="2"/>
      <c r="N80" s="2"/>
      <c r="O80" s="2"/>
      <c r="P80" s="2"/>
      <c r="Q80" s="2"/>
      <c r="R80" s="2"/>
      <c r="S80" s="2"/>
      <c r="T80" s="2"/>
      <c r="U80" s="2"/>
      <c r="V80" s="2"/>
      <c r="W80" s="2"/>
      <c r="X80" s="2"/>
      <c r="Y80" s="2"/>
      <c r="Z80" s="3"/>
    </row>
    <row r="81" spans="1:26" ht="33" customHeight="1">
      <c r="A81" s="228"/>
      <c r="B81" s="228"/>
      <c r="C81" s="13" t="s">
        <v>141</v>
      </c>
      <c r="D81" s="214" t="s">
        <v>142</v>
      </c>
      <c r="E81" s="215"/>
      <c r="F81" s="2"/>
      <c r="G81" s="2"/>
      <c r="H81" s="2"/>
      <c r="I81" s="2"/>
      <c r="J81" s="2"/>
      <c r="K81" s="2"/>
      <c r="L81" s="2"/>
      <c r="M81" s="2"/>
      <c r="N81" s="2"/>
      <c r="O81" s="2"/>
      <c r="P81" s="2"/>
      <c r="Q81" s="2"/>
      <c r="R81" s="2"/>
      <c r="S81" s="2"/>
      <c r="T81" s="2"/>
      <c r="U81" s="2"/>
      <c r="V81" s="2"/>
      <c r="W81" s="2"/>
      <c r="X81" s="2"/>
      <c r="Y81" s="2"/>
      <c r="Z81" s="3"/>
    </row>
    <row r="82" spans="1:26" ht="51" customHeight="1">
      <c r="A82" s="228"/>
      <c r="B82" s="228"/>
      <c r="C82" s="13" t="s">
        <v>143</v>
      </c>
      <c r="D82" s="214" t="s">
        <v>144</v>
      </c>
      <c r="E82" s="215"/>
      <c r="F82" s="2"/>
      <c r="G82" s="2"/>
      <c r="H82" s="2"/>
      <c r="I82" s="2"/>
      <c r="J82" s="2"/>
      <c r="K82" s="2"/>
      <c r="L82" s="2"/>
      <c r="M82" s="2"/>
      <c r="N82" s="2"/>
      <c r="O82" s="2"/>
      <c r="P82" s="2"/>
      <c r="Q82" s="2"/>
      <c r="R82" s="2"/>
      <c r="S82" s="2"/>
      <c r="T82" s="2"/>
      <c r="U82" s="2"/>
      <c r="V82" s="2"/>
      <c r="W82" s="2"/>
      <c r="X82" s="2"/>
      <c r="Y82" s="2"/>
      <c r="Z82" s="3"/>
    </row>
    <row r="83" spans="1:26" ht="33.75" customHeight="1">
      <c r="A83" s="228"/>
      <c r="B83" s="228"/>
      <c r="C83" s="10"/>
      <c r="D83" s="214" t="s">
        <v>145</v>
      </c>
      <c r="E83" s="215"/>
      <c r="F83" s="2"/>
      <c r="G83" s="2"/>
      <c r="H83" s="2"/>
      <c r="I83" s="2"/>
      <c r="J83" s="2"/>
      <c r="K83" s="2"/>
      <c r="L83" s="2"/>
      <c r="M83" s="2"/>
      <c r="N83" s="2"/>
      <c r="O83" s="2"/>
      <c r="P83" s="2"/>
      <c r="Q83" s="2"/>
      <c r="R83" s="2"/>
      <c r="S83" s="2"/>
      <c r="T83" s="2"/>
      <c r="U83" s="2"/>
      <c r="V83" s="2"/>
      <c r="W83" s="2"/>
      <c r="X83" s="2"/>
      <c r="Y83" s="2"/>
      <c r="Z83" s="3"/>
    </row>
    <row r="84" spans="1:26" ht="51" customHeight="1">
      <c r="A84" s="228"/>
      <c r="B84" s="228"/>
      <c r="C84" s="10"/>
      <c r="D84" s="214"/>
      <c r="E84" s="215"/>
      <c r="F84" s="2"/>
      <c r="G84" s="2"/>
      <c r="H84" s="2"/>
      <c r="I84" s="2"/>
      <c r="J84" s="2"/>
      <c r="K84" s="2"/>
      <c r="L84" s="2"/>
      <c r="M84" s="2"/>
      <c r="N84" s="2"/>
      <c r="O84" s="2"/>
      <c r="P84" s="2"/>
      <c r="Q84" s="2"/>
      <c r="R84" s="2"/>
      <c r="S84" s="2"/>
      <c r="T84" s="2"/>
      <c r="U84" s="2"/>
      <c r="V84" s="2"/>
      <c r="W84" s="2"/>
      <c r="X84" s="2"/>
      <c r="Y84" s="2"/>
      <c r="Z84" s="3"/>
    </row>
    <row r="85" spans="1:26" ht="51" customHeight="1">
      <c r="A85" s="228"/>
      <c r="B85" s="228"/>
      <c r="C85" s="10"/>
      <c r="D85" s="214"/>
      <c r="E85" s="215"/>
      <c r="F85" s="2"/>
      <c r="G85" s="2"/>
      <c r="H85" s="2"/>
      <c r="I85" s="2"/>
      <c r="J85" s="2"/>
      <c r="K85" s="2"/>
      <c r="L85" s="2"/>
      <c r="M85" s="2"/>
      <c r="N85" s="2"/>
      <c r="O85" s="2"/>
      <c r="P85" s="2"/>
      <c r="Q85" s="2"/>
      <c r="R85" s="2"/>
      <c r="S85" s="2"/>
      <c r="T85" s="2"/>
      <c r="U85" s="2"/>
      <c r="V85" s="2"/>
      <c r="W85" s="2"/>
      <c r="X85" s="2"/>
      <c r="Y85" s="2"/>
      <c r="Z85" s="3"/>
    </row>
    <row r="86" spans="1:26" ht="51" customHeight="1">
      <c r="A86" s="229"/>
      <c r="B86" s="229"/>
      <c r="C86" s="10"/>
      <c r="D86" s="214"/>
      <c r="E86" s="215"/>
      <c r="F86" s="2"/>
      <c r="G86" s="2"/>
      <c r="H86" s="2"/>
      <c r="I86" s="2"/>
      <c r="J86" s="2"/>
      <c r="K86" s="2"/>
      <c r="L86" s="2"/>
      <c r="M86" s="2"/>
      <c r="N86" s="2"/>
      <c r="O86" s="2"/>
      <c r="P86" s="2"/>
      <c r="Q86" s="2"/>
      <c r="R86" s="2"/>
      <c r="S86" s="2"/>
      <c r="T86" s="2"/>
      <c r="U86" s="2"/>
      <c r="V86" s="2"/>
      <c r="W86" s="2"/>
      <c r="X86" s="2"/>
      <c r="Y86" s="2"/>
      <c r="Z86" s="3"/>
    </row>
    <row r="87" spans="1:26" ht="69" customHeight="1">
      <c r="A87" s="231">
        <v>6</v>
      </c>
      <c r="B87" s="245" t="s">
        <v>146</v>
      </c>
      <c r="C87" s="10" t="s">
        <v>147</v>
      </c>
      <c r="D87" s="214" t="s">
        <v>148</v>
      </c>
      <c r="E87" s="215"/>
      <c r="F87" s="2"/>
      <c r="G87" s="2"/>
      <c r="H87" s="2"/>
      <c r="I87" s="2"/>
      <c r="J87" s="2"/>
      <c r="K87" s="2"/>
      <c r="L87" s="2"/>
      <c r="M87" s="2"/>
      <c r="N87" s="2"/>
      <c r="O87" s="2"/>
      <c r="P87" s="2"/>
      <c r="Q87" s="2"/>
      <c r="R87" s="2"/>
      <c r="S87" s="2"/>
      <c r="T87" s="2"/>
      <c r="U87" s="2"/>
      <c r="V87" s="2"/>
      <c r="W87" s="2"/>
      <c r="X87" s="2"/>
      <c r="Y87" s="2"/>
      <c r="Z87" s="3"/>
    </row>
    <row r="88" spans="1:26" ht="46.5" customHeight="1">
      <c r="A88" s="228"/>
      <c r="B88" s="228"/>
      <c r="C88" s="10" t="s">
        <v>149</v>
      </c>
      <c r="D88" s="214" t="s">
        <v>150</v>
      </c>
      <c r="E88" s="215"/>
      <c r="F88" s="2"/>
      <c r="G88" s="2"/>
      <c r="H88" s="2"/>
      <c r="I88" s="2"/>
      <c r="J88" s="2"/>
      <c r="K88" s="2"/>
      <c r="L88" s="2"/>
      <c r="M88" s="2"/>
      <c r="N88" s="2"/>
      <c r="O88" s="2"/>
      <c r="P88" s="2"/>
      <c r="Q88" s="2"/>
      <c r="R88" s="2"/>
      <c r="S88" s="2"/>
      <c r="T88" s="2"/>
      <c r="U88" s="2"/>
      <c r="V88" s="2"/>
      <c r="W88" s="2"/>
      <c r="X88" s="2"/>
      <c r="Y88" s="2"/>
      <c r="Z88" s="3"/>
    </row>
    <row r="89" spans="1:26" ht="48" customHeight="1">
      <c r="A89" s="228"/>
      <c r="B89" s="228"/>
      <c r="C89" s="10"/>
      <c r="D89" s="214" t="s">
        <v>151</v>
      </c>
      <c r="E89" s="215"/>
      <c r="F89" s="2"/>
      <c r="G89" s="2"/>
      <c r="H89" s="2"/>
      <c r="I89" s="2"/>
      <c r="J89" s="2"/>
      <c r="K89" s="2"/>
      <c r="L89" s="2"/>
      <c r="M89" s="2"/>
      <c r="N89" s="2"/>
      <c r="O89" s="2"/>
      <c r="P89" s="2"/>
      <c r="Q89" s="2"/>
      <c r="R89" s="2"/>
      <c r="S89" s="2"/>
      <c r="T89" s="2"/>
      <c r="U89" s="2"/>
      <c r="V89" s="2"/>
      <c r="W89" s="2"/>
      <c r="X89" s="2"/>
      <c r="Y89" s="2"/>
      <c r="Z89" s="3"/>
    </row>
    <row r="90" spans="1:26" ht="36.75" customHeight="1">
      <c r="A90" s="241">
        <v>7</v>
      </c>
      <c r="B90" s="245" t="s">
        <v>70</v>
      </c>
      <c r="C90" s="10" t="s">
        <v>152</v>
      </c>
      <c r="D90" s="214" t="s">
        <v>153</v>
      </c>
      <c r="E90" s="215"/>
      <c r="F90" s="2"/>
      <c r="G90" s="2"/>
      <c r="H90" s="2"/>
      <c r="I90" s="2"/>
      <c r="J90" s="2"/>
      <c r="K90" s="2"/>
      <c r="L90" s="2"/>
      <c r="M90" s="2"/>
      <c r="N90" s="2"/>
      <c r="O90" s="2"/>
      <c r="P90" s="2"/>
      <c r="Q90" s="2"/>
      <c r="R90" s="2"/>
      <c r="S90" s="2"/>
      <c r="T90" s="2"/>
      <c r="U90" s="2"/>
      <c r="V90" s="2"/>
      <c r="W90" s="2"/>
      <c r="X90" s="2"/>
      <c r="Y90" s="2"/>
      <c r="Z90" s="3"/>
    </row>
    <row r="91" spans="1:26" ht="26.25" customHeight="1">
      <c r="A91" s="228"/>
      <c r="B91" s="228"/>
      <c r="C91" s="10" t="s">
        <v>154</v>
      </c>
      <c r="D91" s="214" t="s">
        <v>155</v>
      </c>
      <c r="E91" s="215"/>
      <c r="F91" s="2"/>
      <c r="G91" s="2"/>
      <c r="H91" s="2"/>
      <c r="I91" s="2"/>
      <c r="J91" s="2"/>
      <c r="K91" s="2"/>
      <c r="L91" s="2"/>
      <c r="M91" s="2"/>
      <c r="N91" s="2"/>
      <c r="O91" s="2"/>
      <c r="P91" s="2"/>
      <c r="Q91" s="2"/>
      <c r="R91" s="2"/>
      <c r="S91" s="2"/>
      <c r="T91" s="2"/>
      <c r="U91" s="2"/>
      <c r="V91" s="2"/>
      <c r="W91" s="2"/>
      <c r="X91" s="2"/>
      <c r="Y91" s="2"/>
      <c r="Z91" s="3"/>
    </row>
    <row r="92" spans="1:26" ht="33.75" customHeight="1">
      <c r="A92" s="228"/>
      <c r="B92" s="228"/>
      <c r="C92" s="10" t="s">
        <v>156</v>
      </c>
      <c r="D92" s="214" t="s">
        <v>157</v>
      </c>
      <c r="E92" s="215"/>
      <c r="F92" s="2"/>
      <c r="G92" s="2"/>
      <c r="H92" s="2"/>
      <c r="I92" s="2"/>
      <c r="J92" s="2"/>
      <c r="K92" s="2"/>
      <c r="L92" s="2"/>
      <c r="M92" s="2"/>
      <c r="N92" s="2"/>
      <c r="O92" s="2"/>
      <c r="P92" s="2"/>
      <c r="Q92" s="2"/>
      <c r="R92" s="2"/>
      <c r="S92" s="2"/>
      <c r="T92" s="2"/>
      <c r="U92" s="2"/>
      <c r="V92" s="2"/>
      <c r="W92" s="2"/>
      <c r="X92" s="2"/>
      <c r="Y92" s="2"/>
      <c r="Z92" s="3"/>
    </row>
    <row r="93" spans="1:26" ht="33" customHeight="1">
      <c r="A93" s="228"/>
      <c r="B93" s="228"/>
      <c r="C93" s="10" t="s">
        <v>158</v>
      </c>
      <c r="D93" s="214"/>
      <c r="E93" s="215"/>
      <c r="F93" s="2"/>
      <c r="G93" s="2"/>
      <c r="H93" s="2"/>
      <c r="I93" s="2"/>
      <c r="J93" s="2"/>
      <c r="K93" s="2"/>
      <c r="L93" s="2"/>
      <c r="M93" s="2"/>
      <c r="N93" s="2"/>
      <c r="O93" s="2"/>
      <c r="P93" s="2"/>
      <c r="Q93" s="2"/>
      <c r="R93" s="2"/>
      <c r="S93" s="2"/>
      <c r="T93" s="2"/>
      <c r="U93" s="2"/>
      <c r="V93" s="2"/>
      <c r="W93" s="2"/>
      <c r="X93" s="2"/>
      <c r="Y93" s="2"/>
      <c r="Z93" s="3"/>
    </row>
    <row r="94" spans="1:26" ht="34.5" customHeight="1">
      <c r="A94" s="228"/>
      <c r="B94" s="228"/>
      <c r="C94" s="14" t="s">
        <v>159</v>
      </c>
      <c r="D94" s="219"/>
      <c r="E94" s="220"/>
      <c r="F94" s="2"/>
      <c r="G94" s="2"/>
      <c r="H94" s="2"/>
      <c r="I94" s="2"/>
      <c r="J94" s="2"/>
      <c r="K94" s="2"/>
      <c r="L94" s="2"/>
      <c r="M94" s="2"/>
      <c r="N94" s="2"/>
      <c r="O94" s="2"/>
      <c r="P94" s="2"/>
      <c r="Q94" s="2"/>
      <c r="R94" s="2"/>
      <c r="S94" s="2"/>
      <c r="T94" s="2"/>
      <c r="U94" s="2"/>
      <c r="V94" s="2"/>
      <c r="W94" s="2"/>
      <c r="X94" s="2"/>
      <c r="Y94" s="2"/>
      <c r="Z94" s="3"/>
    </row>
    <row r="95" spans="1:26" ht="30.75" customHeight="1">
      <c r="A95" s="232">
        <v>8</v>
      </c>
      <c r="B95" s="245" t="s">
        <v>160</v>
      </c>
      <c r="C95" s="12" t="s">
        <v>161</v>
      </c>
      <c r="D95" s="214"/>
      <c r="E95" s="215"/>
      <c r="F95" s="2"/>
      <c r="G95" s="2"/>
      <c r="H95" s="2"/>
      <c r="I95" s="2"/>
      <c r="J95" s="2"/>
      <c r="K95" s="2"/>
      <c r="L95" s="2"/>
      <c r="M95" s="2"/>
      <c r="N95" s="2"/>
      <c r="O95" s="2"/>
      <c r="P95" s="2"/>
      <c r="Q95" s="2"/>
      <c r="R95" s="2"/>
      <c r="S95" s="2"/>
      <c r="T95" s="2"/>
      <c r="U95" s="2"/>
      <c r="V95" s="2"/>
      <c r="W95" s="2"/>
      <c r="X95" s="2"/>
      <c r="Y95" s="2"/>
      <c r="Z95" s="3"/>
    </row>
    <row r="96" spans="1:26" ht="30.75" customHeight="1">
      <c r="A96" s="233"/>
      <c r="B96" s="228"/>
      <c r="C96" s="12" t="s">
        <v>162</v>
      </c>
      <c r="D96" s="214"/>
      <c r="E96" s="215"/>
      <c r="F96" s="2"/>
      <c r="G96" s="2"/>
      <c r="H96" s="2"/>
      <c r="I96" s="2"/>
      <c r="J96" s="2"/>
      <c r="K96" s="2"/>
      <c r="L96" s="2"/>
      <c r="M96" s="2"/>
      <c r="N96" s="2"/>
      <c r="O96" s="2"/>
      <c r="P96" s="2"/>
      <c r="Q96" s="2"/>
      <c r="R96" s="2"/>
      <c r="S96" s="2"/>
      <c r="T96" s="2"/>
      <c r="U96" s="2"/>
      <c r="V96" s="2"/>
      <c r="W96" s="2"/>
      <c r="X96" s="2"/>
      <c r="Y96" s="2"/>
      <c r="Z96" s="3"/>
    </row>
    <row r="97" spans="1:26" ht="30.75" customHeight="1">
      <c r="A97" s="233"/>
      <c r="B97" s="228"/>
      <c r="C97" s="12" t="s">
        <v>163</v>
      </c>
      <c r="D97" s="214"/>
      <c r="E97" s="215"/>
      <c r="F97" s="2"/>
      <c r="G97" s="2"/>
      <c r="H97" s="2"/>
      <c r="I97" s="2"/>
      <c r="J97" s="2"/>
      <c r="K97" s="2"/>
      <c r="L97" s="2"/>
      <c r="M97" s="2"/>
      <c r="N97" s="2"/>
      <c r="O97" s="2"/>
      <c r="P97" s="2"/>
      <c r="Q97" s="2"/>
      <c r="R97" s="2"/>
      <c r="S97" s="2"/>
      <c r="T97" s="2"/>
      <c r="U97" s="2"/>
      <c r="V97" s="2"/>
      <c r="W97" s="2"/>
      <c r="X97" s="2"/>
      <c r="Y97" s="2"/>
      <c r="Z97" s="3"/>
    </row>
    <row r="98" spans="1:26" ht="30.75" customHeight="1">
      <c r="A98" s="235"/>
      <c r="B98" s="229"/>
      <c r="C98" s="12"/>
      <c r="D98" s="214"/>
      <c r="E98" s="215"/>
      <c r="F98" s="2"/>
      <c r="G98" s="2"/>
      <c r="H98" s="2"/>
      <c r="I98" s="2"/>
      <c r="J98" s="2"/>
      <c r="K98" s="2"/>
      <c r="L98" s="2"/>
      <c r="M98" s="2"/>
      <c r="N98" s="2"/>
      <c r="O98" s="2"/>
      <c r="P98" s="2"/>
      <c r="Q98" s="2"/>
      <c r="R98" s="2"/>
      <c r="S98" s="2"/>
      <c r="T98" s="2"/>
      <c r="U98" s="2"/>
      <c r="V98" s="2"/>
      <c r="W98" s="2"/>
      <c r="X98" s="2"/>
      <c r="Y98" s="2"/>
      <c r="Z98" s="3"/>
    </row>
    <row r="99" spans="1:26"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3"/>
    </row>
    <row r="100" spans="1:26"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3"/>
    </row>
    <row r="101" spans="1:26"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3"/>
    </row>
    <row r="102" spans="1:26"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3"/>
    </row>
    <row r="103" spans="1:26"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3"/>
    </row>
    <row r="104" spans="1:26"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3"/>
    </row>
    <row r="105" spans="1:26"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3"/>
    </row>
    <row r="106" spans="1:2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3"/>
    </row>
    <row r="107" spans="1:26"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3"/>
    </row>
    <row r="108" spans="1:26"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3"/>
    </row>
    <row r="109" spans="1:26"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3"/>
    </row>
    <row r="110" spans="1:26"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3"/>
    </row>
    <row r="111" spans="1:26"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3"/>
    </row>
    <row r="112" spans="1:26"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3"/>
    </row>
    <row r="113" spans="1:26"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3"/>
    </row>
    <row r="114" spans="1:26"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3"/>
    </row>
    <row r="115" spans="1:26"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3"/>
    </row>
    <row r="116" spans="1:2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3"/>
    </row>
    <row r="117" spans="1:26"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3"/>
    </row>
    <row r="118" spans="1:26"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3"/>
    </row>
    <row r="119" spans="1:26"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3"/>
    </row>
    <row r="120" spans="1:26"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3"/>
    </row>
    <row r="121" spans="1:26"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3"/>
    </row>
    <row r="122" spans="1:26"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3"/>
    </row>
    <row r="123" spans="1:26"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3"/>
    </row>
    <row r="124" spans="1:26"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3"/>
    </row>
    <row r="125" spans="1:26"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3"/>
    </row>
    <row r="126" spans="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3"/>
    </row>
    <row r="127" spans="1:26"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3"/>
    </row>
    <row r="128" spans="1:26"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3"/>
    </row>
    <row r="129" spans="1:26"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3"/>
    </row>
    <row r="130" spans="1:26"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3"/>
    </row>
    <row r="131" spans="1:26"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3"/>
    </row>
    <row r="132" spans="1:26"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3"/>
    </row>
    <row r="133" spans="1:26"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3"/>
    </row>
    <row r="134" spans="1:26"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3"/>
    </row>
    <row r="135" spans="1:26"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3"/>
    </row>
    <row r="136" spans="1:2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3"/>
    </row>
    <row r="137" spans="1:26"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3"/>
    </row>
    <row r="138" spans="1:26"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3"/>
    </row>
    <row r="139" spans="1:26"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3"/>
    </row>
    <row r="140" spans="1:26"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3"/>
    </row>
    <row r="141" spans="1:26"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3"/>
    </row>
    <row r="142" spans="1:26"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3"/>
    </row>
    <row r="143" spans="1:26"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3"/>
    </row>
    <row r="144" spans="1:26"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3"/>
    </row>
    <row r="145" spans="1:26"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3"/>
    </row>
    <row r="146" spans="1:2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3"/>
    </row>
    <row r="147" spans="1:26"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3"/>
    </row>
    <row r="148" spans="1:26"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3"/>
    </row>
    <row r="149" spans="1:26"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3"/>
    </row>
    <row r="150" spans="1:26"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3"/>
    </row>
    <row r="151" spans="1:26"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3"/>
    </row>
    <row r="152" spans="1:26"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3"/>
    </row>
    <row r="153" spans="1:26"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3"/>
    </row>
    <row r="154" spans="1:26"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3"/>
    </row>
    <row r="155" spans="1:26"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3"/>
    </row>
    <row r="156" spans="1:2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3"/>
    </row>
    <row r="157" spans="1:26"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3"/>
    </row>
    <row r="158" spans="1:26"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3"/>
    </row>
    <row r="159" spans="1:26"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3"/>
    </row>
    <row r="160" spans="1:26"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3"/>
    </row>
    <row r="161" spans="1:26"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3"/>
    </row>
    <row r="162" spans="1:26"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3"/>
    </row>
    <row r="163" spans="1:26"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3"/>
    </row>
    <row r="164" spans="1:26"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3"/>
    </row>
    <row r="165" spans="1:26"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3"/>
    </row>
    <row r="166" spans="1:2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3"/>
    </row>
    <row r="167" spans="1:26"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3"/>
    </row>
    <row r="168" spans="1:26"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3"/>
    </row>
    <row r="169" spans="1:26"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3"/>
    </row>
    <row r="170" spans="1:26"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3"/>
    </row>
    <row r="171" spans="1:26"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3"/>
    </row>
    <row r="172" spans="1:26"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3"/>
    </row>
    <row r="173" spans="1:26"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3"/>
    </row>
    <row r="174" spans="1:26"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3"/>
    </row>
    <row r="175" spans="1:26"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3"/>
    </row>
    <row r="176" spans="1:2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3"/>
    </row>
    <row r="177" spans="1:26"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3"/>
    </row>
    <row r="178" spans="1:26"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3"/>
    </row>
    <row r="179" spans="1:26"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3"/>
    </row>
    <row r="180" spans="1:26"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3"/>
    </row>
    <row r="181" spans="1:26"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3"/>
    </row>
    <row r="182" spans="1:26"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3"/>
    </row>
    <row r="183" spans="1:26"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3"/>
    </row>
    <row r="184" spans="1:26"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3"/>
    </row>
    <row r="185" spans="1:26"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3"/>
    </row>
    <row r="186" spans="1:2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3"/>
    </row>
    <row r="187" spans="1:26"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3"/>
    </row>
    <row r="188" spans="1:26"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3"/>
    </row>
    <row r="189" spans="1:26"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3"/>
    </row>
    <row r="190" spans="1:26"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3"/>
    </row>
    <row r="191" spans="1:26"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3"/>
    </row>
    <row r="192" spans="1:26"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3"/>
    </row>
    <row r="193" spans="1:26"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3"/>
    </row>
    <row r="194" spans="1:26"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3"/>
    </row>
    <row r="195" spans="1:26"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3"/>
    </row>
    <row r="196" spans="1:2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3"/>
    </row>
    <row r="197" spans="1:26"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3"/>
    </row>
    <row r="198" spans="1:26"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3"/>
    </row>
    <row r="199" spans="1:26"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3"/>
    </row>
    <row r="200" spans="1:26"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3"/>
    </row>
    <row r="201" spans="1:26"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3"/>
    </row>
    <row r="202" spans="1:26"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3"/>
    </row>
    <row r="203" spans="1:26"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3"/>
    </row>
    <row r="204" spans="1:26"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3"/>
    </row>
    <row r="205" spans="1:26"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3"/>
    </row>
    <row r="206" spans="1:2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3"/>
    </row>
    <row r="207" spans="1:26"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3"/>
    </row>
    <row r="208" spans="1:26"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3"/>
    </row>
    <row r="209" spans="1:26"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3"/>
    </row>
    <row r="210" spans="1:26"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3"/>
    </row>
    <row r="211" spans="1:26"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3"/>
    </row>
    <row r="212" spans="1:26"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3"/>
    </row>
    <row r="213" spans="1:26"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3"/>
    </row>
    <row r="214" spans="1:26"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3"/>
    </row>
    <row r="215" spans="1:26"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3"/>
    </row>
    <row r="216" spans="1:2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3"/>
    </row>
    <row r="217" spans="1:26"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3"/>
    </row>
    <row r="218" spans="1:26"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3"/>
    </row>
    <row r="219" spans="1:26"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3"/>
    </row>
    <row r="220" spans="1:26"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3"/>
    </row>
    <row r="221" spans="1:26"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3"/>
    </row>
    <row r="222" spans="1:26"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3"/>
    </row>
    <row r="223" spans="1:26"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3"/>
    </row>
    <row r="224" spans="1:26"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3"/>
    </row>
    <row r="225" spans="1:26"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3"/>
    </row>
    <row r="226" spans="1: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3"/>
    </row>
    <row r="227" spans="1:26"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3"/>
    </row>
    <row r="228" spans="1:26"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3"/>
    </row>
    <row r="229" spans="1:26"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3"/>
    </row>
    <row r="230" spans="1:26"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3"/>
    </row>
    <row r="231" spans="1:26"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3"/>
    </row>
    <row r="232" spans="1:26"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3"/>
    </row>
    <row r="233" spans="1:26"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3"/>
    </row>
    <row r="234" spans="1:26"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3"/>
    </row>
    <row r="235" spans="1:26"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3"/>
    </row>
    <row r="236" spans="1:2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3"/>
    </row>
    <row r="237" spans="1:26"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3"/>
    </row>
    <row r="238" spans="1:26"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3"/>
    </row>
    <row r="239" spans="1:26"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3"/>
    </row>
    <row r="240" spans="1:26"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3"/>
    </row>
    <row r="241" spans="1:26"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3"/>
    </row>
    <row r="242" spans="1:26"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3"/>
    </row>
    <row r="243" spans="1:26"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3"/>
    </row>
    <row r="244" spans="1:26"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3"/>
    </row>
    <row r="245" spans="1:26"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3"/>
    </row>
    <row r="246" spans="1:2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3"/>
    </row>
    <row r="247" spans="1:26"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3"/>
    </row>
    <row r="248" spans="1:26"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3"/>
    </row>
    <row r="249" spans="1:26"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3"/>
    </row>
    <row r="250" spans="1:26"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3"/>
    </row>
    <row r="251" spans="1:26"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3"/>
    </row>
    <row r="252" spans="1:26"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3"/>
    </row>
    <row r="253" spans="1:26"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3"/>
    </row>
    <row r="254" spans="1:26"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3"/>
    </row>
    <row r="255" spans="1:26"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3"/>
    </row>
    <row r="256" spans="1:2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3"/>
    </row>
    <row r="257" spans="1:26"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3"/>
    </row>
    <row r="258" spans="1:26"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3"/>
    </row>
    <row r="259" spans="1:26"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3"/>
    </row>
    <row r="260" spans="1:26"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3"/>
    </row>
    <row r="261" spans="1:26"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3"/>
    </row>
    <row r="262" spans="1:26"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3"/>
    </row>
    <row r="263" spans="1:26"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3"/>
    </row>
    <row r="264" spans="1:26"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3"/>
    </row>
    <row r="265" spans="1:26"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3"/>
    </row>
    <row r="266" spans="1:2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3"/>
    </row>
    <row r="267" spans="1:26"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3"/>
    </row>
    <row r="268" spans="1:26"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3"/>
    </row>
    <row r="269" spans="1:26"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3"/>
    </row>
    <row r="270" spans="1:26"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3"/>
    </row>
    <row r="271" spans="1:26"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3"/>
    </row>
    <row r="272" spans="1:26"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3"/>
    </row>
    <row r="273" spans="1:26"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3"/>
    </row>
    <row r="274" spans="1:26"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3"/>
    </row>
    <row r="275" spans="1:26"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3"/>
    </row>
    <row r="276" spans="1:26"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3"/>
    </row>
    <row r="277" spans="1:26"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3"/>
    </row>
    <row r="278" spans="1:26"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3"/>
    </row>
    <row r="279" spans="1:26"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3"/>
    </row>
    <row r="280" spans="1:26"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3"/>
    </row>
    <row r="281" spans="1:26"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3"/>
    </row>
    <row r="282" spans="1:26"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3"/>
    </row>
    <row r="283" spans="1:26"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3"/>
    </row>
    <row r="284" spans="1:26"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3"/>
    </row>
    <row r="285" spans="1:26"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3"/>
    </row>
    <row r="286" spans="1:26"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3"/>
    </row>
    <row r="287" spans="1:26"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3"/>
    </row>
    <row r="288" spans="1:26"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3"/>
    </row>
    <row r="289" spans="1:26"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3"/>
    </row>
    <row r="290" spans="1:26"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3"/>
    </row>
    <row r="291" spans="1:26"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3"/>
    </row>
    <row r="292" spans="1:26"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3"/>
    </row>
    <row r="293" spans="1:26"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3"/>
    </row>
    <row r="294" spans="1:26"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3"/>
    </row>
    <row r="295" spans="1:26"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3"/>
    </row>
    <row r="296" spans="1:26"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3"/>
    </row>
    <row r="297" spans="1:26"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29">
    <mergeCell ref="A19:A26"/>
    <mergeCell ref="B19:B26"/>
    <mergeCell ref="A27:A34"/>
    <mergeCell ref="B27:B34"/>
    <mergeCell ref="A35:A39"/>
    <mergeCell ref="B35:B39"/>
    <mergeCell ref="A58:A62"/>
    <mergeCell ref="A63:A67"/>
    <mergeCell ref="A40:A47"/>
    <mergeCell ref="B40:B47"/>
    <mergeCell ref="A48:A53"/>
    <mergeCell ref="B48:B53"/>
    <mergeCell ref="A55:A57"/>
    <mergeCell ref="B55:B57"/>
    <mergeCell ref="B58:B62"/>
    <mergeCell ref="A68:A77"/>
    <mergeCell ref="A78:A86"/>
    <mergeCell ref="A87:A89"/>
    <mergeCell ref="A90:A94"/>
    <mergeCell ref="A95:A98"/>
    <mergeCell ref="B63:B67"/>
    <mergeCell ref="B68:B77"/>
    <mergeCell ref="B78:B86"/>
    <mergeCell ref="B87:B89"/>
    <mergeCell ref="B90:B94"/>
    <mergeCell ref="B95:B98"/>
    <mergeCell ref="A1:B4"/>
    <mergeCell ref="C1:D2"/>
    <mergeCell ref="C3:D4"/>
    <mergeCell ref="A5:B5"/>
    <mergeCell ref="C5:E5"/>
    <mergeCell ref="A6:B6"/>
    <mergeCell ref="C6:E6"/>
    <mergeCell ref="A7:B7"/>
    <mergeCell ref="C7:E7"/>
    <mergeCell ref="A8:B8"/>
    <mergeCell ref="C8:E8"/>
    <mergeCell ref="A9:B9"/>
    <mergeCell ref="C9:E9"/>
    <mergeCell ref="A10:B10"/>
    <mergeCell ref="D15:E15"/>
    <mergeCell ref="D16:E16"/>
    <mergeCell ref="C10:E10"/>
    <mergeCell ref="D11:E11"/>
    <mergeCell ref="B12:B18"/>
    <mergeCell ref="D12:E12"/>
    <mergeCell ref="D13:E13"/>
    <mergeCell ref="D14:E14"/>
    <mergeCell ref="D18:E18"/>
    <mergeCell ref="A12:A18"/>
    <mergeCell ref="D19:E19"/>
    <mergeCell ref="D20:E20"/>
    <mergeCell ref="D21:E21"/>
    <mergeCell ref="D22:E22"/>
    <mergeCell ref="D23:E23"/>
    <mergeCell ref="D24:E24"/>
    <mergeCell ref="D25:E25"/>
    <mergeCell ref="D26:E26"/>
    <mergeCell ref="D27:E27"/>
    <mergeCell ref="D28:E28"/>
    <mergeCell ref="D29:E29"/>
    <mergeCell ref="D30:E30"/>
    <mergeCell ref="D31:E31"/>
    <mergeCell ref="D32:E32"/>
    <mergeCell ref="D33:E33"/>
    <mergeCell ref="D34:E34"/>
    <mergeCell ref="D35:E35"/>
    <mergeCell ref="D36:E36"/>
    <mergeCell ref="D37:E37"/>
    <mergeCell ref="D38:E38"/>
    <mergeCell ref="D39:E39"/>
    <mergeCell ref="D97:E97"/>
    <mergeCell ref="D98:E98"/>
    <mergeCell ref="D90:E90"/>
    <mergeCell ref="D91:E91"/>
    <mergeCell ref="D92:E92"/>
    <mergeCell ref="D93:E93"/>
    <mergeCell ref="D94:E94"/>
    <mergeCell ref="D95:E95"/>
    <mergeCell ref="D96:E96"/>
    <mergeCell ref="D40:E40"/>
    <mergeCell ref="D41:E41"/>
    <mergeCell ref="D42:E42"/>
    <mergeCell ref="D43:E43"/>
    <mergeCell ref="D44:E44"/>
    <mergeCell ref="D45:E45"/>
    <mergeCell ref="D46:E46"/>
    <mergeCell ref="D47:E47"/>
    <mergeCell ref="D48:E48"/>
    <mergeCell ref="D49:E49"/>
    <mergeCell ref="D50:E50"/>
    <mergeCell ref="D51:E51"/>
    <mergeCell ref="D52:E52"/>
    <mergeCell ref="D54:E54"/>
    <mergeCell ref="D55:E55"/>
    <mergeCell ref="D56:E56"/>
    <mergeCell ref="D57:E57"/>
    <mergeCell ref="D58:E58"/>
    <mergeCell ref="D59:E59"/>
    <mergeCell ref="D60:E60"/>
    <mergeCell ref="D61:E61"/>
    <mergeCell ref="D62:E62"/>
    <mergeCell ref="D63:E63"/>
    <mergeCell ref="D64:E64"/>
    <mergeCell ref="D65:E65"/>
    <mergeCell ref="D66:E66"/>
    <mergeCell ref="D67:E67"/>
    <mergeCell ref="D68:E68"/>
    <mergeCell ref="D69:E69"/>
    <mergeCell ref="D70:E70"/>
    <mergeCell ref="D71:E71"/>
    <mergeCell ref="D72:E72"/>
    <mergeCell ref="D73:E73"/>
    <mergeCell ref="D74:E74"/>
    <mergeCell ref="D75:E75"/>
    <mergeCell ref="D76:E76"/>
    <mergeCell ref="D77:E77"/>
    <mergeCell ref="D78:E78"/>
    <mergeCell ref="D79:E79"/>
    <mergeCell ref="D89:E89"/>
    <mergeCell ref="D80:E80"/>
    <mergeCell ref="D81:E81"/>
    <mergeCell ref="D82:E82"/>
    <mergeCell ref="D83:E83"/>
    <mergeCell ref="D84:E84"/>
    <mergeCell ref="D85:E85"/>
    <mergeCell ref="D86:E86"/>
    <mergeCell ref="D87:E87"/>
    <mergeCell ref="D88:E88"/>
  </mergeCells>
  <printOptions horizontalCentered="1" verticalCentered="1"/>
  <pageMargins left="0.35433070866141736" right="0.35433070866141736" top="0.19685039370078741" bottom="0.19685039370078741" header="0" footer="0"/>
  <pageSetup paperSize="5" scale="35"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selection activeCell="C8" sqref="C8:D8"/>
    </sheetView>
  </sheetViews>
  <sheetFormatPr baseColWidth="10" defaultColWidth="14.42578125" defaultRowHeight="15" customHeight="1"/>
  <cols>
    <col min="1" max="1" width="17.42578125" customWidth="1"/>
    <col min="2" max="2" width="24.28515625" customWidth="1"/>
    <col min="3" max="3" width="68.5703125" customWidth="1"/>
    <col min="4" max="4" width="59.5703125" customWidth="1"/>
    <col min="5" max="5" width="45.85546875" customWidth="1"/>
    <col min="6" max="6" width="19.28515625" customWidth="1"/>
    <col min="7" max="7" width="21" customWidth="1"/>
    <col min="8" max="8" width="21.42578125" customWidth="1"/>
    <col min="9" max="9" width="25.85546875" customWidth="1"/>
    <col min="10" max="10" width="19.7109375" customWidth="1"/>
    <col min="11" max="26" width="10.7109375" customWidth="1"/>
  </cols>
  <sheetData>
    <row r="1" spans="1:26">
      <c r="A1" s="232"/>
      <c r="B1" s="220"/>
      <c r="C1" s="252" t="s">
        <v>0</v>
      </c>
      <c r="D1" s="1" t="s">
        <v>1</v>
      </c>
      <c r="E1" s="3"/>
      <c r="F1" s="3"/>
      <c r="G1" s="3"/>
      <c r="H1" s="3"/>
      <c r="I1" s="3"/>
      <c r="J1" s="3"/>
      <c r="K1" s="3"/>
      <c r="L1" s="3"/>
      <c r="M1" s="3"/>
      <c r="N1" s="3"/>
      <c r="O1" s="3"/>
      <c r="P1" s="3"/>
      <c r="Q1" s="3"/>
      <c r="R1" s="3"/>
      <c r="S1" s="3"/>
      <c r="T1" s="3"/>
      <c r="U1" s="3"/>
      <c r="V1" s="3"/>
      <c r="W1" s="3"/>
      <c r="X1" s="3"/>
      <c r="Y1" s="3"/>
      <c r="Z1" s="3"/>
    </row>
    <row r="2" spans="1:26">
      <c r="A2" s="233"/>
      <c r="B2" s="234"/>
      <c r="C2" s="229"/>
      <c r="D2" s="4" t="s">
        <v>164</v>
      </c>
      <c r="E2" s="3"/>
      <c r="F2" s="3"/>
      <c r="G2" s="3"/>
      <c r="H2" s="3"/>
      <c r="I2" s="3"/>
      <c r="J2" s="3"/>
      <c r="K2" s="3"/>
      <c r="L2" s="3"/>
      <c r="M2" s="3"/>
      <c r="N2" s="3"/>
      <c r="O2" s="3"/>
      <c r="P2" s="3"/>
      <c r="Q2" s="3"/>
      <c r="R2" s="3"/>
      <c r="S2" s="3"/>
      <c r="T2" s="3"/>
      <c r="U2" s="3"/>
      <c r="V2" s="3"/>
      <c r="W2" s="3"/>
      <c r="X2" s="3"/>
      <c r="Y2" s="3"/>
      <c r="Z2" s="3"/>
    </row>
    <row r="3" spans="1:26">
      <c r="A3" s="233"/>
      <c r="B3" s="234"/>
      <c r="C3" s="253" t="s">
        <v>165</v>
      </c>
      <c r="D3" s="5" t="s">
        <v>4</v>
      </c>
      <c r="E3" s="3"/>
      <c r="F3" s="3"/>
      <c r="G3" s="3"/>
      <c r="H3" s="3"/>
      <c r="I3" s="3"/>
      <c r="J3" s="3"/>
      <c r="K3" s="3"/>
      <c r="L3" s="3"/>
      <c r="M3" s="3"/>
      <c r="N3" s="3"/>
      <c r="O3" s="3"/>
      <c r="P3" s="3"/>
      <c r="Q3" s="3"/>
      <c r="R3" s="3"/>
      <c r="S3" s="3"/>
      <c r="T3" s="3"/>
      <c r="U3" s="3"/>
      <c r="V3" s="3"/>
      <c r="W3" s="3"/>
      <c r="X3" s="3"/>
      <c r="Y3" s="3"/>
      <c r="Z3" s="3"/>
    </row>
    <row r="4" spans="1:26" ht="21" customHeight="1">
      <c r="A4" s="235"/>
      <c r="B4" s="236"/>
      <c r="C4" s="229"/>
      <c r="D4" s="5" t="s">
        <v>166</v>
      </c>
      <c r="E4" s="3"/>
      <c r="F4" s="3"/>
      <c r="G4" s="3"/>
      <c r="H4" s="3"/>
      <c r="I4" s="3"/>
      <c r="J4" s="3"/>
      <c r="K4" s="3"/>
      <c r="L4" s="3"/>
      <c r="M4" s="3"/>
      <c r="N4" s="3"/>
      <c r="O4" s="3"/>
      <c r="P4" s="3"/>
      <c r="Q4" s="3"/>
      <c r="R4" s="3"/>
      <c r="S4" s="3"/>
      <c r="T4" s="3"/>
      <c r="U4" s="3"/>
      <c r="V4" s="3"/>
      <c r="W4" s="3"/>
      <c r="X4" s="3"/>
      <c r="Y4" s="3"/>
      <c r="Z4" s="3"/>
    </row>
    <row r="5" spans="1:26" ht="39" customHeight="1">
      <c r="A5" s="254" t="s">
        <v>6</v>
      </c>
      <c r="B5" s="215"/>
      <c r="C5" s="248" t="s">
        <v>7</v>
      </c>
      <c r="D5" s="215"/>
      <c r="E5" s="3"/>
      <c r="F5" s="3"/>
      <c r="G5" s="3"/>
      <c r="H5" s="3"/>
      <c r="I5" s="3"/>
      <c r="J5" s="3"/>
      <c r="K5" s="3"/>
      <c r="L5" s="3"/>
      <c r="M5" s="3"/>
      <c r="N5" s="3"/>
      <c r="O5" s="3"/>
      <c r="P5" s="3"/>
      <c r="Q5" s="3"/>
      <c r="R5" s="3"/>
      <c r="S5" s="3"/>
      <c r="T5" s="3"/>
      <c r="U5" s="3"/>
      <c r="V5" s="3"/>
      <c r="W5" s="3"/>
      <c r="X5" s="3"/>
      <c r="Y5" s="3"/>
      <c r="Z5" s="3"/>
    </row>
    <row r="6" spans="1:26" ht="24" customHeight="1">
      <c r="A6" s="247" t="s">
        <v>167</v>
      </c>
      <c r="B6" s="215"/>
      <c r="C6" s="248"/>
      <c r="D6" s="215"/>
      <c r="E6" s="3"/>
      <c r="F6" s="3"/>
      <c r="G6" s="3"/>
      <c r="H6" s="3"/>
      <c r="I6" s="3"/>
      <c r="J6" s="3"/>
      <c r="K6" s="3"/>
      <c r="L6" s="3"/>
      <c r="M6" s="3"/>
      <c r="N6" s="3"/>
      <c r="O6" s="3"/>
      <c r="P6" s="3"/>
      <c r="Q6" s="3"/>
      <c r="R6" s="3"/>
      <c r="S6" s="3"/>
      <c r="T6" s="3"/>
      <c r="U6" s="3"/>
      <c r="V6" s="3"/>
      <c r="W6" s="3"/>
      <c r="X6" s="3"/>
      <c r="Y6" s="3"/>
      <c r="Z6" s="3"/>
    </row>
    <row r="7" spans="1:26" ht="57.75" customHeight="1">
      <c r="A7" s="247" t="s">
        <v>168</v>
      </c>
      <c r="B7" s="215"/>
      <c r="C7" s="248"/>
      <c r="D7" s="215"/>
      <c r="E7" s="3"/>
      <c r="F7" s="3"/>
      <c r="G7" s="3"/>
      <c r="H7" s="3"/>
      <c r="I7" s="3"/>
      <c r="J7" s="3"/>
      <c r="K7" s="3"/>
      <c r="L7" s="3"/>
      <c r="M7" s="3"/>
      <c r="N7" s="3"/>
      <c r="O7" s="3"/>
      <c r="P7" s="3"/>
      <c r="Q7" s="3"/>
      <c r="R7" s="3"/>
      <c r="S7" s="3"/>
      <c r="T7" s="3"/>
      <c r="U7" s="3"/>
      <c r="V7" s="3"/>
      <c r="W7" s="3"/>
      <c r="X7" s="3"/>
      <c r="Y7" s="3"/>
      <c r="Z7" s="3"/>
    </row>
    <row r="8" spans="1:26" ht="24.75" customHeight="1">
      <c r="A8" s="247" t="s">
        <v>169</v>
      </c>
      <c r="B8" s="215"/>
      <c r="C8" s="249">
        <v>45266</v>
      </c>
      <c r="D8" s="215"/>
      <c r="E8" s="3"/>
      <c r="F8" s="3"/>
      <c r="G8" s="3"/>
      <c r="H8" s="3"/>
      <c r="I8" s="3"/>
      <c r="J8" s="3"/>
      <c r="K8" s="3"/>
      <c r="L8" s="3"/>
      <c r="M8" s="3"/>
      <c r="N8" s="3"/>
      <c r="O8" s="3"/>
      <c r="P8" s="3"/>
      <c r="Q8" s="3"/>
      <c r="R8" s="3"/>
      <c r="S8" s="3"/>
      <c r="T8" s="3"/>
      <c r="U8" s="3"/>
      <c r="V8" s="3"/>
      <c r="W8" s="3"/>
      <c r="X8" s="3"/>
      <c r="Y8" s="3"/>
      <c r="Z8" s="3"/>
    </row>
    <row r="9" spans="1:26" ht="15" customHeight="1">
      <c r="A9" s="250"/>
      <c r="B9" s="223"/>
      <c r="C9" s="223"/>
      <c r="D9" s="223"/>
      <c r="E9" s="3"/>
      <c r="F9" s="3"/>
      <c r="G9" s="3"/>
      <c r="H9" s="3"/>
      <c r="I9" s="3"/>
      <c r="J9" s="3"/>
      <c r="K9" s="3"/>
      <c r="L9" s="3"/>
      <c r="M9" s="3"/>
      <c r="N9" s="3"/>
      <c r="O9" s="3"/>
      <c r="P9" s="3"/>
      <c r="Q9" s="3"/>
      <c r="R9" s="3"/>
      <c r="S9" s="3"/>
      <c r="T9" s="3"/>
      <c r="U9" s="3"/>
      <c r="V9" s="3"/>
      <c r="W9" s="3"/>
      <c r="X9" s="3"/>
      <c r="Y9" s="3"/>
      <c r="Z9" s="3"/>
    </row>
    <row r="10" spans="1:26" ht="25.5" customHeight="1">
      <c r="A10" s="15" t="s">
        <v>16</v>
      </c>
      <c r="B10" s="15" t="s">
        <v>170</v>
      </c>
      <c r="C10" s="15" t="s">
        <v>6</v>
      </c>
      <c r="D10" s="15" t="s">
        <v>171</v>
      </c>
      <c r="E10" s="3"/>
      <c r="F10" s="3"/>
      <c r="G10" s="3"/>
      <c r="H10" s="3"/>
      <c r="I10" s="3"/>
      <c r="J10" s="3"/>
      <c r="K10" s="3"/>
      <c r="L10" s="3"/>
      <c r="M10" s="3"/>
      <c r="N10" s="3"/>
      <c r="O10" s="3"/>
      <c r="P10" s="3"/>
      <c r="Q10" s="3"/>
      <c r="R10" s="3"/>
      <c r="S10" s="3"/>
      <c r="T10" s="3"/>
      <c r="U10" s="3"/>
      <c r="V10" s="3"/>
      <c r="W10" s="3"/>
      <c r="X10" s="3"/>
      <c r="Y10" s="3"/>
      <c r="Z10" s="3"/>
    </row>
    <row r="11" spans="1:26" ht="44.25" customHeight="1">
      <c r="A11" s="16">
        <v>1</v>
      </c>
      <c r="B11" s="17" t="s">
        <v>172</v>
      </c>
      <c r="C11" s="18" t="s">
        <v>173</v>
      </c>
      <c r="D11" s="18"/>
      <c r="E11" s="3"/>
      <c r="F11" s="3"/>
      <c r="G11" s="3"/>
      <c r="H11" s="3"/>
      <c r="I11" s="3"/>
      <c r="J11" s="3"/>
      <c r="K11" s="3"/>
      <c r="L11" s="3"/>
      <c r="M11" s="3"/>
      <c r="N11" s="3"/>
      <c r="O11" s="3"/>
      <c r="P11" s="3"/>
      <c r="Q11" s="3"/>
      <c r="R11" s="3"/>
      <c r="S11" s="3"/>
      <c r="T11" s="3"/>
      <c r="U11" s="3"/>
      <c r="V11" s="3"/>
      <c r="W11" s="3"/>
      <c r="X11" s="3"/>
      <c r="Y11" s="3"/>
      <c r="Z11" s="3"/>
    </row>
    <row r="12" spans="1:26" ht="105.75" customHeight="1">
      <c r="A12" s="16">
        <v>2</v>
      </c>
      <c r="B12" s="17" t="s">
        <v>174</v>
      </c>
      <c r="C12" s="18" t="s">
        <v>175</v>
      </c>
      <c r="D12" s="18"/>
      <c r="E12" s="3"/>
      <c r="F12" s="3"/>
      <c r="G12" s="3"/>
      <c r="H12" s="3"/>
      <c r="I12" s="3"/>
      <c r="J12" s="3"/>
      <c r="K12" s="3"/>
      <c r="L12" s="3"/>
      <c r="M12" s="3"/>
      <c r="N12" s="3"/>
      <c r="O12" s="3"/>
      <c r="P12" s="3"/>
      <c r="Q12" s="3"/>
      <c r="R12" s="3"/>
      <c r="S12" s="3"/>
      <c r="T12" s="3"/>
      <c r="U12" s="3"/>
      <c r="V12" s="3"/>
      <c r="W12" s="3"/>
      <c r="X12" s="3"/>
      <c r="Y12" s="3"/>
      <c r="Z12" s="3"/>
    </row>
    <row r="13" spans="1:26" ht="36" customHeight="1">
      <c r="A13" s="16">
        <v>3</v>
      </c>
      <c r="B13" s="17" t="s">
        <v>176</v>
      </c>
      <c r="C13" s="18" t="s">
        <v>177</v>
      </c>
      <c r="D13" s="18"/>
      <c r="E13" s="3"/>
      <c r="F13" s="3"/>
      <c r="G13" s="3"/>
      <c r="H13" s="3"/>
      <c r="I13" s="3"/>
      <c r="J13" s="3"/>
      <c r="K13" s="3"/>
      <c r="L13" s="3"/>
      <c r="M13" s="3"/>
      <c r="N13" s="3"/>
      <c r="O13" s="3"/>
      <c r="P13" s="3"/>
      <c r="Q13" s="3"/>
      <c r="R13" s="3"/>
      <c r="S13" s="3"/>
      <c r="T13" s="3"/>
      <c r="U13" s="3"/>
      <c r="V13" s="3"/>
      <c r="W13" s="3"/>
      <c r="X13" s="3"/>
      <c r="Y13" s="3"/>
      <c r="Z13" s="3"/>
    </row>
    <row r="14" spans="1:26" ht="36" customHeight="1">
      <c r="A14" s="16">
        <v>4</v>
      </c>
      <c r="B14" s="17" t="s">
        <v>178</v>
      </c>
      <c r="C14" s="18" t="s">
        <v>179</v>
      </c>
      <c r="D14" s="18"/>
      <c r="E14" s="3"/>
      <c r="F14" s="3"/>
      <c r="G14" s="3"/>
      <c r="H14" s="3"/>
      <c r="I14" s="3"/>
      <c r="J14" s="3"/>
      <c r="K14" s="3"/>
      <c r="L14" s="3"/>
      <c r="M14" s="3"/>
      <c r="N14" s="3"/>
      <c r="O14" s="3"/>
      <c r="P14" s="3"/>
      <c r="Q14" s="3"/>
      <c r="R14" s="3"/>
      <c r="S14" s="3"/>
      <c r="T14" s="3"/>
      <c r="U14" s="3"/>
      <c r="V14" s="3"/>
      <c r="W14" s="3"/>
      <c r="X14" s="3"/>
      <c r="Y14" s="3"/>
      <c r="Z14" s="3"/>
    </row>
    <row r="15" spans="1:26" ht="36" customHeight="1">
      <c r="A15" s="16">
        <v>5</v>
      </c>
      <c r="B15" s="17" t="s">
        <v>180</v>
      </c>
      <c r="C15" s="18" t="s">
        <v>181</v>
      </c>
      <c r="D15" s="18"/>
      <c r="E15" s="3"/>
      <c r="F15" s="3"/>
      <c r="G15" s="3"/>
      <c r="H15" s="3"/>
      <c r="I15" s="3"/>
      <c r="J15" s="3"/>
      <c r="K15" s="3"/>
      <c r="L15" s="3"/>
      <c r="M15" s="3"/>
      <c r="N15" s="3"/>
      <c r="O15" s="3"/>
      <c r="P15" s="3"/>
      <c r="Q15" s="3"/>
      <c r="R15" s="3"/>
      <c r="S15" s="3"/>
      <c r="T15" s="3"/>
      <c r="U15" s="3"/>
      <c r="V15" s="3"/>
      <c r="W15" s="3"/>
      <c r="X15" s="3"/>
      <c r="Y15" s="3"/>
      <c r="Z15" s="3"/>
    </row>
    <row r="16" spans="1:26" ht="36" customHeight="1">
      <c r="A16" s="19">
        <v>6</v>
      </c>
      <c r="B16" s="17" t="s">
        <v>182</v>
      </c>
      <c r="C16" s="18" t="s">
        <v>183</v>
      </c>
      <c r="D16" s="18"/>
      <c r="E16" s="3"/>
      <c r="F16" s="3"/>
      <c r="G16" s="3"/>
      <c r="H16" s="3"/>
      <c r="I16" s="3"/>
      <c r="J16" s="3"/>
      <c r="K16" s="3"/>
      <c r="L16" s="3"/>
      <c r="M16" s="3"/>
      <c r="N16" s="3"/>
      <c r="O16" s="3"/>
      <c r="P16" s="3"/>
      <c r="Q16" s="3"/>
      <c r="R16" s="3"/>
      <c r="S16" s="3"/>
      <c r="T16" s="3"/>
      <c r="U16" s="3"/>
      <c r="V16" s="3"/>
      <c r="W16" s="3"/>
      <c r="X16" s="3"/>
      <c r="Y16" s="3"/>
      <c r="Z16" s="3"/>
    </row>
    <row r="17" spans="1:26" ht="45" customHeight="1">
      <c r="A17" s="15" t="s">
        <v>184</v>
      </c>
      <c r="B17" s="15" t="s">
        <v>185</v>
      </c>
      <c r="C17" s="15" t="s">
        <v>6</v>
      </c>
      <c r="D17" s="15" t="s">
        <v>186</v>
      </c>
      <c r="E17" s="15" t="s">
        <v>187</v>
      </c>
      <c r="F17" s="15" t="s">
        <v>188</v>
      </c>
      <c r="G17" s="15" t="s">
        <v>189</v>
      </c>
      <c r="H17" s="15" t="s">
        <v>190</v>
      </c>
      <c r="I17" s="15" t="s">
        <v>191</v>
      </c>
      <c r="J17" s="15" t="s">
        <v>192</v>
      </c>
      <c r="K17" s="15" t="s">
        <v>193</v>
      </c>
      <c r="L17" s="3"/>
      <c r="M17" s="3"/>
      <c r="N17" s="3"/>
      <c r="O17" s="3"/>
      <c r="P17" s="3"/>
      <c r="Q17" s="3"/>
      <c r="R17" s="3"/>
      <c r="S17" s="3"/>
      <c r="T17" s="3"/>
      <c r="U17" s="3"/>
      <c r="V17" s="3"/>
      <c r="W17" s="3"/>
      <c r="X17" s="3"/>
      <c r="Y17" s="3"/>
      <c r="Z17" s="3"/>
    </row>
    <row r="18" spans="1:26" ht="50.25" customHeight="1">
      <c r="A18" s="20" t="s">
        <v>194</v>
      </c>
      <c r="B18" s="20" t="s">
        <v>195</v>
      </c>
      <c r="C18" s="20" t="s">
        <v>196</v>
      </c>
      <c r="D18" s="20" t="s">
        <v>197</v>
      </c>
      <c r="E18" s="20" t="s">
        <v>198</v>
      </c>
      <c r="F18" s="20" t="s">
        <v>199</v>
      </c>
      <c r="G18" s="20" t="s">
        <v>200</v>
      </c>
      <c r="H18" s="20" t="s">
        <v>201</v>
      </c>
      <c r="I18" s="20" t="s">
        <v>201</v>
      </c>
      <c r="J18" s="20" t="s">
        <v>201</v>
      </c>
      <c r="K18" s="20" t="s">
        <v>201</v>
      </c>
      <c r="L18" s="21"/>
      <c r="M18" s="21"/>
      <c r="N18" s="21"/>
      <c r="O18" s="21"/>
      <c r="P18" s="21"/>
      <c r="Q18" s="21"/>
      <c r="R18" s="21"/>
      <c r="S18" s="21"/>
      <c r="T18" s="21"/>
      <c r="U18" s="21"/>
      <c r="V18" s="21"/>
      <c r="W18" s="21"/>
      <c r="X18" s="21"/>
      <c r="Y18" s="21"/>
      <c r="Z18" s="21"/>
    </row>
    <row r="19" spans="1:26" ht="42.75" customHeight="1">
      <c r="A19" s="22"/>
      <c r="B19" s="22"/>
      <c r="C19" s="22"/>
      <c r="D19" s="22"/>
      <c r="E19" s="22" t="s">
        <v>202</v>
      </c>
      <c r="F19" s="22"/>
      <c r="G19" s="22"/>
      <c r="H19" s="22"/>
      <c r="I19" s="22"/>
      <c r="J19" s="22"/>
      <c r="K19" s="22"/>
      <c r="L19" s="21"/>
      <c r="M19" s="21"/>
      <c r="N19" s="21"/>
      <c r="O19" s="21"/>
      <c r="P19" s="21"/>
      <c r="Q19" s="21"/>
      <c r="R19" s="21"/>
      <c r="S19" s="21"/>
      <c r="T19" s="21"/>
      <c r="U19" s="21"/>
      <c r="V19" s="21"/>
      <c r="W19" s="21"/>
      <c r="X19" s="21"/>
      <c r="Y19" s="21"/>
      <c r="Z19" s="21"/>
    </row>
    <row r="20" spans="1:26" ht="42.75" customHeight="1">
      <c r="A20" s="22"/>
      <c r="B20" s="22"/>
      <c r="C20" s="22"/>
      <c r="D20" s="22"/>
      <c r="E20" s="22" t="s">
        <v>202</v>
      </c>
      <c r="F20" s="22"/>
      <c r="G20" s="22"/>
      <c r="H20" s="22"/>
      <c r="I20" s="22"/>
      <c r="J20" s="22"/>
      <c r="K20" s="22"/>
      <c r="L20" s="3"/>
      <c r="M20" s="3"/>
      <c r="N20" s="3"/>
      <c r="O20" s="3"/>
      <c r="P20" s="3"/>
      <c r="Q20" s="3"/>
      <c r="R20" s="3"/>
      <c r="S20" s="3"/>
      <c r="T20" s="3"/>
      <c r="U20" s="3"/>
      <c r="V20" s="3"/>
      <c r="W20" s="3"/>
      <c r="X20" s="3"/>
      <c r="Y20" s="3"/>
      <c r="Z20" s="3"/>
    </row>
    <row r="21" spans="1:26" ht="42.75" customHeight="1">
      <c r="A21" s="22"/>
      <c r="B21" s="22"/>
      <c r="C21" s="22"/>
      <c r="D21" s="22"/>
      <c r="E21" s="22" t="s">
        <v>202</v>
      </c>
      <c r="F21" s="22"/>
      <c r="G21" s="22"/>
      <c r="H21" s="22"/>
      <c r="I21" s="22"/>
      <c r="J21" s="22"/>
      <c r="K21" s="22"/>
      <c r="L21" s="3"/>
      <c r="M21" s="3"/>
      <c r="N21" s="3"/>
      <c r="O21" s="3"/>
      <c r="P21" s="3"/>
      <c r="Q21" s="3"/>
      <c r="R21" s="3"/>
      <c r="S21" s="3"/>
      <c r="T21" s="3"/>
      <c r="U21" s="3"/>
      <c r="V21" s="3"/>
      <c r="W21" s="3"/>
      <c r="X21" s="3"/>
      <c r="Y21" s="3"/>
      <c r="Z21" s="3"/>
    </row>
    <row r="22" spans="1:26" ht="42.75" customHeight="1">
      <c r="A22" s="22"/>
      <c r="B22" s="22"/>
      <c r="C22" s="22"/>
      <c r="D22" s="22"/>
      <c r="E22" s="22" t="s">
        <v>202</v>
      </c>
      <c r="F22" s="22"/>
      <c r="G22" s="22"/>
      <c r="H22" s="22"/>
      <c r="I22" s="22"/>
      <c r="J22" s="22"/>
      <c r="K22" s="22"/>
      <c r="L22" s="3"/>
      <c r="M22" s="3"/>
      <c r="N22" s="3"/>
      <c r="O22" s="3"/>
      <c r="P22" s="3"/>
      <c r="Q22" s="3"/>
      <c r="R22" s="3"/>
      <c r="S22" s="3"/>
      <c r="T22" s="3"/>
      <c r="U22" s="3"/>
      <c r="V22" s="3"/>
      <c r="W22" s="3"/>
      <c r="X22" s="3"/>
      <c r="Y22" s="3"/>
      <c r="Z22" s="3"/>
    </row>
    <row r="23" spans="1:26" ht="42.75" customHeight="1">
      <c r="A23" s="22"/>
      <c r="B23" s="22"/>
      <c r="C23" s="22"/>
      <c r="D23" s="22"/>
      <c r="E23" s="22" t="s">
        <v>202</v>
      </c>
      <c r="F23" s="22"/>
      <c r="G23" s="22"/>
      <c r="H23" s="22"/>
      <c r="I23" s="22"/>
      <c r="J23" s="22"/>
      <c r="K23" s="22"/>
      <c r="L23" s="3"/>
      <c r="M23" s="3"/>
      <c r="N23" s="3"/>
      <c r="O23" s="3"/>
      <c r="P23" s="3"/>
      <c r="Q23" s="3"/>
      <c r="R23" s="3"/>
      <c r="S23" s="3"/>
      <c r="T23" s="3"/>
      <c r="U23" s="3"/>
      <c r="V23" s="3"/>
      <c r="W23" s="3"/>
      <c r="X23" s="3"/>
      <c r="Y23" s="3"/>
      <c r="Z23" s="3"/>
    </row>
    <row r="24" spans="1:26" ht="42.75" customHeight="1">
      <c r="A24" s="22"/>
      <c r="B24" s="22"/>
      <c r="C24" s="22"/>
      <c r="D24" s="22"/>
      <c r="E24" s="22" t="s">
        <v>202</v>
      </c>
      <c r="F24" s="22"/>
      <c r="G24" s="22"/>
      <c r="H24" s="22"/>
      <c r="I24" s="22"/>
      <c r="J24" s="22"/>
      <c r="K24" s="22"/>
      <c r="L24" s="3"/>
      <c r="M24" s="3"/>
      <c r="N24" s="3"/>
      <c r="O24" s="3"/>
      <c r="P24" s="3"/>
      <c r="Q24" s="3"/>
      <c r="R24" s="3"/>
      <c r="S24" s="3"/>
      <c r="T24" s="3"/>
      <c r="U24" s="3"/>
      <c r="V24" s="3"/>
      <c r="W24" s="3"/>
      <c r="X24" s="3"/>
      <c r="Y24" s="3"/>
      <c r="Z24" s="3"/>
    </row>
    <row r="25" spans="1:26" ht="26.25" customHeight="1">
      <c r="A25" s="23" t="s">
        <v>16</v>
      </c>
      <c r="B25" s="23" t="s">
        <v>170</v>
      </c>
      <c r="C25" s="251" t="s">
        <v>203</v>
      </c>
      <c r="D25" s="215"/>
      <c r="E25" s="3"/>
      <c r="F25" s="3"/>
      <c r="G25" s="3"/>
      <c r="H25" s="3"/>
      <c r="I25" s="3"/>
      <c r="J25" s="3"/>
      <c r="K25" s="3"/>
      <c r="L25" s="3"/>
      <c r="M25" s="3"/>
      <c r="N25" s="3"/>
      <c r="O25" s="3"/>
      <c r="P25" s="3"/>
      <c r="Q25" s="3"/>
      <c r="R25" s="3"/>
      <c r="S25" s="3"/>
      <c r="T25" s="3"/>
      <c r="U25" s="3"/>
      <c r="V25" s="3"/>
      <c r="W25" s="3"/>
      <c r="X25" s="3"/>
      <c r="Y25" s="3"/>
      <c r="Z25" s="3"/>
    </row>
    <row r="26" spans="1:26" ht="87" customHeight="1">
      <c r="A26" s="16">
        <v>1</v>
      </c>
      <c r="B26" s="7" t="s">
        <v>204</v>
      </c>
      <c r="C26" s="246" t="s">
        <v>205</v>
      </c>
      <c r="D26" s="215"/>
      <c r="E26" s="3"/>
      <c r="F26" s="3"/>
      <c r="G26" s="3"/>
      <c r="H26" s="3"/>
      <c r="I26" s="3"/>
      <c r="J26" s="3"/>
      <c r="K26" s="3"/>
      <c r="L26" s="3"/>
      <c r="M26" s="3"/>
      <c r="N26" s="3"/>
      <c r="O26" s="3"/>
      <c r="P26" s="3"/>
      <c r="Q26" s="3"/>
      <c r="R26" s="3"/>
      <c r="S26" s="3"/>
      <c r="T26" s="3"/>
      <c r="U26" s="3"/>
      <c r="V26" s="3"/>
      <c r="W26" s="3"/>
      <c r="X26" s="3"/>
      <c r="Y26" s="3"/>
      <c r="Z26" s="3"/>
    </row>
    <row r="27" spans="1:26" ht="45" customHeight="1">
      <c r="A27" s="16">
        <v>2</v>
      </c>
      <c r="B27" s="7" t="s">
        <v>206</v>
      </c>
      <c r="C27" s="246" t="s">
        <v>207</v>
      </c>
      <c r="D27" s="215"/>
      <c r="E27" s="3"/>
      <c r="F27" s="3"/>
      <c r="G27" s="3"/>
      <c r="H27" s="3"/>
      <c r="I27" s="3"/>
      <c r="J27" s="3"/>
      <c r="K27" s="3"/>
      <c r="L27" s="3"/>
      <c r="M27" s="3"/>
      <c r="N27" s="3"/>
      <c r="O27" s="3"/>
      <c r="P27" s="3"/>
      <c r="Q27" s="3"/>
      <c r="R27" s="3"/>
      <c r="S27" s="3"/>
      <c r="T27" s="3"/>
      <c r="U27" s="3"/>
      <c r="V27" s="3"/>
      <c r="W27" s="3"/>
      <c r="X27" s="3"/>
      <c r="Y27" s="3"/>
      <c r="Z27" s="3"/>
    </row>
    <row r="28" spans="1:26" ht="45" customHeight="1">
      <c r="A28" s="16">
        <v>3</v>
      </c>
      <c r="B28" s="7" t="s">
        <v>208</v>
      </c>
      <c r="C28" s="246" t="s">
        <v>209</v>
      </c>
      <c r="D28" s="215"/>
      <c r="E28" s="3"/>
      <c r="F28" s="3"/>
      <c r="G28" s="3"/>
      <c r="H28" s="3"/>
      <c r="I28" s="3"/>
      <c r="J28" s="3"/>
      <c r="K28" s="3"/>
      <c r="L28" s="3"/>
      <c r="M28" s="3"/>
      <c r="N28" s="3"/>
      <c r="O28" s="3"/>
      <c r="P28" s="3"/>
      <c r="Q28" s="3"/>
      <c r="R28" s="3"/>
      <c r="S28" s="3"/>
      <c r="T28" s="3"/>
      <c r="U28" s="3"/>
      <c r="V28" s="3"/>
      <c r="W28" s="3"/>
      <c r="X28" s="3"/>
      <c r="Y28" s="3"/>
      <c r="Z28" s="3"/>
    </row>
    <row r="29" spans="1:26" ht="45" customHeight="1">
      <c r="A29" s="16">
        <v>4</v>
      </c>
      <c r="B29" s="17" t="s">
        <v>210</v>
      </c>
      <c r="C29" s="246" t="s">
        <v>211</v>
      </c>
      <c r="D29" s="215"/>
      <c r="E29" s="3"/>
      <c r="F29" s="3"/>
      <c r="G29" s="3"/>
      <c r="H29" s="3"/>
      <c r="I29" s="3"/>
      <c r="J29" s="3"/>
      <c r="K29" s="3"/>
      <c r="L29" s="3"/>
      <c r="M29" s="3"/>
      <c r="N29" s="3"/>
      <c r="O29" s="3"/>
      <c r="P29" s="3"/>
      <c r="Q29" s="3"/>
      <c r="R29" s="3"/>
      <c r="S29" s="3"/>
      <c r="T29" s="3"/>
      <c r="U29" s="3"/>
      <c r="V29" s="3"/>
      <c r="W29" s="3"/>
      <c r="X29" s="3"/>
      <c r="Y29" s="3"/>
      <c r="Z29" s="3"/>
    </row>
    <row r="30" spans="1:26" ht="45" customHeight="1">
      <c r="A30" s="16">
        <v>5</v>
      </c>
      <c r="B30" s="7" t="s">
        <v>212</v>
      </c>
      <c r="C30" s="246" t="s">
        <v>213</v>
      </c>
      <c r="D30" s="215"/>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8">
    <mergeCell ref="A1:B4"/>
    <mergeCell ref="C1:C2"/>
    <mergeCell ref="C3:C4"/>
    <mergeCell ref="A5:B5"/>
    <mergeCell ref="C5:D5"/>
    <mergeCell ref="A6:B6"/>
    <mergeCell ref="C6:D6"/>
    <mergeCell ref="C27:D27"/>
    <mergeCell ref="C28:D28"/>
    <mergeCell ref="C29:D29"/>
    <mergeCell ref="C30:D30"/>
    <mergeCell ref="A7:B7"/>
    <mergeCell ref="C7:D7"/>
    <mergeCell ref="A8:B8"/>
    <mergeCell ref="C8:D8"/>
    <mergeCell ref="A9:D9"/>
    <mergeCell ref="C25:D25"/>
    <mergeCell ref="C26:D26"/>
  </mergeCells>
  <dataValidations count="1">
    <dataValidation type="list" allowBlank="1" showErrorMessage="1" sqref="E18:K24">
      <formula1>#REF!</formula1>
    </dataValidation>
  </dataValidations>
  <pageMargins left="0.7" right="0.7" top="0.75" bottom="0.75" header="0" footer="0"/>
  <pageSetup paperSize="9" orientation="portrait"/>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K945"/>
  <sheetViews>
    <sheetView tabSelected="1" zoomScale="55" zoomScaleNormal="55" workbookViewId="0">
      <pane ySplit="12" topLeftCell="A13" activePane="bottomLeft" state="frozen"/>
      <selection pane="bottomLeft" activeCell="A88" sqref="A88:XFD92"/>
    </sheetView>
  </sheetViews>
  <sheetFormatPr baseColWidth="10" defaultColWidth="14.42578125" defaultRowHeight="15" customHeight="1"/>
  <cols>
    <col min="1" max="1" width="33.7109375" customWidth="1"/>
    <col min="2" max="2" width="20" customWidth="1"/>
    <col min="3" max="3" width="37.140625" customWidth="1"/>
    <col min="4" max="4" width="45.140625" customWidth="1"/>
    <col min="5" max="5" width="56.5703125" customWidth="1"/>
    <col min="6" max="6" width="21.85546875" customWidth="1"/>
    <col min="7" max="7" width="22.7109375" customWidth="1"/>
    <col min="8" max="8" width="21.85546875" customWidth="1"/>
    <col min="9" max="9" width="14.5703125" customWidth="1"/>
    <col min="10" max="10" width="11.5703125" customWidth="1"/>
    <col min="11" max="11" width="12.5703125" customWidth="1"/>
    <col min="12" max="12" width="10.85546875" customWidth="1"/>
    <col min="13" max="13" width="17.7109375" customWidth="1"/>
    <col min="14" max="14" width="54.7109375" customWidth="1"/>
    <col min="15" max="15" width="14.140625" customWidth="1"/>
    <col min="16" max="16" width="15.28515625" customWidth="1"/>
    <col min="17" max="17" width="18.5703125" customWidth="1"/>
    <col min="18" max="18" width="14.5703125" customWidth="1"/>
    <col min="19" max="19" width="17.140625" customWidth="1"/>
    <col min="20" max="20" width="14.7109375" customWidth="1"/>
    <col min="21" max="21" width="15.140625" customWidth="1"/>
    <col min="22" max="23" width="13.7109375" customWidth="1"/>
    <col min="24" max="24" width="15.42578125" customWidth="1"/>
    <col min="25" max="25" width="12.85546875" customWidth="1"/>
    <col min="26" max="26" width="18.28515625" customWidth="1"/>
    <col min="27" max="27" width="19.140625" customWidth="1"/>
    <col min="28" max="28" width="18.42578125" customWidth="1"/>
    <col min="29" max="29" width="47.28515625" customWidth="1"/>
    <col min="30" max="31" width="16.28515625" customWidth="1"/>
    <col min="32" max="32" width="18.28515625" customWidth="1"/>
    <col min="33" max="33" width="25" customWidth="1"/>
    <col min="34" max="34" width="18.28515625" customWidth="1"/>
    <col min="35" max="35" width="28.5703125" customWidth="1"/>
    <col min="36" max="36" width="21.28515625" customWidth="1"/>
    <col min="37" max="37" width="13.85546875" customWidth="1"/>
  </cols>
  <sheetData>
    <row r="1" spans="1:37" ht="15" customHeight="1">
      <c r="A1" s="408"/>
      <c r="B1" s="409"/>
      <c r="C1" s="412" t="s">
        <v>0</v>
      </c>
      <c r="D1" s="413"/>
      <c r="E1" s="413"/>
      <c r="F1" s="413"/>
      <c r="G1" s="413"/>
      <c r="H1" s="413"/>
      <c r="I1" s="413"/>
      <c r="J1" s="413"/>
      <c r="K1" s="413"/>
      <c r="L1" s="413"/>
      <c r="M1" s="413"/>
      <c r="N1" s="413"/>
      <c r="O1" s="413"/>
      <c r="P1" s="413"/>
      <c r="Q1" s="413"/>
      <c r="R1" s="413"/>
      <c r="S1" s="413"/>
      <c r="T1" s="413"/>
      <c r="U1" s="413"/>
      <c r="V1" s="413"/>
      <c r="W1" s="413"/>
      <c r="X1" s="413"/>
      <c r="Y1" s="413"/>
      <c r="Z1" s="413"/>
      <c r="AA1" s="413"/>
      <c r="AB1" s="413"/>
      <c r="AC1" s="413"/>
      <c r="AD1" s="413"/>
      <c r="AE1" s="413"/>
      <c r="AF1" s="413"/>
      <c r="AG1" s="413"/>
      <c r="AH1" s="413"/>
      <c r="AI1" s="409"/>
      <c r="AJ1" s="415" t="s">
        <v>1</v>
      </c>
      <c r="AK1" s="409"/>
    </row>
    <row r="2" spans="1:37" ht="15" customHeight="1">
      <c r="A2" s="410"/>
      <c r="B2" s="411"/>
      <c r="C2" s="410"/>
      <c r="D2" s="414"/>
      <c r="E2" s="414"/>
      <c r="F2" s="414"/>
      <c r="G2" s="414"/>
      <c r="H2" s="414"/>
      <c r="I2" s="414"/>
      <c r="J2" s="414"/>
      <c r="K2" s="414"/>
      <c r="L2" s="414"/>
      <c r="M2" s="414"/>
      <c r="N2" s="414"/>
      <c r="O2" s="414"/>
      <c r="P2" s="414"/>
      <c r="Q2" s="414"/>
      <c r="R2" s="414"/>
      <c r="S2" s="414"/>
      <c r="T2" s="414"/>
      <c r="U2" s="414"/>
      <c r="V2" s="414"/>
      <c r="W2" s="414"/>
      <c r="X2" s="414"/>
      <c r="Y2" s="414"/>
      <c r="Z2" s="414"/>
      <c r="AA2" s="414"/>
      <c r="AB2" s="414"/>
      <c r="AC2" s="414"/>
      <c r="AD2" s="414"/>
      <c r="AE2" s="414"/>
      <c r="AF2" s="414"/>
      <c r="AG2" s="414"/>
      <c r="AH2" s="414"/>
      <c r="AI2" s="411"/>
      <c r="AJ2" s="416" t="s">
        <v>214</v>
      </c>
      <c r="AK2" s="411"/>
    </row>
    <row r="3" spans="1:37" ht="15" customHeight="1">
      <c r="A3" s="410"/>
      <c r="B3" s="411"/>
      <c r="C3" s="417" t="s">
        <v>215</v>
      </c>
      <c r="D3" s="414"/>
      <c r="E3" s="414"/>
      <c r="F3" s="414"/>
      <c r="G3" s="414"/>
      <c r="H3" s="414"/>
      <c r="I3" s="414"/>
      <c r="J3" s="414"/>
      <c r="K3" s="414"/>
      <c r="L3" s="414"/>
      <c r="M3" s="414"/>
      <c r="N3" s="414"/>
      <c r="O3" s="414"/>
      <c r="P3" s="414"/>
      <c r="Q3" s="414"/>
      <c r="R3" s="414"/>
      <c r="S3" s="414"/>
      <c r="T3" s="414"/>
      <c r="U3" s="414"/>
      <c r="V3" s="414"/>
      <c r="W3" s="414"/>
      <c r="X3" s="414"/>
      <c r="Y3" s="414"/>
      <c r="Z3" s="414"/>
      <c r="AA3" s="414"/>
      <c r="AB3" s="414"/>
      <c r="AC3" s="414"/>
      <c r="AD3" s="414"/>
      <c r="AE3" s="414"/>
      <c r="AF3" s="414"/>
      <c r="AG3" s="414"/>
      <c r="AH3" s="414"/>
      <c r="AI3" s="411"/>
      <c r="AJ3" s="418" t="s">
        <v>4</v>
      </c>
      <c r="AK3" s="411"/>
    </row>
    <row r="4" spans="1:37" ht="15.75" customHeight="1" thickBot="1">
      <c r="A4" s="410"/>
      <c r="B4" s="411"/>
      <c r="C4" s="410"/>
      <c r="D4" s="414"/>
      <c r="E4" s="414"/>
      <c r="F4" s="414"/>
      <c r="G4" s="414"/>
      <c r="H4" s="414"/>
      <c r="I4" s="414"/>
      <c r="J4" s="414"/>
      <c r="K4" s="414"/>
      <c r="L4" s="414"/>
      <c r="M4" s="414"/>
      <c r="N4" s="414"/>
      <c r="O4" s="414"/>
      <c r="P4" s="414"/>
      <c r="Q4" s="414"/>
      <c r="R4" s="414"/>
      <c r="S4" s="414"/>
      <c r="T4" s="414"/>
      <c r="U4" s="414"/>
      <c r="V4" s="414"/>
      <c r="W4" s="414"/>
      <c r="X4" s="414"/>
      <c r="Y4" s="414"/>
      <c r="Z4" s="414"/>
      <c r="AA4" s="414"/>
      <c r="AB4" s="414"/>
      <c r="AC4" s="414"/>
      <c r="AD4" s="414"/>
      <c r="AE4" s="414"/>
      <c r="AF4" s="414"/>
      <c r="AG4" s="414"/>
      <c r="AH4" s="414"/>
      <c r="AI4" s="411"/>
      <c r="AJ4" s="418" t="s">
        <v>216</v>
      </c>
      <c r="AK4" s="411"/>
    </row>
    <row r="5" spans="1:37" ht="28.5" customHeight="1" thickBot="1">
      <c r="A5" s="429" t="s">
        <v>6</v>
      </c>
      <c r="B5" s="430"/>
      <c r="C5" s="431" t="s">
        <v>7</v>
      </c>
      <c r="D5" s="432"/>
      <c r="E5" s="432"/>
      <c r="F5" s="432"/>
      <c r="G5" s="432"/>
      <c r="H5" s="432"/>
      <c r="I5" s="432"/>
      <c r="J5" s="432"/>
      <c r="K5" s="432"/>
      <c r="L5" s="432"/>
      <c r="M5" s="432"/>
      <c r="N5" s="432"/>
      <c r="O5" s="432"/>
      <c r="P5" s="432"/>
      <c r="Q5" s="432"/>
      <c r="R5" s="432"/>
      <c r="S5" s="432"/>
      <c r="T5" s="432"/>
      <c r="U5" s="432"/>
      <c r="V5" s="432"/>
      <c r="W5" s="432"/>
      <c r="X5" s="432"/>
      <c r="Y5" s="432"/>
      <c r="Z5" s="432"/>
      <c r="AA5" s="432"/>
      <c r="AB5" s="432"/>
      <c r="AC5" s="432"/>
      <c r="AD5" s="432"/>
      <c r="AE5" s="432"/>
      <c r="AF5" s="432"/>
      <c r="AG5" s="432"/>
      <c r="AH5" s="432"/>
      <c r="AI5" s="432"/>
      <c r="AJ5" s="432"/>
      <c r="AK5" s="433"/>
    </row>
    <row r="6" spans="1:37" ht="23.25" customHeight="1" thickBot="1">
      <c r="A6" s="434" t="s">
        <v>167</v>
      </c>
      <c r="B6" s="435"/>
      <c r="C6" s="436" t="s">
        <v>340</v>
      </c>
      <c r="D6" s="437"/>
      <c r="E6" s="437"/>
      <c r="F6" s="437"/>
      <c r="G6" s="437"/>
      <c r="H6" s="437"/>
      <c r="I6" s="437"/>
      <c r="J6" s="437"/>
      <c r="K6" s="437"/>
      <c r="L6" s="437"/>
      <c r="M6" s="437"/>
      <c r="N6" s="437"/>
      <c r="O6" s="437"/>
      <c r="P6" s="437"/>
      <c r="Q6" s="437"/>
      <c r="R6" s="437"/>
      <c r="S6" s="437"/>
      <c r="T6" s="437"/>
      <c r="U6" s="437"/>
      <c r="V6" s="437"/>
      <c r="W6" s="437"/>
      <c r="X6" s="437"/>
      <c r="Y6" s="437"/>
      <c r="Z6" s="437"/>
      <c r="AA6" s="437"/>
      <c r="AB6" s="437"/>
      <c r="AC6" s="437"/>
      <c r="AD6" s="437"/>
      <c r="AE6" s="437"/>
      <c r="AF6" s="437"/>
      <c r="AG6" s="437"/>
      <c r="AH6" s="437"/>
      <c r="AI6" s="437"/>
      <c r="AJ6" s="437"/>
      <c r="AK6" s="438"/>
    </row>
    <row r="7" spans="1:37" ht="46.5" customHeight="1" thickBot="1">
      <c r="A7" s="439" t="s">
        <v>168</v>
      </c>
      <c r="B7" s="430"/>
      <c r="C7" s="440"/>
      <c r="D7" s="223"/>
      <c r="E7" s="223"/>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223"/>
      <c r="AF7" s="223"/>
      <c r="AG7" s="223"/>
      <c r="AH7" s="223"/>
      <c r="AI7" s="223"/>
      <c r="AJ7" s="223"/>
      <c r="AK7" s="441"/>
    </row>
    <row r="8" spans="1:37" ht="15.75" customHeight="1" thickBot="1">
      <c r="A8" s="445" t="s">
        <v>169</v>
      </c>
      <c r="B8" s="446"/>
      <c r="C8" s="442">
        <v>45266</v>
      </c>
      <c r="D8" s="443"/>
      <c r="E8" s="443"/>
      <c r="F8" s="443"/>
      <c r="G8" s="443"/>
      <c r="H8" s="443"/>
      <c r="I8" s="443"/>
      <c r="J8" s="443"/>
      <c r="K8" s="443"/>
      <c r="L8" s="443"/>
      <c r="M8" s="443"/>
      <c r="N8" s="443"/>
      <c r="O8" s="443"/>
      <c r="P8" s="443"/>
      <c r="Q8" s="443"/>
      <c r="R8" s="443"/>
      <c r="S8" s="443"/>
      <c r="T8" s="443"/>
      <c r="U8" s="443"/>
      <c r="V8" s="443"/>
      <c r="W8" s="443"/>
      <c r="X8" s="443"/>
      <c r="Y8" s="443"/>
      <c r="Z8" s="443"/>
      <c r="AA8" s="443"/>
      <c r="AB8" s="443"/>
      <c r="AC8" s="443"/>
      <c r="AD8" s="443"/>
      <c r="AE8" s="443"/>
      <c r="AF8" s="443"/>
      <c r="AG8" s="443"/>
      <c r="AH8" s="443"/>
      <c r="AI8" s="443"/>
      <c r="AJ8" s="443"/>
      <c r="AK8" s="444"/>
    </row>
    <row r="9" spans="1:37" ht="25.5" customHeight="1">
      <c r="A9" s="447" t="s">
        <v>217</v>
      </c>
      <c r="B9" s="223"/>
      <c r="C9" s="223"/>
      <c r="D9" s="223"/>
      <c r="E9" s="223"/>
      <c r="F9" s="223"/>
      <c r="G9" s="215"/>
      <c r="H9" s="419" t="s">
        <v>218</v>
      </c>
      <c r="I9" s="420"/>
      <c r="J9" s="420"/>
      <c r="K9" s="420"/>
      <c r="L9" s="420"/>
      <c r="M9" s="420"/>
      <c r="N9" s="420"/>
      <c r="O9" s="420"/>
      <c r="P9" s="420"/>
      <c r="Q9" s="420"/>
      <c r="R9" s="420"/>
      <c r="S9" s="420"/>
      <c r="T9" s="420"/>
      <c r="U9" s="420"/>
      <c r="V9" s="420"/>
      <c r="W9" s="420"/>
      <c r="X9" s="420"/>
      <c r="Y9" s="420"/>
      <c r="Z9" s="420"/>
      <c r="AA9" s="421"/>
      <c r="AB9" s="422" t="s">
        <v>219</v>
      </c>
      <c r="AC9" s="423"/>
      <c r="AD9" s="423"/>
      <c r="AE9" s="423"/>
      <c r="AF9" s="423"/>
      <c r="AG9" s="423"/>
      <c r="AH9" s="423"/>
      <c r="AI9" s="423"/>
      <c r="AJ9" s="423"/>
      <c r="AK9" s="424"/>
    </row>
    <row r="10" spans="1:37" ht="46.5" customHeight="1">
      <c r="A10" s="24" t="s">
        <v>220</v>
      </c>
      <c r="B10" s="448" t="s">
        <v>221</v>
      </c>
      <c r="C10" s="223"/>
      <c r="D10" s="223"/>
      <c r="E10" s="449"/>
      <c r="F10" s="25" t="s">
        <v>222</v>
      </c>
      <c r="G10" s="400" t="s">
        <v>223</v>
      </c>
      <c r="H10" s="428" t="s">
        <v>224</v>
      </c>
      <c r="I10" s="223"/>
      <c r="J10" s="223"/>
      <c r="K10" s="223"/>
      <c r="L10" s="215"/>
      <c r="M10" s="428" t="s">
        <v>225</v>
      </c>
      <c r="N10" s="223"/>
      <c r="O10" s="223"/>
      <c r="P10" s="223"/>
      <c r="Q10" s="223"/>
      <c r="R10" s="223"/>
      <c r="S10" s="223"/>
      <c r="T10" s="223"/>
      <c r="U10" s="223"/>
      <c r="V10" s="223"/>
      <c r="W10" s="223"/>
      <c r="X10" s="223"/>
      <c r="Y10" s="223"/>
      <c r="Z10" s="223"/>
      <c r="AA10" s="215"/>
      <c r="AB10" s="425"/>
      <c r="AC10" s="426"/>
      <c r="AD10" s="426"/>
      <c r="AE10" s="426"/>
      <c r="AF10" s="426"/>
      <c r="AG10" s="426"/>
      <c r="AH10" s="426"/>
      <c r="AI10" s="426"/>
      <c r="AJ10" s="426"/>
      <c r="AK10" s="427"/>
    </row>
    <row r="11" spans="1:37" ht="49.5" customHeight="1">
      <c r="A11" s="398" t="s">
        <v>226</v>
      </c>
      <c r="B11" s="398" t="s">
        <v>227</v>
      </c>
      <c r="C11" s="398" t="s">
        <v>228</v>
      </c>
      <c r="D11" s="398" t="s">
        <v>229</v>
      </c>
      <c r="E11" s="398" t="s">
        <v>230</v>
      </c>
      <c r="F11" s="400" t="s">
        <v>231</v>
      </c>
      <c r="G11" s="402"/>
      <c r="H11" s="384" t="s">
        <v>232</v>
      </c>
      <c r="I11" s="392" t="s">
        <v>233</v>
      </c>
      <c r="J11" s="393"/>
      <c r="K11" s="392" t="s">
        <v>234</v>
      </c>
      <c r="L11" s="393"/>
      <c r="M11" s="384" t="s">
        <v>235</v>
      </c>
      <c r="N11" s="384" t="s">
        <v>236</v>
      </c>
      <c r="O11" s="384" t="s">
        <v>237</v>
      </c>
      <c r="P11" s="384" t="s">
        <v>238</v>
      </c>
      <c r="Q11" s="384" t="s">
        <v>239</v>
      </c>
      <c r="R11" s="384" t="s">
        <v>240</v>
      </c>
      <c r="S11" s="384" t="s">
        <v>241</v>
      </c>
      <c r="T11" s="384" t="s">
        <v>232</v>
      </c>
      <c r="U11" s="384" t="s">
        <v>242</v>
      </c>
      <c r="V11" s="384" t="s">
        <v>243</v>
      </c>
      <c r="W11" s="392" t="s">
        <v>244</v>
      </c>
      <c r="X11" s="393"/>
      <c r="Y11" s="392" t="s">
        <v>245</v>
      </c>
      <c r="Z11" s="393"/>
      <c r="AA11" s="384" t="s">
        <v>246</v>
      </c>
      <c r="AB11" s="386" t="s">
        <v>247</v>
      </c>
      <c r="AC11" s="386" t="s">
        <v>248</v>
      </c>
      <c r="AD11" s="386" t="s">
        <v>249</v>
      </c>
      <c r="AE11" s="386" t="s">
        <v>250</v>
      </c>
      <c r="AF11" s="386" t="s">
        <v>251</v>
      </c>
      <c r="AG11" s="388" t="s">
        <v>252</v>
      </c>
      <c r="AH11" s="389"/>
      <c r="AI11" s="389"/>
      <c r="AJ11" s="390"/>
      <c r="AK11" s="386" t="s">
        <v>253</v>
      </c>
    </row>
    <row r="12" spans="1:37" ht="44.25" customHeight="1">
      <c r="A12" s="399"/>
      <c r="B12" s="399"/>
      <c r="C12" s="399"/>
      <c r="D12" s="399"/>
      <c r="E12" s="399"/>
      <c r="F12" s="401"/>
      <c r="G12" s="401"/>
      <c r="H12" s="385"/>
      <c r="I12" s="394"/>
      <c r="J12" s="395"/>
      <c r="K12" s="394"/>
      <c r="L12" s="395"/>
      <c r="M12" s="385"/>
      <c r="N12" s="385"/>
      <c r="O12" s="385"/>
      <c r="P12" s="385"/>
      <c r="Q12" s="385"/>
      <c r="R12" s="385"/>
      <c r="S12" s="385"/>
      <c r="T12" s="385"/>
      <c r="U12" s="385"/>
      <c r="V12" s="385"/>
      <c r="W12" s="394"/>
      <c r="X12" s="395"/>
      <c r="Y12" s="394"/>
      <c r="Z12" s="395"/>
      <c r="AA12" s="385"/>
      <c r="AB12" s="387"/>
      <c r="AC12" s="387"/>
      <c r="AD12" s="387"/>
      <c r="AE12" s="387"/>
      <c r="AF12" s="387"/>
      <c r="AG12" s="26" t="s">
        <v>254</v>
      </c>
      <c r="AH12" s="26" t="s">
        <v>255</v>
      </c>
      <c r="AI12" s="26" t="s">
        <v>256</v>
      </c>
      <c r="AJ12" s="26" t="s">
        <v>257</v>
      </c>
      <c r="AK12" s="387"/>
    </row>
    <row r="13" spans="1:37" s="69" customFormat="1" ht="101.25" customHeight="1">
      <c r="A13" s="103" t="s">
        <v>329</v>
      </c>
      <c r="B13" s="92" t="s">
        <v>259</v>
      </c>
      <c r="C13" s="103" t="s">
        <v>341</v>
      </c>
      <c r="D13" s="103" t="s">
        <v>342</v>
      </c>
      <c r="E13" s="103" t="str">
        <f>CONCATENATE(B13," ",C13," ",D13)</f>
        <v>Afectación económica y reputacional por asignación académica debido a que  se incluyen personas para pago, que no van a orientar ningún curso</v>
      </c>
      <c r="F13" s="104" t="s">
        <v>278</v>
      </c>
      <c r="G13" s="92" t="s">
        <v>317</v>
      </c>
      <c r="H13" s="61" t="s">
        <v>201</v>
      </c>
      <c r="I13" s="62" t="s">
        <v>201</v>
      </c>
      <c r="J13" s="62" t="str">
        <f t="shared" ref="J13:J15" si="0">IF((I13="Muy Bajo"),"20%",IF(I13="Baja","40%",IF(I13="Media","60%",IF(I13="Alta","80%",IF(I13="Muy Alta","100%","0")))))</f>
        <v>80%</v>
      </c>
      <c r="K13" s="62" t="s">
        <v>274</v>
      </c>
      <c r="L13" s="62" t="str">
        <f t="shared" ref="L13:L14" si="1">IF((K13="Leve"),"20%",IF(K13="Menor","40%",IF(K13="Moderado","60%",IF(K13="Mayor","80%",IF(K13="Catastrófico","100%","0")))))</f>
        <v>80%</v>
      </c>
      <c r="M13" s="63" t="str">
        <f t="shared" ref="M13:M15" si="2">IF((J13="100%")*(L13="100%"),"Extremo",IF((J13="100%")*(L13="80%"),"Alto",IF((J13="100%")*(L13="60%"),"Alto",IF((J13="100%")*(L13="40%"),"Alto",IF((J13="100%")*(L13="20%"),"Alto",IF((J13="80%")*(L13="100%"),"Extremo",IF((J13="80%")*(L13="80%"),"Alto",IF((J13="80%")*(L13="60%"),"Alto",IF((J13="80%")*(L13="40%"),"Moderado",IF((J13="80%")*(L13="20%"),"Moderado",IF((J13="60%")*(L13="100%"),"Extremo",IF((J13="60%")*(L13="80%"),"Alto",IF((J13="60%")*(L13="60%"),"Moderado",IF((J13="60%")*(L13="40%"),"Moderado",IF((J13="60%")*(L13="20%"),"Moderado",IF((J13="40%")*(L13="100%"),"Extremo",IF((J13="40%")*(L13="80%"),"Alto",IF((J13="40%")*(L13="60%"),"Moderado",IF((J13="40%")*(L13="40%"),"Moderado",IF((J13="40%")*(L13="20%"),"Bajo",IF((J13="20%")*(L13="100%"),"Extremo",IF((J13="20%")*(L13="80%"),"Alto",IF((J13="20%")*(L13="60%"),"Moderado",IF((J13="20%")*(L13="40%"),"Bajo",IF((J13="20%")*(L13="20%"),"Bajo","0")))))))))))))))))))))))))</f>
        <v>Alto</v>
      </c>
      <c r="N13" s="103" t="s">
        <v>343</v>
      </c>
      <c r="O13" s="62" t="s">
        <v>227</v>
      </c>
      <c r="P13" s="62" t="s">
        <v>265</v>
      </c>
      <c r="Q13" s="65" t="s">
        <v>266</v>
      </c>
      <c r="R13" s="63">
        <f t="shared" ref="R13:R15" si="3">IF((P13="Preventivo"),"25%",IF(P13="Detectivo","15%",IF(P13="Correctivo","10%","0")))+IF((Q13="Automático"),"25%",IF(Q13="Manual","15%","0"))</f>
        <v>0.4</v>
      </c>
      <c r="S13" s="62" t="s">
        <v>307</v>
      </c>
      <c r="T13" s="62" t="s">
        <v>268</v>
      </c>
      <c r="U13" s="62" t="s">
        <v>309</v>
      </c>
      <c r="V13" s="66">
        <f t="shared" ref="V13:V15" si="4">V12-(V12*R13)</f>
        <v>0</v>
      </c>
      <c r="W13" s="67">
        <v>0.4</v>
      </c>
      <c r="X13" s="90" t="str">
        <f>IF((W13&lt;21%),"Muy Bajo",IF((W13&lt;41%),"Baja",IF((W13&lt;61%),"Media",IF((W13&lt;81%),"Alta",IF((W13&lt;101%),"Muy alta","0")))))</f>
        <v>Baja</v>
      </c>
      <c r="Y13" s="67">
        <f t="shared" ref="Y13:Y15" si="5">IF(O13="Impacto",L13-(L13*R13),IF(O13="Probabilidad",L13-0,"0"))</f>
        <v>0.48</v>
      </c>
      <c r="Z13" s="90" t="str">
        <f>IF((Y13&lt;21%),"Leve",IF((Y13&lt;41%),"Menor",IF((Y13&lt;61%),"Moderado",IF((Y13&lt;81%),"Mayor",IF((Y13&lt;101%),"Catastrófico","0")))))</f>
        <v>Moderado</v>
      </c>
      <c r="AA13" s="68" t="str">
        <f t="shared" ref="AA13:AA15" si="6">IF((X13="Muy alta")*(Z13="Catastrófico"),"Extremo",IF((X13="Muy alta")*(Z13="Mayor"),"Alto",IF((X13="Muy alta")*(Z13="Moderado"),"Alto",IF((X13="Muy alta")*(Z13="Menor"),"Alto",IF((X13="Muy alta")*(Z13="Leve"),"Alto",IF((X13="Alta")*(Z13="Catastrófico"),"Extremo",IF((X13="Alta")*(Z13="Mayor"),"Alto",IF((X13="Alta")*(Z13="Moderado"),"Alto",IF((X13="Alta")*(Z13="Menor"),"Moderado",IF((X13="Alta")*(Z13="Leve"),"Moderado",IF((X13="Media")*(Z13="Catastrófico"),"Extremo",IF((X13="Media")*(Z13="Mayor"),"Alto",IF((X13="Media")*(Z13="Moderado"),"Moderado",IF((X13="Media")*(Z13="Menor"),"Moderado",IF((X13="Media")*(Z13="Leve"),"Moderado",IF((X13="Baja")*(Z13="Catastrófico"),"Extremo",IF((X13="Baja")*(Z13="Mayor"),"Alto",IF((X13="Baja")*(Z13="Moderado"),"Moderado",IF((X13="Baja")*(Z13="Menor"),"Moderado",IF((X13="Baja")*(Z13="Leve"),"Bajo",IF((X13="Muy bajo")*(Z13="Catastrófico"),"Extremo",IF((X13="Muy bajo")*(Z13="Mayor"),"Alto",IF((X13="Muy bajo")*(Z13="Moderado"),"Moderado",IF((X13="Muy bajo")*(Z13="Menor"),"Bajo",IF((X13="Muy bajo")*(Z13="Leve"),"Bajo","0")))))))))))))))))))))))))</f>
        <v>Moderado</v>
      </c>
      <c r="AB13" s="90" t="s">
        <v>270</v>
      </c>
      <c r="AC13" s="176" t="s">
        <v>344</v>
      </c>
      <c r="AD13" s="92" t="s">
        <v>345</v>
      </c>
      <c r="AE13" s="92" t="s">
        <v>346</v>
      </c>
      <c r="AF13" s="92" t="s">
        <v>347</v>
      </c>
      <c r="AG13" s="105" t="s">
        <v>348</v>
      </c>
      <c r="AH13" s="105" t="s">
        <v>349</v>
      </c>
      <c r="AI13" s="105" t="s">
        <v>350</v>
      </c>
      <c r="AJ13" s="105" t="s">
        <v>351</v>
      </c>
      <c r="AK13" s="93" t="s">
        <v>513</v>
      </c>
    </row>
    <row r="14" spans="1:37" s="69" customFormat="1" ht="108.75" customHeight="1">
      <c r="A14" s="103" t="s">
        <v>329</v>
      </c>
      <c r="B14" s="103" t="s">
        <v>259</v>
      </c>
      <c r="C14" s="103" t="s">
        <v>488</v>
      </c>
      <c r="D14" s="103" t="s">
        <v>489</v>
      </c>
      <c r="E14" s="103" t="str">
        <f>CONCATENATE(B14," ",C14," ",D14)</f>
        <v>Afectación económica y reputacional por que  se consignan los dineros de prácticas a profesores o funcionarios  y estos no los entregan a los estudiantes que asistieron a las prácticas académicas, para beneficio propio o de un tercero</v>
      </c>
      <c r="F14" s="104" t="s">
        <v>278</v>
      </c>
      <c r="G14" s="106" t="s">
        <v>317</v>
      </c>
      <c r="H14" s="61" t="s">
        <v>201</v>
      </c>
      <c r="I14" s="62" t="s">
        <v>201</v>
      </c>
      <c r="J14" s="62" t="str">
        <f t="shared" si="0"/>
        <v>80%</v>
      </c>
      <c r="K14" s="62" t="s">
        <v>274</v>
      </c>
      <c r="L14" s="62" t="str">
        <f t="shared" si="1"/>
        <v>80%</v>
      </c>
      <c r="M14" s="63" t="str">
        <f t="shared" si="2"/>
        <v>Alto</v>
      </c>
      <c r="N14" s="103" t="s">
        <v>343</v>
      </c>
      <c r="O14" s="62" t="s">
        <v>227</v>
      </c>
      <c r="P14" s="62" t="s">
        <v>265</v>
      </c>
      <c r="Q14" s="65" t="s">
        <v>266</v>
      </c>
      <c r="R14" s="63">
        <f t="shared" si="3"/>
        <v>0.4</v>
      </c>
      <c r="S14" s="62" t="s">
        <v>307</v>
      </c>
      <c r="T14" s="62" t="s">
        <v>268</v>
      </c>
      <c r="U14" s="62" t="s">
        <v>309</v>
      </c>
      <c r="V14" s="66">
        <f t="shared" si="4"/>
        <v>0</v>
      </c>
      <c r="W14" s="67">
        <v>0.4</v>
      </c>
      <c r="X14" s="90" t="str">
        <f t="shared" ref="X14:X15" si="7">IF((W14&lt;21%),"Muy Bajo",IF((W14&lt;41%),"Baja",IF((W14&lt;61%),"Media",IF((W14&lt;81%),"Alta",IF((W14&lt;101%),"Muy alta","0")))))</f>
        <v>Baja</v>
      </c>
      <c r="Y14" s="67">
        <f t="shared" si="5"/>
        <v>0.48</v>
      </c>
      <c r="Z14" s="90" t="str">
        <f t="shared" ref="Z14:Z15" si="8">IF((Y14&lt;21%),"Leve",IF((Y14&lt;41%),"Menor",IF((Y14&lt;61%),"Moderado",IF((Y14&lt;81%),"Mayor",IF((Y14&lt;101%),"Catastrófico","0")))))</f>
        <v>Moderado</v>
      </c>
      <c r="AA14" s="68" t="str">
        <f t="shared" si="6"/>
        <v>Moderado</v>
      </c>
      <c r="AB14" s="90" t="s">
        <v>270</v>
      </c>
      <c r="AC14" s="176" t="s">
        <v>344</v>
      </c>
      <c r="AD14" s="92" t="s">
        <v>345</v>
      </c>
      <c r="AE14" s="92" t="s">
        <v>346</v>
      </c>
      <c r="AF14" s="92" t="s">
        <v>347</v>
      </c>
      <c r="AG14" s="105" t="s">
        <v>348</v>
      </c>
      <c r="AH14" s="105" t="s">
        <v>349</v>
      </c>
      <c r="AI14" s="105" t="s">
        <v>350</v>
      </c>
      <c r="AJ14" s="105" t="s">
        <v>351</v>
      </c>
      <c r="AK14" s="146" t="s">
        <v>513</v>
      </c>
    </row>
    <row r="15" spans="1:37" s="69" customFormat="1" ht="199.5">
      <c r="A15" s="103" t="s">
        <v>329</v>
      </c>
      <c r="B15" s="103" t="s">
        <v>259</v>
      </c>
      <c r="C15" s="103" t="s">
        <v>352</v>
      </c>
      <c r="D15" s="103" t="s">
        <v>490</v>
      </c>
      <c r="E15" s="103" t="str">
        <f t="shared" ref="E15" si="9">CONCATENATE(B15," ",C15," ",D15)</f>
        <v>Afectación económica y reputacional por otorgar sin el cumplimiento de los requisitos establecidos en la normatividad vigente,  becas y apoyos para la movilidad  profesores, buscando un beneficio propio o de un tercero</v>
      </c>
      <c r="F15" s="104" t="s">
        <v>278</v>
      </c>
      <c r="G15" s="92" t="s">
        <v>317</v>
      </c>
      <c r="H15" s="61" t="s">
        <v>201</v>
      </c>
      <c r="I15" s="62" t="s">
        <v>201</v>
      </c>
      <c r="J15" s="62" t="str">
        <f t="shared" si="0"/>
        <v>80%</v>
      </c>
      <c r="K15" s="62" t="s">
        <v>274</v>
      </c>
      <c r="L15" s="62" t="str">
        <f>IF((K15="Leve"),"20%",IF(K15="Menor","40%",IF(K15="Moderado","60%",IF(K15="Mayor","80%",IF(K15="Catastrófico","100%","0")))))</f>
        <v>80%</v>
      </c>
      <c r="M15" s="63" t="str">
        <f t="shared" si="2"/>
        <v>Alto</v>
      </c>
      <c r="N15" s="103" t="s">
        <v>565</v>
      </c>
      <c r="O15" s="62" t="s">
        <v>227</v>
      </c>
      <c r="P15" s="62" t="s">
        <v>265</v>
      </c>
      <c r="Q15" s="65" t="s">
        <v>266</v>
      </c>
      <c r="R15" s="63">
        <f t="shared" si="3"/>
        <v>0.4</v>
      </c>
      <c r="S15" s="62" t="s">
        <v>307</v>
      </c>
      <c r="T15" s="62" t="s">
        <v>268</v>
      </c>
      <c r="U15" s="62" t="s">
        <v>309</v>
      </c>
      <c r="V15" s="66">
        <f t="shared" si="4"/>
        <v>0</v>
      </c>
      <c r="W15" s="67">
        <v>0.4</v>
      </c>
      <c r="X15" s="90" t="str">
        <f t="shared" si="7"/>
        <v>Baja</v>
      </c>
      <c r="Y15" s="67">
        <f t="shared" si="5"/>
        <v>0.48</v>
      </c>
      <c r="Z15" s="90" t="str">
        <f t="shared" si="8"/>
        <v>Moderado</v>
      </c>
      <c r="AA15" s="68" t="str">
        <f t="shared" si="6"/>
        <v>Moderado</v>
      </c>
      <c r="AB15" s="90" t="s">
        <v>270</v>
      </c>
      <c r="AC15" s="176" t="s">
        <v>344</v>
      </c>
      <c r="AD15" s="92" t="s">
        <v>345</v>
      </c>
      <c r="AE15" s="92" t="s">
        <v>346</v>
      </c>
      <c r="AF15" s="92" t="s">
        <v>347</v>
      </c>
      <c r="AG15" s="105" t="s">
        <v>348</v>
      </c>
      <c r="AH15" s="105" t="s">
        <v>349</v>
      </c>
      <c r="AI15" s="105" t="s">
        <v>350</v>
      </c>
      <c r="AJ15" s="105" t="s">
        <v>351</v>
      </c>
      <c r="AK15" s="382" t="s">
        <v>513</v>
      </c>
    </row>
    <row r="16" spans="1:37" ht="1.5" customHeight="1">
      <c r="A16" s="60" t="s">
        <v>329</v>
      </c>
      <c r="B16" s="60" t="s">
        <v>259</v>
      </c>
      <c r="C16" s="57"/>
      <c r="D16" s="51"/>
      <c r="E16" s="58"/>
      <c r="F16" s="52"/>
      <c r="G16" s="51"/>
      <c r="H16" s="51"/>
      <c r="I16" s="52"/>
      <c r="J16" s="52"/>
      <c r="K16" s="52"/>
      <c r="L16" s="52"/>
      <c r="M16" s="53"/>
      <c r="N16" s="54"/>
      <c r="O16" s="55"/>
      <c r="P16" s="55"/>
      <c r="Q16" s="55"/>
      <c r="R16" s="56"/>
      <c r="S16" s="55"/>
      <c r="T16" s="55"/>
      <c r="U16" s="55"/>
      <c r="V16" s="56"/>
      <c r="W16" s="53"/>
      <c r="X16" s="52"/>
      <c r="Y16" s="53"/>
      <c r="Z16" s="52"/>
      <c r="AA16" s="53"/>
      <c r="AB16" s="52"/>
      <c r="AC16" s="177" t="s">
        <v>344</v>
      </c>
      <c r="AD16" s="142" t="s">
        <v>345</v>
      </c>
      <c r="AE16" s="92" t="s">
        <v>346</v>
      </c>
      <c r="AF16" s="92" t="s">
        <v>347</v>
      </c>
      <c r="AG16" s="59"/>
      <c r="AH16" s="105" t="s">
        <v>349</v>
      </c>
      <c r="AI16" s="105" t="s">
        <v>350</v>
      </c>
      <c r="AJ16" s="105" t="s">
        <v>351</v>
      </c>
      <c r="AK16" s="383"/>
    </row>
    <row r="17" spans="1:37" s="69" customFormat="1" ht="299.25" customHeight="1">
      <c r="A17" s="103" t="s">
        <v>330</v>
      </c>
      <c r="B17" s="103" t="s">
        <v>259</v>
      </c>
      <c r="C17" s="107" t="s">
        <v>353</v>
      </c>
      <c r="D17" s="92" t="s">
        <v>354</v>
      </c>
      <c r="E17" s="103" t="str">
        <f t="shared" ref="E17" si="10">CONCATENATE(B17," ",C17," ",D17)</f>
        <v>Afectación económica y reputacional por asignar sin el cumplimiento de los requisitos establecidos en la normatividad vigente,  recursos financieros de las convocatorias para la ejecución de proyectos de investigación, buscando un beneficio privado</v>
      </c>
      <c r="F17" s="104" t="s">
        <v>278</v>
      </c>
      <c r="G17" s="92" t="s">
        <v>317</v>
      </c>
      <c r="H17" s="92" t="s">
        <v>438</v>
      </c>
      <c r="I17" s="62" t="s">
        <v>201</v>
      </c>
      <c r="J17" s="62" t="str">
        <f t="shared" ref="J17" si="11">IF((I17="Muy Bajo"),"20%",IF(I17="Baja","40%",IF(I17="Media","60%",IF(I17="Alta","80%",IF(I17="Muy Alta","100%","0")))))</f>
        <v>80%</v>
      </c>
      <c r="K17" s="62" t="s">
        <v>274</v>
      </c>
      <c r="L17" s="62" t="str">
        <f t="shared" ref="L17" si="12">IF((K17="Leve"),"20%",IF(K17="Menor","40%",IF(K17="Moderado","60%",IF(K17="Mayor","80%",IF(K17="Catastrófico","100%","0")))))</f>
        <v>80%</v>
      </c>
      <c r="M17" s="63" t="str">
        <f t="shared" ref="M17" si="13">IF((J17="100%")*(L17="100%"),"Extremo",IF((J17="100%")*(L17="80%"),"Alto",IF((J17="100%")*(L17="60%"),"Alto",IF((J17="100%")*(L17="40%"),"Alto",IF((J17="100%")*(L17="20%"),"Alto",IF((J17="80%")*(L17="100%"),"Extremo",IF((J17="80%")*(L17="80%"),"Alto",IF((J17="80%")*(L17="60%"),"Alto",IF((J17="80%")*(L17="40%"),"Moderado",IF((J17="80%")*(L17="20%"),"Moderado",IF((J17="60%")*(L17="100%"),"Extremo",IF((J17="60%")*(L17="80%"),"Alto",IF((J17="60%")*(L17="60%"),"Moderado",IF((J17="60%")*(L17="40%"),"Moderado",IF((J17="60%")*(L17="20%"),"Moderado",IF((J17="40%")*(L17="100%"),"Extremo",IF((J17="40%")*(L17="80%"),"Alto",IF((J17="40%")*(L17="60%"),"Moderado",IF((J17="40%")*(L17="40%"),"Moderado",IF((J17="40%")*(L17="20%"),"Bajo",IF((J17="20%")*(L17="100%"),"Extremo",IF((J17="20%")*(L17="80%"),"Alto",IF((J17="20%")*(L17="60%"),"Moderado",IF((J17="20%")*(L17="40%"),"Bajo",IF((J17="20%")*(L17="20%"),"Bajo","0")))))))))))))))))))))))))</f>
        <v>Alto</v>
      </c>
      <c r="N17" s="103" t="s">
        <v>564</v>
      </c>
      <c r="O17" s="70" t="s">
        <v>264</v>
      </c>
      <c r="P17" s="70" t="s">
        <v>265</v>
      </c>
      <c r="Q17" s="70" t="s">
        <v>266</v>
      </c>
      <c r="R17" s="68">
        <f t="shared" ref="R17:R19" si="14">IF((P17="Preventivo"),"25%",IF(P17="Detectivo","15%",IF(P17="Correctivo","10%","0")))+IF((Q17="Automático"),"25%",IF(Q17="Manual","15%","0"))</f>
        <v>0.4</v>
      </c>
      <c r="S17" s="70" t="s">
        <v>267</v>
      </c>
      <c r="T17" s="70" t="s">
        <v>268</v>
      </c>
      <c r="U17" s="70" t="s">
        <v>269</v>
      </c>
      <c r="V17" s="68">
        <f t="shared" ref="V17" si="15">V16-(V16*R17)</f>
        <v>0</v>
      </c>
      <c r="W17"/>
      <c r="X17" s="70" t="str">
        <f>IF((W17&lt;21%),"Muy Bajo",IF((W17&lt;41%),"Baja",IF((W17&lt;61%),"Media",IF((W17&lt;81%),"Alta",IF((W17&lt;101%),"Muy alta","0")))))</f>
        <v>Muy Bajo</v>
      </c>
      <c r="Y17" s="68">
        <f>IF(O17="Impacto",L17-(L17*R17),IF(O17="Probabilidad",L17-0,"0"))</f>
        <v>0.8</v>
      </c>
      <c r="Z17" s="70" t="str">
        <f>IF((Y17&lt;21%),"Leve",IF((Y17&lt;41%),"Menor",IF((Y17&lt;61%),"Moderado",IF((Y17&lt;81%),"Mayor",IF((Y17&lt;101%),"Catastrófico","0")))))</f>
        <v>Mayor</v>
      </c>
      <c r="AA17" s="71" t="str">
        <f>IF((X17="Muy alta")*(Z17="Catastrófico"),"Extremo",IF((X17="Muy alta")*(Z17="Mayor"),"Alto",IF((X17="Muy alta")*(Z17="Moderado"),"Alto",IF((X17="Muy alta")*(Z17="Menor"),"Alto",IF((X17="Muy alta")*(Z17="Leve"),"Alto",IF((X17="Alta")*(Z17="Catastrófico"),"Extremo",IF((X17="Alta")*(Z17="Mayor"),"Alto",IF((X17="Alta")*(Z17="Moderado"),"Alto",IF((X17="Alta")*(Z17="Menor"),"Moderado",IF((X17="Alta")*(Z17="Leve"),"Moderado",IF((X17="Media")*(Z17="Catastrófico"),"Extremo",IF((X17="Media")*(Z17="Mayor"),"Alto",IF((X17="Media")*(Z17="Moderado"),"Moderado",IF((X17="Media")*(Z17="Menor"),"Moderado",IF((X17="Media")*(Z17="Leve"),"Moderado",IF((X17="Baja")*(Z17="Catastrófico"),"Extremo",IF((X17="Baja")*(Z17="Mayor"),"Alto",IF((X17="Baja")*(Z17="Moderado"),"Moderado",IF((X17="Baja")*(Z17="Menor"),"Moderado",IF((X17="Baja")*(Z17="Leve"),"Bajo",IF((X17="Muy bajo")*(Z17="Catastrófico"),"Extremo",IF((X17="Muy bajo")*(Z17="Mayor"),"Alto",IF((X17="Muy bajo")*(Z17="Moderado"),"Moderado",IF((X17="Muy bajo")*(Z17="Menor"),"Bajo",IF((X17="Muy bajo")*(Z17="Leve"),"Bajo","0")))))))))))))))))))))))))</f>
        <v>Alto</v>
      </c>
      <c r="AB17" s="70" t="s">
        <v>310</v>
      </c>
      <c r="AC17" s="178" t="s">
        <v>355</v>
      </c>
      <c r="AD17" s="179" t="s">
        <v>356</v>
      </c>
      <c r="AE17" s="180">
        <v>44956</v>
      </c>
      <c r="AF17" s="180">
        <v>44956</v>
      </c>
      <c r="AG17" s="107" t="s">
        <v>348</v>
      </c>
      <c r="AH17" s="105" t="s">
        <v>349</v>
      </c>
      <c r="AI17" s="105" t="s">
        <v>350</v>
      </c>
      <c r="AJ17" s="105" t="s">
        <v>351</v>
      </c>
      <c r="AK17" s="146" t="s">
        <v>513</v>
      </c>
    </row>
    <row r="18" spans="1:37" s="69" customFormat="1" ht="53.25" customHeight="1">
      <c r="A18" s="403" t="s">
        <v>331</v>
      </c>
      <c r="B18" s="405" t="s">
        <v>259</v>
      </c>
      <c r="C18" s="314" t="s">
        <v>357</v>
      </c>
      <c r="D18" s="314" t="s">
        <v>358</v>
      </c>
      <c r="E18" s="405" t="str">
        <f>CONCATENATE(B18," ",C18," ",D18)</f>
        <v>Afectación económica y reputacional por deficiencia en  los mecanismos de autorregulación institucional, debido al  tráfico de influencias y favorecimiento de procesos administrativos para la asignación de recursos a través de proyectos de Extensión y Proyeccion Social., para beneficio propio o de un tercero</v>
      </c>
      <c r="F18" s="406" t="s">
        <v>278</v>
      </c>
      <c r="G18" s="314" t="s">
        <v>317</v>
      </c>
      <c r="H18" s="407" t="s">
        <v>359</v>
      </c>
      <c r="I18" s="379" t="s">
        <v>201</v>
      </c>
      <c r="J18" s="379" t="str">
        <f>IF((I18="Muy Bajo"),"20%",IF(I18="Baja","40%",IF(I18="Media","60%",IF(I18="Alta","80%",IF(I18="Muy Alta","100%","0")))))</f>
        <v>80%</v>
      </c>
      <c r="K18" s="379" t="s">
        <v>274</v>
      </c>
      <c r="L18" s="379" t="str">
        <f>IF((K18="Leve"),"20%",IF(K18="Menor","40%",IF(K18="Moderado","60%",IF(K18="Mayor","80%",IF(K18="Catastrófico","100%","0")))))</f>
        <v>80%</v>
      </c>
      <c r="M18" s="381" t="str">
        <f>IF((J18="100%")*(L18="100%"),"Extremo",IF((J18="100%")*(L18="80%"),"Alto",IF((J18="100%")*(L18="60%"),"Alto",IF((J18="100%")*(L18="40%"),"Alto",IF((J18="100%")*(L18="20%"),"Alto",IF((J18="80%")*(L18="100%"),"Extremo",IF((J18="80%")*(L18="80%"),"Alto",IF((J18="80%")*(L18="60%"),"Alto",IF((J18="80%")*(L18="40%"),"Moderado",IF((J18="80%")*(L18="20%"),"Moderado",IF((J18="60%")*(L18="100%"),"Extremo",IF((J18="60%")*(L18="80%"),"Alto",IF((J18="60%")*(L18="60%"),"Moderado",IF((J18="60%")*(L18="40%"),"Moderado",IF((J18="60%")*(L18="20%"),"Moderado",IF((J18="40%")*(L18="100%"),"Extremo",IF((J18="40%")*(L18="80%"),"Alto",IF((J18="40%")*(L18="60%"),"Moderado",IF((J18="40%")*(L18="40%"),"Moderado",IF((J18="40%")*(L18="20%"),"Bajo",IF((J18="20%")*(L18="100%"),"Extremo",IF((J18="20%")*(L18="80%"),"Alto",IF((J18="20%")*(L18="60%"),"Moderado",IF((J18="20%")*(L18="40%"),"Bajo",IF((J18="20%")*(L18="20%"),"Bajo","0")))))))))))))))))))))))))</f>
        <v>Alto</v>
      </c>
      <c r="N18" s="73" t="s">
        <v>360</v>
      </c>
      <c r="O18" s="29" t="s">
        <v>227</v>
      </c>
      <c r="P18" s="29" t="s">
        <v>265</v>
      </c>
      <c r="Q18" s="29" t="s">
        <v>266</v>
      </c>
      <c r="R18" s="27">
        <f t="shared" si="14"/>
        <v>0.4</v>
      </c>
      <c r="S18" s="29" t="s">
        <v>307</v>
      </c>
      <c r="T18" s="29" t="s">
        <v>268</v>
      </c>
      <c r="U18" s="29" t="s">
        <v>269</v>
      </c>
      <c r="V18" s="27">
        <f>IF(O18="probabilidad",J18-(J18*R18),IF(O18="Impacto",(J18-0),"0"))</f>
        <v>0.8</v>
      </c>
      <c r="W18" s="381">
        <f>V19</f>
        <v>0</v>
      </c>
      <c r="X18" s="379" t="str">
        <f>IF((W18&lt;21%),"Muy Bajo",IF((W18&lt;41%),"Baja",IF((W18&lt;61%),"Media",IF((W18&lt;81%),"Alta",IF((W18&lt;101%),"Muy alta","0")))))</f>
        <v>Muy Bajo</v>
      </c>
      <c r="Y18" s="381">
        <f>IF(O18="Impacto",L18-(L18*R18),IF(O18="Probabilidad",L18-0,"0"))</f>
        <v>0.48</v>
      </c>
      <c r="Z18" s="379" t="str">
        <f>IF((Y18&lt;21%),"Leve",IF((Y18&lt;41%),"Menor",IF((Y18&lt;61%),"Moderado",IF((Y18&lt;81%),"Mayor",IF((Y18&lt;101%),"Catastrófico","0")))))</f>
        <v>Moderado</v>
      </c>
      <c r="AA18" s="381" t="str">
        <f>IF((X18="Muy alta")*(Z18="Catastrófico"),"Extremo",IF((X18="Muy alta")*(Z18="Mayor"),"Alto",IF((X18="Muy alta")*(Z18="Moderado"),"Alto",IF((X18="Muy alta")*(Z18="Menor"),"Alto",IF((X18="Muy alta")*(Z18="Leve"),"Alto",IF((X18="Alta")*(Z18="Catastrófico"),"Extremo",IF((X18="Alta")*(Z18="Mayor"),"Alto",IF((X18="Alta")*(Z18="Moderado"),"Alto",IF((X18="Alta")*(Z18="Menor"),"Moderado",IF((X18="Alta")*(Z18="Leve"),"Moderado",IF((X18="Media")*(Z18="Catastrófico"),"Extremo",IF((X18="Media")*(Z18="Mayor"),"Alto",IF((X18="Media")*(Z18="Moderado"),"Moderado",IF((X18="Media")*(Z18="Menor"),"Moderado",IF((X18="Media")*(Z18="Leve"),"Moderado",IF((X18="Baja")*(Z18="Catastrófico"),"Extremo",IF((X18="Baja")*(Z18="Mayor"),"Alto",IF((X18="Baja")*(Z18="Moderado"),"Moderado",IF((X18="Baja")*(Z18="Menor"),"Moderado",IF((X18="Baja")*(Z18="Leve"),"Bajo",IF((X18="Muy bajo")*(Z18="Catastrófico"),"Extremo",IF((X18="Muy bajo")*(Z18="Mayor"),"Alto",IF((X18="Muy bajo")*(Z18="Moderado"),"Moderado",IF((X18="Muy bajo")*(Z18="Menor"),"Bajo",IF((X18="Muy bajo")*(Z18="Leve"),"Bajo","0")))))))))))))))))))))))))</f>
        <v>Moderado</v>
      </c>
      <c r="AB18" s="379" t="s">
        <v>270</v>
      </c>
      <c r="AC18" s="391" t="s">
        <v>361</v>
      </c>
      <c r="AD18" s="377" t="s">
        <v>362</v>
      </c>
      <c r="AE18" s="314" t="s">
        <v>363</v>
      </c>
      <c r="AF18" s="314" t="s">
        <v>364</v>
      </c>
      <c r="AG18" s="314" t="s">
        <v>365</v>
      </c>
      <c r="AH18" s="396" t="s">
        <v>491</v>
      </c>
      <c r="AI18" s="314" t="s">
        <v>350</v>
      </c>
      <c r="AJ18" s="314" t="s">
        <v>562</v>
      </c>
      <c r="AK18" s="379" t="s">
        <v>513</v>
      </c>
    </row>
    <row r="19" spans="1:37" s="50" customFormat="1" ht="53.25" customHeight="1">
      <c r="A19" s="404"/>
      <c r="B19" s="315"/>
      <c r="C19" s="315"/>
      <c r="D19" s="315"/>
      <c r="E19" s="315"/>
      <c r="F19" s="315"/>
      <c r="G19" s="315"/>
      <c r="H19" s="380"/>
      <c r="I19" s="380"/>
      <c r="J19" s="380"/>
      <c r="K19" s="380"/>
      <c r="L19" s="380"/>
      <c r="M19" s="380"/>
      <c r="N19" s="73" t="s">
        <v>360</v>
      </c>
      <c r="O19" s="29" t="s">
        <v>227</v>
      </c>
      <c r="P19" s="29" t="s">
        <v>265</v>
      </c>
      <c r="Q19" s="29" t="s">
        <v>266</v>
      </c>
      <c r="R19" s="27">
        <f t="shared" si="14"/>
        <v>0.4</v>
      </c>
      <c r="S19" s="29" t="s">
        <v>307</v>
      </c>
      <c r="T19" s="29" t="s">
        <v>268</v>
      </c>
      <c r="U19" s="29" t="s">
        <v>269</v>
      </c>
      <c r="V19" s="27">
        <f>IF(O19="probabilidad",J19-(J19*R19),IF(O19="Impacto",(J19-0),"0"))</f>
        <v>0</v>
      </c>
      <c r="W19" s="380"/>
      <c r="X19" s="380"/>
      <c r="Y19" s="380"/>
      <c r="Z19" s="380"/>
      <c r="AA19" s="380"/>
      <c r="AB19" s="380"/>
      <c r="AC19" s="315"/>
      <c r="AD19" s="378"/>
      <c r="AE19" s="315"/>
      <c r="AF19" s="315"/>
      <c r="AG19" s="315"/>
      <c r="AH19" s="397"/>
      <c r="AI19" s="315"/>
      <c r="AJ19" s="315"/>
      <c r="AK19" s="380"/>
    </row>
    <row r="20" spans="1:37" s="69" customFormat="1" ht="118.5" customHeight="1">
      <c r="A20" s="342" t="s">
        <v>339</v>
      </c>
      <c r="B20" s="347" t="s">
        <v>259</v>
      </c>
      <c r="C20" s="347" t="s">
        <v>436</v>
      </c>
      <c r="D20" s="342" t="s">
        <v>437</v>
      </c>
      <c r="E20" s="342" t="str">
        <f>CONCATENATE(B20," ",C20," ",D20)</f>
        <v xml:space="preserve">Afectación económica y reputacional por la toma de decisiones en beneficio propio o de un tercero debido  a la concentración de  autoridad, aprovechando el cargo y las funciones </v>
      </c>
      <c r="F20" s="325" t="s">
        <v>278</v>
      </c>
      <c r="G20" s="347" t="s">
        <v>317</v>
      </c>
      <c r="H20" s="327" t="s">
        <v>438</v>
      </c>
      <c r="I20" s="369" t="s">
        <v>305</v>
      </c>
      <c r="J20" s="369" t="str">
        <f t="shared" ref="J20" si="16">IF((I20="Muy Bajo"),"20%",IF(I20="Baja","40%",IF(I20="Media","60%",IF(I20="Alta","80%",IF(I20="Muy Alta","100%","0")))))</f>
        <v>40%</v>
      </c>
      <c r="K20" s="369" t="s">
        <v>263</v>
      </c>
      <c r="L20" s="369" t="str">
        <f t="shared" ref="L20" si="17">IF((K20="Leve"),"20%",IF(K20="Menor","40%",IF(K20="Moderado","60%",IF(K20="Mayor","80%",IF(K20="Catastrófico","100%","0")))))</f>
        <v>100%</v>
      </c>
      <c r="M20" s="371" t="str">
        <f t="shared" ref="M20" si="18">IF((J20="100%")*(L20="100%"),"Extremo",IF((J20="100%")*(L20="80%"),"Alto",IF((J20="100%")*(L20="60%"),"Alto",IF((J20="100%")*(L20="40%"),"Alto",IF((J20="100%")*(L20="20%"),"Alto",IF((J20="80%")*(L20="100%"),"Extremo",IF((J20="80%")*(L20="80%"),"Alto",IF((J20="80%")*(L20="60%"),"Alto",IF((J20="80%")*(L20="40%"),"Moderado",IF((J20="80%")*(L20="20%"),"Moderado",IF((J20="60%")*(L20="100%"),"Extremo",IF((J20="60%")*(L20="80%"),"Alto",IF((J20="60%")*(L20="60%"),"Moderado",IF((J20="60%")*(L20="40%"),"Moderado",IF((J20="60%")*(L20="20%"),"Moderado",IF((J20="40%")*(L20="100%"),"Extremo",IF((J20="40%")*(L20="80%"),"Alto",IF((J20="40%")*(L20="60%"),"Moderado",IF((J20="40%")*(L20="40%"),"Moderado",IF((J20="40%")*(L20="20%"),"Bajo",IF((J20="20%")*(L20="100%"),"Extremo",IF((J20="20%")*(L20="80%"),"Alto",IF((J20="20%")*(L20="60%"),"Moderado",IF((J20="20%")*(L20="40%"),"Bajo",IF((J20="20%")*(L20="20%"),"Bajo","0")))))))))))))))))))))))))</f>
        <v>Extremo</v>
      </c>
      <c r="N20" s="373" t="s">
        <v>439</v>
      </c>
      <c r="O20" s="96" t="s">
        <v>227</v>
      </c>
      <c r="P20" s="96" t="s">
        <v>265</v>
      </c>
      <c r="Q20" s="96" t="s">
        <v>266</v>
      </c>
      <c r="R20" s="97">
        <f t="shared" ref="R20:R22" si="19">IF((P20="Preventivo"),"25%",IF(P20="Detectivo","15%",IF(P20="Correctivo","10%","0")))+IF((Q20="Automático"),"25%",IF(Q20="Manual","15%","0"))</f>
        <v>0.4</v>
      </c>
      <c r="S20" s="96" t="s">
        <v>267</v>
      </c>
      <c r="T20" s="96" t="s">
        <v>268</v>
      </c>
      <c r="U20" s="96" t="s">
        <v>269</v>
      </c>
      <c r="V20" s="97">
        <f t="shared" ref="V20" si="20">IF(O20="probabilidad",J20-(J20*R20),IF(O20="Impacto",(J20-0),"0"))</f>
        <v>0.4</v>
      </c>
      <c r="W20" s="371">
        <f>V21</f>
        <v>0.24</v>
      </c>
      <c r="X20" s="369" t="str">
        <f>IF((W20&lt;21%),"Muy Bajo",IF((W20&lt;41%),"Baja",IF((W20&lt;61%),"Media",IF((W20&lt;81%),"Alta",IF((W20&lt;101%),"Muy alta","0")))))</f>
        <v>Baja</v>
      </c>
      <c r="Y20" s="371">
        <f t="shared" ref="Y20" si="21">IF(O20="Impacto",L20-(L20*R20),IF(O20="Probabilidad",L20-0,"0"))</f>
        <v>0.6</v>
      </c>
      <c r="Z20" s="369" t="str">
        <f t="shared" ref="Z20" si="22">IF((Y20&lt;21%),"Leve",IF((Y20&lt;41%),"Menor",IF((Y20&lt;61%),"Moderado",IF((Y20&lt;81%),"Mayor",IF((Y20&lt;101%),"Catastrófico","0")))))</f>
        <v>Moderado</v>
      </c>
      <c r="AA20" s="371" t="str">
        <f t="shared" ref="AA20" si="23">IF((X20="Muy alta")*(Z20="Catastrófico"),"Extremo",IF((X20="Muy alta")*(Z20="Mayor"),"Alto",IF((X20="Muy alta")*(Z20="Moderado"),"Alto",IF((X20="Muy alta")*(Z20="Menor"),"Alto",IF((X20="Muy alta")*(Z20="Leve"),"Alto",IF((X20="Alta")*(Z20="Catastrófico"),"Extremo",IF((X20="Alta")*(Z20="Mayor"),"Alto",IF((X20="Alta")*(Z20="Moderado"),"Alto",IF((X20="Alta")*(Z20="Menor"),"Moderado",IF((X20="Alta")*(Z20="Leve"),"Moderado",IF((X20="Media")*(Z20="Catastrófico"),"Extremo",IF((X20="Media")*(Z20="Mayor"),"Alto",IF((X20="Media")*(Z20="Moderado"),"Moderado",IF((X20="Media")*(Z20="Menor"),"Moderado",IF((X20="Media")*(Z20="Leve"),"Moderado",IF((X20="Baja")*(Z20="Catastrófico"),"Extremo",IF((X20="Baja")*(Z20="Mayor"),"Alto",IF((X20="Baja")*(Z20="Moderado"),"Moderado",IF((X20="Baja")*(Z20="Menor"),"Moderado",IF((X20="Baja")*(Z20="Leve"),"Bajo",IF((X20="Muy bajo")*(Z20="Catastrófico"),"Extremo",IF((X20="Muy bajo")*(Z20="Mayor"),"Alto",IF((X20="Muy bajo")*(Z20="Moderado"),"Moderado",IF((X20="Muy bajo")*(Z20="Menor"),"Bajo",IF((X20="Muy bajo")*(Z20="Leve"),"Bajo","0")))))))))))))))))))))))))</f>
        <v>Moderado</v>
      </c>
      <c r="AB20" s="369" t="s">
        <v>310</v>
      </c>
      <c r="AC20" s="375" t="s">
        <v>440</v>
      </c>
      <c r="AD20" s="347" t="s">
        <v>441</v>
      </c>
      <c r="AE20" s="347" t="s">
        <v>363</v>
      </c>
      <c r="AF20" s="347" t="s">
        <v>364</v>
      </c>
      <c r="AG20" s="347" t="s">
        <v>442</v>
      </c>
      <c r="AH20" s="347" t="s">
        <v>442</v>
      </c>
      <c r="AI20" s="347" t="s">
        <v>442</v>
      </c>
      <c r="AJ20" s="347" t="s">
        <v>442</v>
      </c>
      <c r="AK20" s="325" t="s">
        <v>366</v>
      </c>
    </row>
    <row r="21" spans="1:37" s="69" customFormat="1" ht="118.5" customHeight="1">
      <c r="A21" s="343"/>
      <c r="B21" s="348"/>
      <c r="C21" s="348"/>
      <c r="D21" s="343"/>
      <c r="E21" s="343"/>
      <c r="F21" s="326"/>
      <c r="G21" s="348"/>
      <c r="H21" s="328"/>
      <c r="I21" s="370"/>
      <c r="J21" s="370"/>
      <c r="K21" s="370"/>
      <c r="L21" s="370"/>
      <c r="M21" s="372"/>
      <c r="N21" s="374"/>
      <c r="O21" s="96" t="s">
        <v>227</v>
      </c>
      <c r="P21" s="96" t="s">
        <v>265</v>
      </c>
      <c r="Q21" s="96" t="s">
        <v>266</v>
      </c>
      <c r="R21" s="97">
        <f t="shared" si="19"/>
        <v>0.4</v>
      </c>
      <c r="S21" s="96" t="s">
        <v>267</v>
      </c>
      <c r="T21" s="96" t="s">
        <v>268</v>
      </c>
      <c r="U21" s="96" t="s">
        <v>269</v>
      </c>
      <c r="V21" s="98">
        <f t="shared" ref="V21" si="24">V20-(V20*R21)</f>
        <v>0.24</v>
      </c>
      <c r="W21" s="372"/>
      <c r="X21" s="370"/>
      <c r="Y21" s="372"/>
      <c r="Z21" s="370"/>
      <c r="AA21" s="372"/>
      <c r="AB21" s="370"/>
      <c r="AC21" s="376"/>
      <c r="AD21" s="348"/>
      <c r="AE21" s="348"/>
      <c r="AF21" s="348"/>
      <c r="AG21" s="348"/>
      <c r="AH21" s="348"/>
      <c r="AI21" s="348"/>
      <c r="AJ21" s="348"/>
      <c r="AK21" s="326"/>
    </row>
    <row r="22" spans="1:37" s="49" customFormat="1" ht="153" customHeight="1">
      <c r="A22" s="366" t="s">
        <v>258</v>
      </c>
      <c r="B22" s="368" t="s">
        <v>259</v>
      </c>
      <c r="C22" s="147" t="s">
        <v>443</v>
      </c>
      <c r="D22" s="147" t="s">
        <v>444</v>
      </c>
      <c r="E22" s="147" t="str">
        <f>CONCATENATE(B21," ",C22," ",D22)</f>
        <v xml:space="preserve"> Usar indebidamente la información institucional beneficio particular y/o beneficiar a un tercero y el deterioro de la imagen institucional.
Sanciones disciplinarias, fiscales y/o penales
Conflictos entre los diferentes estamentos de la Universidad </v>
      </c>
      <c r="F22" s="149" t="s">
        <v>278</v>
      </c>
      <c r="G22" s="148" t="s">
        <v>272</v>
      </c>
      <c r="H22" s="74" t="s">
        <v>273</v>
      </c>
      <c r="I22" s="75" t="s">
        <v>201</v>
      </c>
      <c r="J22" s="75" t="str">
        <f>IF((I22="Muy Bajo"),"20%",IF(I22="Baja","40%",IF(I22="Media","60%",IF(I22="Alta","80%",IF(I22="Muy Alta","100%","0")))))</f>
        <v>80%</v>
      </c>
      <c r="K22" s="75" t="s">
        <v>274</v>
      </c>
      <c r="L22" s="75" t="str">
        <f>IF((K22="Leve"),"20%",IF(K22="Menor","40%",IF(K22="Moderado","60%",IF(K22="Mayor","80%",IF(K22="Catastrófico","100%","0")))))</f>
        <v>80%</v>
      </c>
      <c r="M22" s="76" t="str">
        <f>IF((J22="100%")*(L22="100%"),"Extremo",IF((J22="100%")*(L22="80%"),"Alto",IF((J22="100%")*(L22="60%"),"Alto",IF((J22="100%")*(L22="40%"),"Alto",IF((J22="100%")*(L22="20%"),"Alto",IF((J22="80%")*(L22="100%"),"Extremo",IF((J22="80%")*(L22="80%"),"Alto",IF((J22="80%")*(L22="60%"),"Alto",IF((J22="80%")*(L22="40%"),"Moderado",IF((J22="80%")*(L22="20%"),"Moderado",IF((J22="60%")*(L22="100%"),"Extremo",IF((J22="60%")*(L22="80%"),"Alto",IF((J22="60%")*(L22="60%"),"Moderado",IF((J22="60%")*(L22="40%"),"Moderado",IF((J22="60%")*(L22="20%"),"Moderado",IF((J22="40%")*(L22="100%"),"Extremo",IF((J22="40%")*(L22="80%"),"Alto",IF((J22="40%")*(L22="60%"),"Moderado",IF((J22="40%")*(L22="40%"),"Moderado",IF((J22="40%")*(L22="20%"),"Bajo",IF((J22="20%")*(L22="100%"),"Extremo",IF((J22="20%")*(L22="80%"),"Alto",IF((J22="20%")*(L22="60%"),"Moderado",IF((J22="20%")*(L22="40%"),"Bajo",IF((J22="20%")*(L22="20%"),"Bajo","0")))))))))))))))))))))))))</f>
        <v>Alto</v>
      </c>
      <c r="N22" s="28" t="s">
        <v>279</v>
      </c>
      <c r="O22" s="29" t="s">
        <v>264</v>
      </c>
      <c r="P22" s="29" t="s">
        <v>265</v>
      </c>
      <c r="Q22" s="29" t="s">
        <v>266</v>
      </c>
      <c r="R22" s="27">
        <f t="shared" si="19"/>
        <v>0.4</v>
      </c>
      <c r="S22" s="29" t="s">
        <v>267</v>
      </c>
      <c r="T22" s="29" t="s">
        <v>268</v>
      </c>
      <c r="U22" s="29" t="s">
        <v>269</v>
      </c>
      <c r="V22" s="27">
        <f>V21-(V21*R22)</f>
        <v>0.14399999999999999</v>
      </c>
      <c r="W22" s="76">
        <f t="shared" ref="W22" si="25">V22</f>
        <v>0.14399999999999999</v>
      </c>
      <c r="X22" s="75" t="str">
        <f t="shared" ref="X22" si="26">IF((W23&lt;21%),"Muy Bajo",IF((W23&lt;41%),"Baja",IF((W23&lt;61%),"Media",IF((W23&lt;81%),"Alta",IF((W23&lt;101%),"Muy alta","0")))))</f>
        <v>Muy Bajo</v>
      </c>
      <c r="Y22" s="76">
        <f t="shared" ref="Y22" si="27">IF(O22="Impacto",L23-(L23*R22),IF(O22="Probabilidad",L23-0,"0"))</f>
        <v>0</v>
      </c>
      <c r="Z22" s="75" t="str">
        <f t="shared" ref="Z22" si="28">IF((Y22&lt;21%),"Leve",IF((Y22&lt;41%),"Menor",IF((Y22&lt;61%),"Moderado",IF((Y22&lt;81%),"Mayor",IF((Y22&lt;101%),"Catastrófico","0")))))</f>
        <v>Leve</v>
      </c>
      <c r="AA22" s="76" t="str">
        <f t="shared" ref="AA22" si="29">IF((X22="Muy alta")*(Z22="Catastrófico"),"Extremo",IF((X22="Muy alta")*(Z22="Mayor"),"Alto",IF((X22="Muy alta")*(Z22="Moderado"),"Alto",IF((X22="Muy alta")*(Z22="Menor"),"Alto",IF((X22="Muy alta")*(Z22="Leve"),"Alto",IF((X22="Alta")*(Z22="Catastrófico"),"Extremo",IF((X22="Alta")*(Z22="Mayor"),"Alto",IF((X22="Alta")*(Z22="Moderado"),"Alto",IF((X22="Alta")*(Z22="Menor"),"Moderado",IF((X22="Alta")*(Z22="Leve"),"Moderado",IF((X22="Media")*(Z22="Catastrófico"),"Extremo",IF((X22="Media")*(Z22="Mayor"),"Alto",IF((X22="Media")*(Z22="Moderado"),"Moderado",IF((X22="Media")*(Z22="Menor"),"Moderado",IF((X22="Media")*(Z22="Leve"),"Moderado",IF((X22="Baja")*(Z22="Catastrófico"),"Extremo",IF((X22="Baja")*(Z22="Mayor"),"Alto",IF((X22="Baja")*(Z22="Moderado"),"Moderado",IF((X22="Baja")*(Z22="Menor"),"Moderado",IF((X22="Baja")*(Z22="Leve"),"Bajo",IF((X22="Muy bajo")*(Z22="Catastrófico"),"Extremo",IF((X22="Muy bajo")*(Z22="Mayor"),"Alto",IF((X22="Muy bajo")*(Z22="Moderado"),"Moderado",IF((X22="Muy bajo")*(Z22="Menor"),"Bajo",IF((X22="Muy bajo")*(Z22="Leve"),"Bajo","0")))))))))))))))))))))))))</f>
        <v>Bajo</v>
      </c>
      <c r="AB22"/>
      <c r="AC22" s="137"/>
      <c r="AD22" s="137"/>
      <c r="AE22" s="347" t="s">
        <v>363</v>
      </c>
      <c r="AF22" s="347" t="s">
        <v>364</v>
      </c>
      <c r="AG22" s="347" t="s">
        <v>442</v>
      </c>
      <c r="AH22" s="347" t="s">
        <v>442</v>
      </c>
      <c r="AI22" s="347" t="s">
        <v>442</v>
      </c>
      <c r="AJ22" s="347" t="s">
        <v>442</v>
      </c>
      <c r="AK22" s="325" t="s">
        <v>366</v>
      </c>
    </row>
    <row r="23" spans="1:37" ht="4.5" customHeight="1">
      <c r="A23" s="367"/>
      <c r="B23" s="315"/>
      <c r="C23" s="137"/>
      <c r="D23" s="137"/>
      <c r="E23" s="137"/>
      <c r="F23" s="137"/>
      <c r="G23" s="137"/>
      <c r="N23" s="31"/>
      <c r="AC23" s="137"/>
      <c r="AD23" s="137"/>
      <c r="AE23" s="348"/>
      <c r="AF23" s="348"/>
      <c r="AG23" s="348"/>
      <c r="AH23" s="348"/>
      <c r="AI23" s="348"/>
      <c r="AJ23" s="348"/>
      <c r="AK23" s="326"/>
    </row>
    <row r="24" spans="1:37" s="82" customFormat="1" ht="158.25" customHeight="1">
      <c r="A24" s="320" t="s">
        <v>316</v>
      </c>
      <c r="B24" s="347" t="s">
        <v>259</v>
      </c>
      <c r="C24" s="342" t="s">
        <v>445</v>
      </c>
      <c r="D24" s="342" t="s">
        <v>446</v>
      </c>
      <c r="E24" s="345" t="str">
        <f>CONCATENATE(B24," ",C24," ",D24)</f>
        <v>Afectación económica y reputacional por la no actualización de los docuementos del proceso e inoperabilidad del Sistema de Control Interno.  debido a la falta de planeación e integración, la  deficiente cultura del control y de evaluación, las deficiencias en las competencias del personal y en las estrategias de implementación del Modelo, la improvisación de métodos de seguimiento y la inaplicación de la normatividad vigente, se puede generar la inoperabilidad del Sistema de Control Interno lo que conllevaría al incumplimiento de los objetivos estratégicos y de calidad y los planes de la institución , la materialización de riesgos de gestión y corrupción, sanciones, deterioro de la imagen institucional, ineficientes  indicadores de gestión, ineficiencia administrativa, estancamiento de la mejora continua y pérdida de la  Acreditación Institucional y de la Certificación del Sistema de Gestión de Calidad.</v>
      </c>
      <c r="F24" s="325" t="s">
        <v>278</v>
      </c>
      <c r="G24" s="327" t="s">
        <v>272</v>
      </c>
      <c r="H24" s="364">
        <v>27</v>
      </c>
      <c r="I24" s="329" t="s">
        <v>315</v>
      </c>
      <c r="J24" s="329" t="str">
        <f>IF((I24="Muy Bajo"),"20%",IF(I24="Baja","40%",IF(I24="Media","60%",IF(I24="Alta","80%",IF(I24="Muy Alta","100%","0")))))</f>
        <v>60%</v>
      </c>
      <c r="K24" s="329" t="s">
        <v>276</v>
      </c>
      <c r="L24" s="329" t="str">
        <f>IF((K24="Leve"),"20%",IF(K24="Menor","40%",IF(K24="Moderado","60%",IF(K24="Mayor","80%",IF(K24="Catastrófico","100%","0")))))</f>
        <v>60%</v>
      </c>
      <c r="M24" s="331" t="str">
        <f>IF((J24="100%")*(L24="100%"),"Extremo",IF((J24="100%")*(L24="80%"),"Alto",IF((J24="100%")*(L24="60%"),"Alto",IF((J24="100%")*(L24="40%"),"Alto",IF((J24="100%")*(L24="20%"),"Alto",IF((J24="80%")*(L24="100%"),"Extremo",IF((J24="80%")*(L24="80%"),"Alto",IF((J24="80%")*(L24="60%"),"Alto",IF((J24="80%")*(L24="40%"),"Moderado",IF((J24="80%")*(L24="20%"),"Moderado",IF((J24="60%")*(L24="100%"),"Extremo",IF((J24="60%")*(L24="80%"),"Alto",IF((J24="60%")*(L24="60%"),"Moderado",IF((J24="60%")*(L24="40%"),"Moderado",IF((J24="60%")*(L24="20%"),"Moderado",IF((J24="40%")*(L24="100%"),"Extremo",IF((J24="40%")*(L24="80%"),"Alto",IF((J24="40%")*(L24="60%"),"Moderado",IF((J24="40%")*(L24="40%"),"Moderado",IF((J24="40%")*(L24="20%"),"Bajo",IF((J24="20%")*(L24="100%"),"Extremo",IF((J24="20%")*(L24="80%"),"Alto",IF((J24="20%")*(L24="60%"),"Moderado",IF((J24="20%")*(L24="40%"),"Bajo",IF((J24="20%")*(L24="20%"),"Bajo","0")))))))))))))))))))))))))</f>
        <v>Moderado</v>
      </c>
      <c r="N24" s="72" t="s">
        <v>447</v>
      </c>
      <c r="O24" s="70" t="s">
        <v>264</v>
      </c>
      <c r="P24" s="70" t="s">
        <v>265</v>
      </c>
      <c r="Q24" s="70" t="s">
        <v>266</v>
      </c>
      <c r="R24" s="68">
        <f>IF((P24="Preventivo"),"25%",IF(P24="Detectivo","15%",IF(P24="Correctivo","10%","0")))+IF((Q24="Automático"),"25%",IF(Q24="Manual","15%","0"))</f>
        <v>0.4</v>
      </c>
      <c r="S24" s="70" t="s">
        <v>267</v>
      </c>
      <c r="T24" s="70" t="s">
        <v>268</v>
      </c>
      <c r="U24" s="70" t="s">
        <v>269</v>
      </c>
      <c r="V24" s="68">
        <f>IF(O24="probabilidad",J24-(J24*R24),IF(O24="Impacto",(J24-0),"0"))</f>
        <v>0.36</v>
      </c>
      <c r="W24" s="331">
        <f t="shared" ref="W24:W26" si="30">V25</f>
        <v>0</v>
      </c>
      <c r="X24" s="329" t="str">
        <f>IF((W24&lt;21%),"Muy Bajo",IF((W24&lt;41%),"Baja",IF((W24&lt;61%),"Media",IF((W24&lt;81%),"Alta",IF((W24&lt;101%),"Muy alta","0")))))</f>
        <v>Muy Bajo</v>
      </c>
      <c r="Y24" s="331">
        <f t="shared" ref="Y24" si="31">IF(O24="Impacto",L24-(L24*R24),IF(O24="Probabilidad",L24-0,"0"))</f>
        <v>0.6</v>
      </c>
      <c r="Z24" s="329" t="str">
        <f>IF((Y24&lt;21%),"Leve",IF((Y24&lt;41%),"Menor",IF((Y24&lt;61%),"Moderado",IF((Y24&lt;81%),"Mayor",IF((Y24&lt;101%),"Catastrófico","0")))))</f>
        <v>Moderado</v>
      </c>
      <c r="AA24" s="331" t="str">
        <f>IF((X24="Muy alta")*(Z24="Catastrófico"),"Extremo",IF((X24="Muy alta")*(Z24="Mayor"),"Alto",IF((X24="Muy alta")*(Z24="Moderado"),"Alto",IF((X24="Muy alta")*(Z24="Menor"),"Alto",IF((X24="Muy alta")*(Z24="Leve"),"Alto",IF((X24="Alta")*(Z24="Catastrófico"),"Extremo",IF((X24="Alta")*(Z24="Mayor"),"Alto",IF((X24="Alta")*(Z24="Moderado"),"Alto",IF((X24="Alta")*(Z24="Menor"),"Moderado",IF((X24="Alta")*(Z24="Leve"),"Moderado",IF((X24="Media")*(Z24="Catastrófico"),"Extremo",IF((X24="Media")*(Z24="Mayor"),"Alto",IF((X24="Media")*(Z24="Moderado"),"Moderado",IF((X24="Media")*(Z24="Menor"),"Moderado",IF((X24="Media")*(Z24="Leve"),"Moderado",IF((X24="Baja")*(Z24="Catastrófico"),"Extremo",IF((X24="Baja")*(Z24="Mayor"),"Alto",IF((X24="Baja")*(Z24="Moderado"),"Moderado",IF((X24="Baja")*(Z24="Menor"),"Moderado",IF((X24="Baja")*(Z24="Leve"),"Bajo",IF((X24="Muy bajo")*(Z24="Catastrófico"),"Extremo",IF((X24="Muy bajo")*(Z24="Mayor"),"Alto",IF((X24="Muy bajo")*(Z24="Moderado"),"Moderado",IF((X24="Muy bajo")*(Z24="Menor"),"Bajo",IF((X24="Muy bajo")*(Z24="Leve"),"Bajo","0")))))))))))))))))))))))))</f>
        <v>Moderado</v>
      </c>
      <c r="AB24" s="329" t="s">
        <v>270</v>
      </c>
      <c r="AC24" s="352" t="s">
        <v>448</v>
      </c>
      <c r="AD24" s="338" t="s">
        <v>449</v>
      </c>
      <c r="AE24" s="340">
        <v>44956</v>
      </c>
      <c r="AF24" s="340">
        <v>44958</v>
      </c>
      <c r="AG24" s="283" t="s">
        <v>348</v>
      </c>
      <c r="AH24" s="283" t="s">
        <v>349</v>
      </c>
      <c r="AI24" s="283" t="s">
        <v>350</v>
      </c>
      <c r="AJ24" s="283" t="s">
        <v>351</v>
      </c>
      <c r="AK24" s="257" t="s">
        <v>366</v>
      </c>
    </row>
    <row r="25" spans="1:37" s="82" customFormat="1" ht="158.25" customHeight="1">
      <c r="A25" s="358"/>
      <c r="B25" s="359"/>
      <c r="C25" s="360"/>
      <c r="D25" s="360"/>
      <c r="E25" s="361"/>
      <c r="F25" s="362"/>
      <c r="G25" s="363"/>
      <c r="H25" s="365"/>
      <c r="I25" s="351"/>
      <c r="J25" s="351"/>
      <c r="K25" s="351"/>
      <c r="L25" s="351"/>
      <c r="M25" s="357"/>
      <c r="N25" s="72" t="s">
        <v>450</v>
      </c>
      <c r="O25" s="70" t="s">
        <v>264</v>
      </c>
      <c r="P25" s="70" t="s">
        <v>265</v>
      </c>
      <c r="Q25" s="70" t="s">
        <v>266</v>
      </c>
      <c r="R25" s="68">
        <f>IF((P25="Preventivo"),"25%",IF(P25="Detectivo","15%",IF(P25="Correctivo","10%","0")))+IF((Q25="Automático"),"25%",IF(Q25="Manual","15%","0"))</f>
        <v>0.4</v>
      </c>
      <c r="S25" s="70" t="s">
        <v>267</v>
      </c>
      <c r="T25" s="70" t="s">
        <v>268</v>
      </c>
      <c r="U25" s="70" t="s">
        <v>269</v>
      </c>
      <c r="V25" s="68">
        <f>IF(O25="probabilidad",J25-(J25*R25),IF(O25="Impacto",(J25-0),"0"))</f>
        <v>0</v>
      </c>
      <c r="W25" s="332"/>
      <c r="X25" s="351"/>
      <c r="Y25" s="357"/>
      <c r="Z25" s="351"/>
      <c r="AA25" s="357"/>
      <c r="AB25" s="351"/>
      <c r="AC25" s="353"/>
      <c r="AD25" s="354"/>
      <c r="AE25" s="355"/>
      <c r="AF25" s="355"/>
      <c r="AG25" s="356"/>
      <c r="AH25" s="356"/>
      <c r="AI25" s="356"/>
      <c r="AJ25" s="356"/>
      <c r="AK25" s="276"/>
    </row>
    <row r="26" spans="1:37" s="82" customFormat="1" ht="158.25" customHeight="1">
      <c r="A26" s="320" t="s">
        <v>316</v>
      </c>
      <c r="B26" s="347" t="s">
        <v>311</v>
      </c>
      <c r="C26" s="345" t="s">
        <v>451</v>
      </c>
      <c r="D26" s="345" t="s">
        <v>452</v>
      </c>
      <c r="E26" s="345" t="str">
        <f>CONCATENATE(B26," ",C26," ",D26)</f>
        <v>Afectación reputacional por que un auditor emitió información errada  por el hecho de no haber detectado erores o faltas significativas que podrian modificar por completo la opinión dada en el informe, para beneficio propio o de un tercero</v>
      </c>
      <c r="F26" s="325" t="s">
        <v>278</v>
      </c>
      <c r="G26" s="349" t="s">
        <v>272</v>
      </c>
      <c r="H26" s="329">
        <v>1</v>
      </c>
      <c r="I26" s="329" t="s">
        <v>305</v>
      </c>
      <c r="J26" s="329" t="str">
        <f t="shared" ref="J26" si="32">IF((I26="Muy Bajo"),"20%",IF(I26="Baja","40%",IF(I26="Media","60%",IF(I26="Alta","80%",IF(I26="Muy Alta","100%","0")))))</f>
        <v>40%</v>
      </c>
      <c r="K26" s="329" t="s">
        <v>306</v>
      </c>
      <c r="L26" s="329" t="str">
        <f t="shared" ref="L26" si="33">IF((K26="Leve"),"20%",IF(K26="Menor","40%",IF(K26="Moderado","60%",IF(K26="Mayor","80%",IF(K26="Catastrófico","100%","0")))))</f>
        <v>40%</v>
      </c>
      <c r="M26" s="331" t="str">
        <f t="shared" ref="M26" si="34">IF((J26="100%")*(L26="100%"),"Extremo",IF((J26="100%")*(L26="80%"),"Alto",IF((J26="100%")*(L26="60%"),"Alto",IF((J26="100%")*(L26="40%"),"Alto",IF((J26="100%")*(L26="20%"),"Alto",IF((J26="80%")*(L26="100%"),"Extremo",IF((J26="80%")*(L26="80%"),"Alto",IF((J26="80%")*(L26="60%"),"Alto",IF((J26="80%")*(L26="40%"),"Moderado",IF((J26="80%")*(L26="20%"),"Moderado",IF((J26="60%")*(L26="100%"),"Extremo",IF((J26="60%")*(L26="80%"),"Alto",IF((J26="60%")*(L26="60%"),"Moderado",IF((J26="60%")*(L26="40%"),"Moderado",IF((J26="60%")*(L26="20%"),"Moderado",IF((J26="40%")*(L26="100%"),"Extremo",IF((J26="40%")*(L26="80%"),"Alto",IF((J26="40%")*(L26="60%"),"Moderado",IF((J26="40%")*(L26="40%"),"Moderado",IF((J26="40%")*(L26="20%"),"Bajo",IF((J26="20%")*(L26="100%"),"Extremo",IF((J26="20%")*(L26="80%"),"Alto",IF((J26="20%")*(L26="60%"),"Moderado",IF((J26="20%")*(L26="40%"),"Bajo",IF((J26="20%")*(L26="20%"),"Bajo","0")))))))))))))))))))))))))</f>
        <v>Moderado</v>
      </c>
      <c r="N26" s="72" t="s">
        <v>453</v>
      </c>
      <c r="O26" s="70" t="s">
        <v>264</v>
      </c>
      <c r="P26" s="70" t="s">
        <v>265</v>
      </c>
      <c r="Q26" s="70" t="s">
        <v>266</v>
      </c>
      <c r="R26" s="68">
        <f t="shared" ref="R26:R30" si="35">IF((P26="Preventivo"),"25%",IF(P26="Detectivo","15%",IF(P26="Correctivo","10%","0")))+IF((Q26="Automático"),"25%",IF(Q26="Manual","15%","0"))</f>
        <v>0.4</v>
      </c>
      <c r="S26" s="70" t="s">
        <v>267</v>
      </c>
      <c r="T26" s="70" t="s">
        <v>268</v>
      </c>
      <c r="U26" s="70" t="s">
        <v>269</v>
      </c>
      <c r="V26" s="68">
        <f t="shared" ref="V26" si="36">IF(O26="probabilidad",J26-(J26*R26),IF(O26="Impacto",(J26-0),"0"))</f>
        <v>0.24</v>
      </c>
      <c r="W26" s="331">
        <f t="shared" si="30"/>
        <v>0.14399999999999999</v>
      </c>
      <c r="X26" s="329" t="str">
        <f t="shared" ref="X26" si="37">IF((W26&lt;21%),"Muy Bajo",IF((W26&lt;41%),"Baja",IF((W26&lt;61%),"Media",IF((W26&lt;81%),"Alta",IF((W26&lt;101%),"Muy alta","0")))))</f>
        <v>Muy Bajo</v>
      </c>
      <c r="Y26" s="331">
        <f t="shared" ref="Y26" si="38">IF(O26="Impacto",L26-(L26*R26),IF(O26="Probabilidad",L26-0,"0"))</f>
        <v>0.4</v>
      </c>
      <c r="Z26" s="329" t="str">
        <f t="shared" ref="Z26" si="39">IF((Y26&lt;21%),"Leve",IF((Y26&lt;41%),"Menor",IF((Y26&lt;61%),"Moderado",IF((Y26&lt;81%),"Mayor",IF((Y26&lt;101%),"Catastrófico","0")))))</f>
        <v>Menor</v>
      </c>
      <c r="AA26" s="331" t="str">
        <f t="shared" ref="AA26" si="40">IF((X26="Muy alta")*(Z26="Catastrófico"),"Extremo",IF((X26="Muy alta")*(Z26="Mayor"),"Alto",IF((X26="Muy alta")*(Z26="Moderado"),"Alto",IF((X26="Muy alta")*(Z26="Menor"),"Alto",IF((X26="Muy alta")*(Z26="Leve"),"Alto",IF((X26="Alta")*(Z26="Catastrófico"),"Extremo",IF((X26="Alta")*(Z26="Mayor"),"Alto",IF((X26="Alta")*(Z26="Moderado"),"Alto",IF((X26="Alta")*(Z26="Menor"),"Moderado",IF((X26="Alta")*(Z26="Leve"),"Moderado",IF((X26="Media")*(Z26="Catastrófico"),"Extremo",IF((X26="Media")*(Z26="Mayor"),"Alto",IF((X26="Media")*(Z26="Moderado"),"Moderado",IF((X26="Media")*(Z26="Menor"),"Moderado",IF((X26="Media")*(Z26="Leve"),"Moderado",IF((X26="Baja")*(Z26="Catastrófico"),"Extremo",IF((X26="Baja")*(Z26="Mayor"),"Alto",IF((X26="Baja")*(Z26="Moderado"),"Moderado",IF((X26="Baja")*(Z26="Menor"),"Moderado",IF((X26="Baja")*(Z26="Leve"),"Bajo",IF((X26="Muy bajo")*(Z26="Catastrófico"),"Extremo",IF((X26="Muy bajo")*(Z26="Mayor"),"Alto",IF((X26="Muy bajo")*(Z26="Moderado"),"Moderado",IF((X26="Muy bajo")*(Z26="Menor"),"Bajo",IF((X26="Muy bajo")*(Z26="Leve"),"Bajo","0")))))))))))))))))))))))))</f>
        <v>Bajo</v>
      </c>
      <c r="AB26" s="329" t="s">
        <v>270</v>
      </c>
      <c r="AC26" s="336" t="s">
        <v>454</v>
      </c>
      <c r="AD26" s="338" t="s">
        <v>449</v>
      </c>
      <c r="AE26" s="340">
        <v>44956</v>
      </c>
      <c r="AF26" s="340">
        <v>44958</v>
      </c>
      <c r="AG26" s="283" t="s">
        <v>348</v>
      </c>
      <c r="AH26" s="283" t="s">
        <v>349</v>
      </c>
      <c r="AI26" s="283" t="s">
        <v>350</v>
      </c>
      <c r="AJ26" s="283" t="s">
        <v>351</v>
      </c>
      <c r="AK26" s="257" t="s">
        <v>366</v>
      </c>
    </row>
    <row r="27" spans="1:37" s="99" customFormat="1" ht="96.75" customHeight="1">
      <c r="A27" s="321"/>
      <c r="B27" s="348"/>
      <c r="C27" s="346"/>
      <c r="D27" s="346"/>
      <c r="E27" s="346"/>
      <c r="F27" s="326"/>
      <c r="G27" s="350"/>
      <c r="H27" s="330"/>
      <c r="I27" s="330"/>
      <c r="J27" s="330"/>
      <c r="K27" s="330"/>
      <c r="L27" s="330"/>
      <c r="M27" s="332"/>
      <c r="N27" s="72" t="s">
        <v>455</v>
      </c>
      <c r="O27" s="70" t="s">
        <v>264</v>
      </c>
      <c r="P27" s="70" t="s">
        <v>265</v>
      </c>
      <c r="Q27" s="70" t="s">
        <v>266</v>
      </c>
      <c r="R27" s="68">
        <f t="shared" si="35"/>
        <v>0.4</v>
      </c>
      <c r="S27" s="70" t="s">
        <v>267</v>
      </c>
      <c r="T27" s="70" t="s">
        <v>268</v>
      </c>
      <c r="U27" s="70" t="s">
        <v>269</v>
      </c>
      <c r="V27" s="89">
        <f t="shared" ref="V27" si="41">V26-(V26*R27)</f>
        <v>0.14399999999999999</v>
      </c>
      <c r="W27" s="332"/>
      <c r="X27" s="330"/>
      <c r="Y27" s="332"/>
      <c r="Z27" s="330"/>
      <c r="AA27" s="332"/>
      <c r="AB27" s="330"/>
      <c r="AC27" s="337"/>
      <c r="AD27" s="339"/>
      <c r="AE27" s="341"/>
      <c r="AF27" s="341"/>
      <c r="AG27" s="284"/>
      <c r="AH27" s="284"/>
      <c r="AI27" s="284"/>
      <c r="AJ27" s="284"/>
      <c r="AK27" s="258"/>
    </row>
    <row r="28" spans="1:37" s="69" customFormat="1" ht="90" customHeight="1">
      <c r="A28" s="320" t="s">
        <v>316</v>
      </c>
      <c r="B28" s="342" t="s">
        <v>311</v>
      </c>
      <c r="C28" s="342" t="s">
        <v>456</v>
      </c>
      <c r="D28" s="342" t="s">
        <v>457</v>
      </c>
      <c r="E28" s="345" t="str">
        <f>CONCATENATE(B28," ",C28," ",D28)</f>
        <v xml:space="preserve">Afectación reputacional  por reincidir en los hechos,   generadores de los hallazgos u observaciones detectados en las auditorías internas y  externas, para beneficio propio o de un tercero.
</v>
      </c>
      <c r="F28" s="325" t="s">
        <v>278</v>
      </c>
      <c r="G28" s="327" t="s">
        <v>272</v>
      </c>
      <c r="H28" s="329">
        <v>1</v>
      </c>
      <c r="I28" s="329" t="s">
        <v>305</v>
      </c>
      <c r="J28" s="329" t="str">
        <f t="shared" ref="J28" si="42">IF((I28="Muy Bajo"),"20%",IF(I28="Baja","40%",IF(I28="Media","60%",IF(I28="Alta","80%",IF(I28="Muy Alta","100%","0")))))</f>
        <v>40%</v>
      </c>
      <c r="K28" s="329" t="s">
        <v>306</v>
      </c>
      <c r="L28" s="329" t="str">
        <f t="shared" ref="L28" si="43">IF((K28="Leve"),"20%",IF(K28="Menor","40%",IF(K28="Moderado","60%",IF(K28="Mayor","80%",IF(K28="Catastrófico","100%","0")))))</f>
        <v>40%</v>
      </c>
      <c r="M28" s="331" t="str">
        <f t="shared" ref="M28" si="44">IF((J28="100%")*(L28="100%"),"Extremo",IF((J28="100%")*(L28="80%"),"Alto",IF((J28="100%")*(L28="60%"),"Alto",IF((J28="100%")*(L28="40%"),"Alto",IF((J28="100%")*(L28="20%"),"Alto",IF((J28="80%")*(L28="100%"),"Extremo",IF((J28="80%")*(L28="80%"),"Alto",IF((J28="80%")*(L28="60%"),"Alto",IF((J28="80%")*(L28="40%"),"Moderado",IF((J28="80%")*(L28="20%"),"Moderado",IF((J28="60%")*(L28="100%"),"Extremo",IF((J28="60%")*(L28="80%"),"Alto",IF((J28="60%")*(L28="60%"),"Moderado",IF((J28="60%")*(L28="40%"),"Moderado",IF((J28="60%")*(L28="20%"),"Moderado",IF((J28="40%")*(L28="100%"),"Extremo",IF((J28="40%")*(L28="80%"),"Alto",IF((J28="40%")*(L28="60%"),"Moderado",IF((J28="40%")*(L28="40%"),"Moderado",IF((J28="40%")*(L28="20%"),"Bajo",IF((J28="20%")*(L28="100%"),"Extremo",IF((J28="20%")*(L28="80%"),"Alto",IF((J28="20%")*(L28="60%"),"Moderado",IF((J28="20%")*(L28="40%"),"Bajo",IF((J28="20%")*(L28="20%"),"Bajo","0")))))))))))))))))))))))))</f>
        <v>Moderado</v>
      </c>
      <c r="N28" s="100" t="s">
        <v>458</v>
      </c>
      <c r="O28" s="70" t="s">
        <v>264</v>
      </c>
      <c r="P28" s="70" t="s">
        <v>265</v>
      </c>
      <c r="Q28" s="70" t="s">
        <v>266</v>
      </c>
      <c r="R28" s="68">
        <f t="shared" si="35"/>
        <v>0.4</v>
      </c>
      <c r="S28" s="70" t="s">
        <v>267</v>
      </c>
      <c r="T28" s="70" t="s">
        <v>268</v>
      </c>
      <c r="U28" s="70" t="s">
        <v>269</v>
      </c>
      <c r="V28" s="68">
        <f t="shared" ref="V28" si="45">IF(O28="probabilidad",J28-(J28*R28),IF(O28="Impacto",(J28-0),"0"))</f>
        <v>0.24</v>
      </c>
      <c r="W28" s="331">
        <f t="shared" ref="W28" si="46">V29</f>
        <v>0.14399999999999999</v>
      </c>
      <c r="X28" s="329" t="str">
        <f t="shared" ref="X28" si="47">IF((W28&lt;21%),"Muy Bajo",IF((W28&lt;41%),"Baja",IF((W28&lt;61%),"Media",IF((W28&lt;81%),"Alta",IF((W28&lt;101%),"Muy alta","0")))))</f>
        <v>Muy Bajo</v>
      </c>
      <c r="Y28" s="331">
        <f t="shared" ref="Y28" si="48">IF(O28="Impacto",L28-(L28*R28),IF(O28="Probabilidad",L28-0,"0"))</f>
        <v>0.4</v>
      </c>
      <c r="Z28" s="329" t="str">
        <f t="shared" ref="Z28" si="49">IF((Y28&lt;21%),"Leve",IF((Y28&lt;41%),"Menor",IF((Y28&lt;61%),"Moderado",IF((Y28&lt;81%),"Mayor",IF((Y28&lt;101%),"Catastrófico","0")))))</f>
        <v>Menor</v>
      </c>
      <c r="AA28" s="331" t="str">
        <f t="shared" ref="AA28" si="50">IF((X28="Muy alta")*(Z28="Catastrófico"),"Extremo",IF((X28="Muy alta")*(Z28="Mayor"),"Alto",IF((X28="Muy alta")*(Z28="Moderado"),"Alto",IF((X28="Muy alta")*(Z28="Menor"),"Alto",IF((X28="Muy alta")*(Z28="Leve"),"Alto",IF((X28="Alta")*(Z28="Catastrófico"),"Extremo",IF((X28="Alta")*(Z28="Mayor"),"Alto",IF((X28="Alta")*(Z28="Moderado"),"Alto",IF((X28="Alta")*(Z28="Menor"),"Moderado",IF((X28="Alta")*(Z28="Leve"),"Moderado",IF((X28="Media")*(Z28="Catastrófico"),"Extremo",IF((X28="Media")*(Z28="Mayor"),"Alto",IF((X28="Media")*(Z28="Moderado"),"Moderado",IF((X28="Media")*(Z28="Menor"),"Moderado",IF((X28="Media")*(Z28="Leve"),"Moderado",IF((X28="Baja")*(Z28="Catastrófico"),"Extremo",IF((X28="Baja")*(Z28="Mayor"),"Alto",IF((X28="Baja")*(Z28="Moderado"),"Moderado",IF((X28="Baja")*(Z28="Menor"),"Moderado",IF((X28="Baja")*(Z28="Leve"),"Bajo",IF((X28="Muy bajo")*(Z28="Catastrófico"),"Extremo",IF((X28="Muy bajo")*(Z28="Mayor"),"Alto",IF((X28="Muy bajo")*(Z28="Moderado"),"Moderado",IF((X28="Muy bajo")*(Z28="Menor"),"Bajo",IF((X28="Muy bajo")*(Z28="Leve"),"Bajo","0")))))))))))))))))))))))))</f>
        <v>Bajo</v>
      </c>
      <c r="AB28" s="329" t="s">
        <v>270</v>
      </c>
      <c r="AC28" s="336" t="s">
        <v>454</v>
      </c>
      <c r="AD28" s="338" t="s">
        <v>449</v>
      </c>
      <c r="AE28" s="340">
        <v>44956</v>
      </c>
      <c r="AF28" s="340">
        <v>44958</v>
      </c>
      <c r="AG28" s="283" t="s">
        <v>348</v>
      </c>
      <c r="AH28" s="283" t="s">
        <v>349</v>
      </c>
      <c r="AI28" s="283" t="s">
        <v>350</v>
      </c>
      <c r="AJ28" s="283" t="s">
        <v>351</v>
      </c>
      <c r="AK28" s="257" t="s">
        <v>366</v>
      </c>
    </row>
    <row r="29" spans="1:37" s="69" customFormat="1" ht="74.25" customHeight="1">
      <c r="A29" s="321"/>
      <c r="B29" s="343"/>
      <c r="C29" s="344"/>
      <c r="D29" s="343"/>
      <c r="E29" s="346"/>
      <c r="F29" s="326"/>
      <c r="G29" s="328"/>
      <c r="H29" s="330"/>
      <c r="I29" s="330"/>
      <c r="J29" s="330"/>
      <c r="K29" s="330"/>
      <c r="L29" s="330"/>
      <c r="M29" s="332"/>
      <c r="N29" s="101" t="s">
        <v>459</v>
      </c>
      <c r="O29" s="70" t="s">
        <v>264</v>
      </c>
      <c r="P29" s="70" t="s">
        <v>265</v>
      </c>
      <c r="Q29" s="70" t="s">
        <v>266</v>
      </c>
      <c r="R29" s="68">
        <f t="shared" si="35"/>
        <v>0.4</v>
      </c>
      <c r="S29" s="70" t="s">
        <v>267</v>
      </c>
      <c r="T29" s="70" t="s">
        <v>268</v>
      </c>
      <c r="U29" s="70" t="s">
        <v>269</v>
      </c>
      <c r="V29" s="89">
        <f t="shared" ref="V29" si="51">V28-(V28*R29)</f>
        <v>0.14399999999999999</v>
      </c>
      <c r="W29" s="332"/>
      <c r="X29" s="330"/>
      <c r="Y29" s="332"/>
      <c r="Z29" s="330"/>
      <c r="AA29" s="332"/>
      <c r="AB29" s="330"/>
      <c r="AC29" s="337"/>
      <c r="AD29" s="339"/>
      <c r="AE29" s="341"/>
      <c r="AF29" s="341"/>
      <c r="AG29" s="284"/>
      <c r="AH29" s="284"/>
      <c r="AI29" s="284"/>
      <c r="AJ29" s="284"/>
      <c r="AK29" s="258"/>
    </row>
    <row r="30" spans="1:37" s="69" customFormat="1" ht="115.5" customHeight="1">
      <c r="A30" s="103" t="s">
        <v>460</v>
      </c>
      <c r="B30" s="103" t="s">
        <v>259</v>
      </c>
      <c r="C30" s="174" t="s">
        <v>461</v>
      </c>
      <c r="D30" s="103" t="s">
        <v>462</v>
      </c>
      <c r="E30" s="103" t="str">
        <f t="shared" ref="E30" si="52">CONCATENATE(B30," ",C30," ",D30)</f>
        <v>Afectación económica y reputacional por hallazgos de un ente de control   debido  a la alteración de informes de evaluación y auditoria interna institucional, para el beneficio personal o de un tercero.</v>
      </c>
      <c r="F30" s="325" t="s">
        <v>278</v>
      </c>
      <c r="G30" s="327" t="s">
        <v>272</v>
      </c>
      <c r="H30" s="329">
        <v>1</v>
      </c>
      <c r="I30" s="329" t="s">
        <v>305</v>
      </c>
      <c r="J30" s="329" t="str">
        <f t="shared" ref="J30" si="53">IF((I30="Muy Bajo"),"20%",IF(I30="Baja","40%",IF(I30="Media","60%",IF(I30="Alta","80%",IF(I30="Muy Alta","100%","0")))))</f>
        <v>40%</v>
      </c>
      <c r="K30" s="329" t="s">
        <v>306</v>
      </c>
      <c r="L30" s="329" t="str">
        <f t="shared" ref="L30" si="54">IF((K30="Leve"),"20%",IF(K30="Menor","40%",IF(K30="Moderado","60%",IF(K30="Mayor","80%",IF(K30="Catastrófico","100%","0")))))</f>
        <v>40%</v>
      </c>
      <c r="M30" s="331" t="str">
        <f t="shared" ref="M30" si="55">IF((J30="100%")*(L30="100%"),"Extremo",IF((J30="100%")*(L30="80%"),"Alto",IF((J30="100%")*(L30="60%"),"Alto",IF((J30="100%")*(L30="40%"),"Alto",IF((J30="100%")*(L30="20%"),"Alto",IF((J30="80%")*(L30="100%"),"Extremo",IF((J30="80%")*(L30="80%"),"Alto",IF((J30="80%")*(L30="60%"),"Alto",IF((J30="80%")*(L30="40%"),"Moderado",IF((J30="80%")*(L30="20%"),"Moderado",IF((J30="60%")*(L30="100%"),"Extremo",IF((J30="60%")*(L30="80%"),"Alto",IF((J30="60%")*(L30="60%"),"Moderado",IF((J30="60%")*(L30="40%"),"Moderado",IF((J30="60%")*(L30="20%"),"Moderado",IF((J30="40%")*(L30="100%"),"Extremo",IF((J30="40%")*(L30="80%"),"Alto",IF((J30="40%")*(L30="60%"),"Moderado",IF((J30="40%")*(L30="40%"),"Moderado",IF((J30="40%")*(L30="20%"),"Bajo",IF((J30="20%")*(L30="100%"),"Extremo",IF((J30="20%")*(L30="80%"),"Alto",IF((J30="20%")*(L30="60%"),"Moderado",IF((J30="20%")*(L30="40%"),"Bajo",IF((J30="20%")*(L30="20%"),"Bajo","0")))))))))))))))))))))))))</f>
        <v>Moderado</v>
      </c>
      <c r="N30" s="100" t="s">
        <v>458</v>
      </c>
      <c r="O30" s="70" t="s">
        <v>264</v>
      </c>
      <c r="P30" s="70" t="s">
        <v>265</v>
      </c>
      <c r="Q30" s="70" t="s">
        <v>266</v>
      </c>
      <c r="R30" s="68">
        <f t="shared" si="35"/>
        <v>0.4</v>
      </c>
      <c r="S30" s="70" t="s">
        <v>267</v>
      </c>
      <c r="T30" s="70" t="s">
        <v>268</v>
      </c>
      <c r="U30" s="70" t="s">
        <v>269</v>
      </c>
      <c r="V30" s="68">
        <f t="shared" ref="V30" si="56">IF(O30="probabilidad",J30-(J30*R30),IF(O30="Impacto",(J30-0),"0"))</f>
        <v>0.24</v>
      </c>
      <c r="W30" s="331">
        <f t="shared" ref="W30" si="57">V31</f>
        <v>0</v>
      </c>
      <c r="X30" s="329" t="str">
        <f t="shared" ref="X30" si="58">IF((W30&lt;21%),"Muy Bajo",IF((W30&lt;41%),"Baja",IF((W30&lt;61%),"Media",IF((W30&lt;81%),"Alta",IF((W30&lt;101%),"Muy alta","0")))))</f>
        <v>Muy Bajo</v>
      </c>
      <c r="Y30" s="331">
        <f t="shared" ref="Y30" si="59">IF(O30="Impacto",L30-(L30*R30),IF(O30="Probabilidad",L30-0,"0"))</f>
        <v>0.4</v>
      </c>
      <c r="Z30" s="329" t="str">
        <f t="shared" ref="Z30" si="60">IF((Y30&lt;21%),"Leve",IF((Y30&lt;41%),"Menor",IF((Y30&lt;61%),"Moderado",IF((Y30&lt;81%),"Mayor",IF((Y30&lt;101%),"Catastrófico","0")))))</f>
        <v>Menor</v>
      </c>
      <c r="AA30" s="331" t="str">
        <f t="shared" ref="AA30" si="61">IF((X30="Muy alta")*(Z30="Catastrófico"),"Extremo",IF((X30="Muy alta")*(Z30="Mayor"),"Alto",IF((X30="Muy alta")*(Z30="Moderado"),"Alto",IF((X30="Muy alta")*(Z30="Menor"),"Alto",IF((X30="Muy alta")*(Z30="Leve"),"Alto",IF((X30="Alta")*(Z30="Catastrófico"),"Extremo",IF((X30="Alta")*(Z30="Mayor"),"Alto",IF((X30="Alta")*(Z30="Moderado"),"Alto",IF((X30="Alta")*(Z30="Menor"),"Moderado",IF((X30="Alta")*(Z30="Leve"),"Moderado",IF((X30="Media")*(Z30="Catastrófico"),"Extremo",IF((X30="Media")*(Z30="Mayor"),"Alto",IF((X30="Media")*(Z30="Moderado"),"Moderado",IF((X30="Media")*(Z30="Menor"),"Moderado",IF((X30="Media")*(Z30="Leve"),"Moderado",IF((X30="Baja")*(Z30="Catastrófico"),"Extremo",IF((X30="Baja")*(Z30="Mayor"),"Alto",IF((X30="Baja")*(Z30="Moderado"),"Moderado",IF((X30="Baja")*(Z30="Menor"),"Moderado",IF((X30="Baja")*(Z30="Leve"),"Bajo",IF((X30="Muy bajo")*(Z30="Catastrófico"),"Extremo",IF((X30="Muy bajo")*(Z30="Mayor"),"Alto",IF((X30="Muy bajo")*(Z30="Moderado"),"Moderado",IF((X30="Muy bajo")*(Z30="Menor"),"Bajo",IF((X30="Muy bajo")*(Z30="Leve"),"Bajo","0")))))))))))))))))))))))))</f>
        <v>Bajo</v>
      </c>
      <c r="AB30" s="329" t="s">
        <v>270</v>
      </c>
      <c r="AC30" s="336" t="s">
        <v>454</v>
      </c>
      <c r="AD30" s="338" t="s">
        <v>449</v>
      </c>
      <c r="AE30" s="340">
        <v>44956</v>
      </c>
      <c r="AF30" s="340">
        <v>44958</v>
      </c>
      <c r="AG30" s="144" t="s">
        <v>559</v>
      </c>
      <c r="AH30" s="144" t="s">
        <v>559</v>
      </c>
      <c r="AI30" s="144" t="s">
        <v>559</v>
      </c>
      <c r="AJ30" s="144" t="s">
        <v>559</v>
      </c>
      <c r="AK30" s="187" t="s">
        <v>366</v>
      </c>
    </row>
    <row r="31" spans="1:37" ht="48" hidden="1" customHeight="1">
      <c r="A31" s="137"/>
      <c r="B31" s="137"/>
      <c r="C31" s="137"/>
      <c r="D31" s="137"/>
      <c r="E31" s="137"/>
      <c r="F31" s="326"/>
      <c r="G31" s="328"/>
      <c r="H31" s="330"/>
      <c r="I31" s="330"/>
      <c r="J31" s="330"/>
      <c r="K31" s="330"/>
      <c r="L31" s="330"/>
      <c r="M31" s="332"/>
      <c r="N31" s="31"/>
      <c r="W31" s="332"/>
      <c r="X31" s="330"/>
      <c r="Y31" s="332"/>
      <c r="Z31" s="330"/>
      <c r="AA31" s="332"/>
      <c r="AB31" s="330"/>
      <c r="AC31" s="337"/>
      <c r="AD31" s="339"/>
      <c r="AE31" s="341"/>
      <c r="AF31" s="341"/>
      <c r="AG31" s="145" t="s">
        <v>559</v>
      </c>
      <c r="AH31" s="145" t="s">
        <v>559</v>
      </c>
      <c r="AI31" s="145" t="s">
        <v>559</v>
      </c>
      <c r="AJ31" s="145" t="s">
        <v>559</v>
      </c>
    </row>
    <row r="32" spans="1:37" s="69" customFormat="1" ht="57.75" customHeight="1">
      <c r="A32" s="333" t="s">
        <v>319</v>
      </c>
      <c r="B32" s="333" t="s">
        <v>259</v>
      </c>
      <c r="C32" s="333" t="s">
        <v>463</v>
      </c>
      <c r="D32" s="333" t="s">
        <v>464</v>
      </c>
      <c r="E32" s="335" t="str">
        <f t="shared" ref="E32" si="62">CONCATENATE(B32," ",C32," ",D32)</f>
        <v>Afectación económica y reputacional por la ausencia del analisis de causalidad de los Accidentes de Trabajo ocurridos y del origen de las Enfermedades Laborales debido a la falta de  control e intervención de los riesgos y peligros en los ambientes de trabajo y la no realización de las investigaciones de Accidentes de Trabajo, para beneficio propio o de un tercero</v>
      </c>
      <c r="F32" s="323" t="s">
        <v>278</v>
      </c>
      <c r="G32" s="270" t="s">
        <v>272</v>
      </c>
      <c r="H32" s="270" t="s">
        <v>438</v>
      </c>
      <c r="I32" s="257" t="s">
        <v>201</v>
      </c>
      <c r="J32" s="257" t="str">
        <f t="shared" ref="J32" si="63">IF((I32="Muy Bajo"),"20%",IF(I32="Baja","40%",IF(I32="Media","60%",IF(I32="Alta","80%",IF(I32="Muy Alta","100%","0")))))</f>
        <v>80%</v>
      </c>
      <c r="K32" s="257" t="s">
        <v>274</v>
      </c>
      <c r="L32" s="257" t="str">
        <f t="shared" ref="L32" si="64">IF((K32="Leve"),"20%",IF(K32="Menor","40%",IF(K32="Moderado","60%",IF(K32="Mayor","80%",IF(K32="Catastrófico","100%","0")))))</f>
        <v>80%</v>
      </c>
      <c r="M32" s="266" t="str">
        <f t="shared" ref="M32" si="65">IF((J32="100%")*(L32="100%"),"Extremo",IF((J32="100%")*(L32="80%"),"Alto",IF((J32="100%")*(L32="60%"),"Alto",IF((J32="100%")*(L32="40%"),"Alto",IF((J32="100%")*(L32="20%"),"Alto",IF((J32="80%")*(L32="100%"),"Extremo",IF((J32="80%")*(L32="80%"),"Alto",IF((J32="80%")*(L32="60%"),"Alto",IF((J32="80%")*(L32="40%"),"Moderado",IF((J32="80%")*(L32="20%"),"Moderado",IF((J32="60%")*(L32="100%"),"Extremo",IF((J32="60%")*(L32="80%"),"Alto",IF((J32="60%")*(L32="60%"),"Moderado",IF((J32="60%")*(L32="40%"),"Moderado",IF((J32="60%")*(L32="20%"),"Moderado",IF((J32="40%")*(L32="100%"),"Extremo",IF((J32="40%")*(L32="80%"),"Alto",IF((J32="40%")*(L32="60%"),"Moderado",IF((J32="40%")*(L32="40%"),"Moderado",IF((J32="40%")*(L32="20%"),"Bajo",IF((J32="20%")*(L32="100%"),"Extremo",IF((J32="20%")*(L32="80%"),"Alto",IF((J32="20%")*(L32="60%"),"Moderado",IF((J32="20%")*(L32="40%"),"Bajo",IF((J32="20%")*(L32="20%"),"Bajo","0")))))))))))))))))))))))))</f>
        <v>Alto</v>
      </c>
      <c r="N32" s="172" t="s">
        <v>465</v>
      </c>
      <c r="O32" s="78" t="s">
        <v>227</v>
      </c>
      <c r="P32" s="78" t="s">
        <v>265</v>
      </c>
      <c r="Q32" s="78" t="s">
        <v>266</v>
      </c>
      <c r="R32" s="81">
        <f t="shared" ref="R32:R33" si="66">IF((P32="Preventivo"),"25%",IF(P32="Detectivo","15%",IF(P32="Correctivo","10%","0")))+IF((Q32="Automático"),"25%",IF(Q32="Manual","15%","0"))</f>
        <v>0.4</v>
      </c>
      <c r="S32" s="78" t="s">
        <v>267</v>
      </c>
      <c r="T32" s="78" t="s">
        <v>268</v>
      </c>
      <c r="U32" s="78" t="s">
        <v>269</v>
      </c>
      <c r="V32" s="81">
        <f t="shared" ref="V32" si="67">IF(O32="probabilidad",J32-(J32*R32),IF(O32="Impacto",(J32-0),"0"))</f>
        <v>0.8</v>
      </c>
      <c r="W32" s="266">
        <f t="shared" ref="W32" si="68">V33</f>
        <v>0.48</v>
      </c>
      <c r="X32" s="257" t="str">
        <f>IF((W32&lt;21%),"Muy Bajo",IF((W32&lt;41%),"Baja",IF((W32&lt;61%),"Media",IF((W32&lt;81%),"Alta",IF((W32&lt;101%),"Muy alta","0")))))</f>
        <v>Media</v>
      </c>
      <c r="Y32" s="266">
        <f t="shared" ref="Y32" si="69">IF(O32="Impacto",L32-(L32*R32),IF(O32="Probabilidad",L32-0,"0"))</f>
        <v>0.48</v>
      </c>
      <c r="Z32" s="257" t="str">
        <f t="shared" ref="Z32" si="70">IF((Y32&lt;21%),"Leve",IF((Y32&lt;41%),"Menor",IF((Y32&lt;61%),"Moderado",IF((Y32&lt;81%),"Mayor",IF((Y32&lt;101%),"Catastrófico","0")))))</f>
        <v>Moderado</v>
      </c>
      <c r="AA32" s="266" t="str">
        <f t="shared" ref="AA32" si="71">IF((X32="Muy alta")*(Z32="Catastrófico"),"Extremo",IF((X32="Muy alta")*(Z32="Mayor"),"Alto",IF((X32="Muy alta")*(Z32="Moderado"),"Alto",IF((X32="Muy alta")*(Z32="Menor"),"Alto",IF((X32="Muy alta")*(Z32="Leve"),"Alto",IF((X32="Alta")*(Z32="Catastrófico"),"Extremo",IF((X32="Alta")*(Z32="Mayor"),"Alto",IF((X32="Alta")*(Z32="Moderado"),"Alto",IF((X32="Alta")*(Z32="Menor"),"Moderado",IF((X32="Alta")*(Z32="Leve"),"Moderado",IF((X32="Media")*(Z32="Catastrófico"),"Extremo",IF((X32="Media")*(Z32="Mayor"),"Alto",IF((X32="Media")*(Z32="Moderado"),"Moderado",IF((X32="Media")*(Z32="Menor"),"Moderado",IF((X32="Media")*(Z32="Leve"),"Moderado",IF((X32="Baja")*(Z32="Catastrófico"),"Extremo",IF((X32="Baja")*(Z32="Mayor"),"Alto",IF((X32="Baja")*(Z32="Moderado"),"Moderado",IF((X32="Baja")*(Z32="Menor"),"Moderado",IF((X32="Baja")*(Z32="Leve"),"Bajo",IF((X32="Muy bajo")*(Z32="Catastrófico"),"Extremo",IF((X32="Muy bajo")*(Z32="Mayor"),"Alto",IF((X32="Muy bajo")*(Z32="Moderado"),"Moderado",IF((X32="Muy bajo")*(Z32="Menor"),"Bajo",IF((X32="Muy bajo")*(Z32="Leve"),"Bajo","0")))))))))))))))))))))))))</f>
        <v>Moderado</v>
      </c>
      <c r="AB32" s="257" t="s">
        <v>310</v>
      </c>
      <c r="AC32" s="320" t="s">
        <v>466</v>
      </c>
      <c r="AD32" s="283" t="s">
        <v>467</v>
      </c>
      <c r="AE32" s="283" t="s">
        <v>363</v>
      </c>
      <c r="AF32" s="283" t="s">
        <v>364</v>
      </c>
      <c r="AG32" s="316" t="s">
        <v>348</v>
      </c>
      <c r="AH32" s="316" t="s">
        <v>349</v>
      </c>
      <c r="AI32" s="316" t="s">
        <v>350</v>
      </c>
      <c r="AJ32" s="316" t="s">
        <v>351</v>
      </c>
      <c r="AK32" s="318" t="s">
        <v>366</v>
      </c>
    </row>
    <row r="33" spans="1:37" s="69" customFormat="1" ht="99.75" customHeight="1">
      <c r="A33" s="333"/>
      <c r="B33" s="333"/>
      <c r="C33" s="333"/>
      <c r="D33" s="334"/>
      <c r="E33" s="335"/>
      <c r="F33" s="324"/>
      <c r="G33" s="271"/>
      <c r="H33" s="271"/>
      <c r="I33" s="258"/>
      <c r="J33" s="258"/>
      <c r="K33" s="258"/>
      <c r="L33" s="258"/>
      <c r="M33" s="267"/>
      <c r="N33" s="172" t="s">
        <v>468</v>
      </c>
      <c r="O33" s="78" t="s">
        <v>227</v>
      </c>
      <c r="P33" s="78" t="s">
        <v>265</v>
      </c>
      <c r="Q33" s="78" t="s">
        <v>266</v>
      </c>
      <c r="R33" s="81">
        <f t="shared" si="66"/>
        <v>0.4</v>
      </c>
      <c r="S33" s="78" t="s">
        <v>267</v>
      </c>
      <c r="T33" s="78" t="s">
        <v>268</v>
      </c>
      <c r="U33" s="78" t="s">
        <v>269</v>
      </c>
      <c r="V33" s="84">
        <f t="shared" ref="V33" si="72">V32-(V32*R33)</f>
        <v>0.48</v>
      </c>
      <c r="W33" s="267"/>
      <c r="X33" s="258"/>
      <c r="Y33" s="267"/>
      <c r="Z33" s="258"/>
      <c r="AA33" s="267"/>
      <c r="AB33" s="258"/>
      <c r="AC33" s="321"/>
      <c r="AD33" s="284"/>
      <c r="AE33" s="284"/>
      <c r="AF33" s="284"/>
      <c r="AG33" s="317"/>
      <c r="AH33" s="317"/>
      <c r="AI33" s="317"/>
      <c r="AJ33" s="317"/>
      <c r="AK33" s="319"/>
    </row>
    <row r="34" spans="1:37" s="69" customFormat="1" ht="124.5" customHeight="1">
      <c r="A34" s="283" t="s">
        <v>319</v>
      </c>
      <c r="B34" s="283" t="s">
        <v>259</v>
      </c>
      <c r="C34" s="320" t="s">
        <v>469</v>
      </c>
      <c r="D34" s="320" t="s">
        <v>470</v>
      </c>
      <c r="E34" s="320" t="str">
        <f t="shared" ref="E34" si="73">CONCATENATE(B34," ",C34," ",D34)</f>
        <v>Afectación económica y reputacional por la no realización de seguimiento de casos que tienen recomendaciones o restricciones originadas por accidentes de trabajo, enfermedad común o laboral, debido al incumplimiento de lo pactado en mesas laborales con los trabajadores, para un beneficio propio o de un tercero</v>
      </c>
      <c r="F34" s="323" t="s">
        <v>278</v>
      </c>
      <c r="G34" s="270" t="s">
        <v>272</v>
      </c>
      <c r="H34" s="270" t="s">
        <v>438</v>
      </c>
      <c r="I34" s="257" t="s">
        <v>201</v>
      </c>
      <c r="J34" s="257" t="str">
        <f t="shared" ref="J34" si="74">IF((I34="Muy Bajo"),"20%",IF(I34="Baja","40%",IF(I34="Media","60%",IF(I34="Alta","80%",IF(I34="Muy Alta","100%","0")))))</f>
        <v>80%</v>
      </c>
      <c r="K34" s="257" t="s">
        <v>274</v>
      </c>
      <c r="L34" s="257" t="str">
        <f t="shared" ref="L34" si="75">IF((K34="Leve"),"20%",IF(K34="Menor","40%",IF(K34="Moderado","60%",IF(K34="Mayor","80%",IF(K34="Catastrófico","100%","0")))))</f>
        <v>80%</v>
      </c>
      <c r="M34" s="266" t="str">
        <f t="shared" ref="M34" si="76">IF((J34="100%")*(L34="100%"),"Extremo",IF((J34="100%")*(L34="80%"),"Alto",IF((J34="100%")*(L34="60%"),"Alto",IF((J34="100%")*(L34="40%"),"Alto",IF((J34="100%")*(L34="20%"),"Alto",IF((J34="80%")*(L34="100%"),"Extremo",IF((J34="80%")*(L34="80%"),"Alto",IF((J34="80%")*(L34="60%"),"Alto",IF((J34="80%")*(L34="40%"),"Moderado",IF((J34="80%")*(L34="20%"),"Moderado",IF((J34="60%")*(L34="100%"),"Extremo",IF((J34="60%")*(L34="80%"),"Alto",IF((J34="60%")*(L34="60%"),"Moderado",IF((J34="60%")*(L34="40%"),"Moderado",IF((J34="60%")*(L34="20%"),"Moderado",IF((J34="40%")*(L34="100%"),"Extremo",IF((J34="40%")*(L34="80%"),"Alto",IF((J34="40%")*(L34="60%"),"Moderado",IF((J34="40%")*(L34="40%"),"Moderado",IF((J34="40%")*(L34="20%"),"Bajo",IF((J34="20%")*(L34="100%"),"Extremo",IF((J34="20%")*(L34="80%"),"Alto",IF((J34="20%")*(L34="60%"),"Moderado",IF((J34="20%")*(L34="40%"),"Bajo",IF((J34="20%")*(L34="20%"),"Bajo","0")))))))))))))))))))))))))</f>
        <v>Alto</v>
      </c>
      <c r="N34" s="172" t="s">
        <v>465</v>
      </c>
      <c r="O34" s="78" t="s">
        <v>227</v>
      </c>
      <c r="P34" s="78" t="s">
        <v>265</v>
      </c>
      <c r="Q34" s="78" t="s">
        <v>266</v>
      </c>
      <c r="R34" s="81">
        <f>IF((P34="Preventivo"),"25%",IF(P34="Detectivo","15%",IF(P34="Correctivo","10%","0")))+IF((Q34="Automático"),"25%",IF(Q34="Manual","15%","0"))</f>
        <v>0.4</v>
      </c>
      <c r="S34" s="78" t="s">
        <v>267</v>
      </c>
      <c r="T34" s="78" t="s">
        <v>268</v>
      </c>
      <c r="U34" s="78" t="s">
        <v>269</v>
      </c>
      <c r="V34" s="81">
        <f t="shared" ref="V34" si="77">IF(O34="probabilidad",J34-(J34*R34),IF(O34="Impacto",(J34-0),"0"))</f>
        <v>0.8</v>
      </c>
      <c r="W34" s="266">
        <f t="shared" ref="W34" si="78">V35</f>
        <v>0.48</v>
      </c>
      <c r="X34" s="257" t="str">
        <f>IF((W34&lt;21%),"Muy Bajo",IF((W34&lt;41%),"Baja",IF((W34&lt;61%),"Media",IF((W34&lt;81%),"Alta",IF((W34&lt;101%),"Muy alta","0")))))</f>
        <v>Media</v>
      </c>
      <c r="Y34" s="266">
        <f t="shared" ref="Y34" si="79">IF(O34="Impacto",L34-(L34*R34),IF(O34="Probabilidad",L34-0,"0"))</f>
        <v>0.48</v>
      </c>
      <c r="Z34" s="257" t="str">
        <f t="shared" ref="Z34" si="80">IF((Y34&lt;21%),"Leve",IF((Y34&lt;41%),"Menor",IF((Y34&lt;61%),"Moderado",IF((Y34&lt;81%),"Mayor",IF((Y34&lt;101%),"Catastrófico","0")))))</f>
        <v>Moderado</v>
      </c>
      <c r="AA34" s="266" t="str">
        <f t="shared" ref="AA34" si="81">IF((X34="Muy alta")*(Z34="Catastrófico"),"Extremo",IF((X34="Muy alta")*(Z34="Mayor"),"Alto",IF((X34="Muy alta")*(Z34="Moderado"),"Alto",IF((X34="Muy alta")*(Z34="Menor"),"Alto",IF((X34="Muy alta")*(Z34="Leve"),"Alto",IF((X34="Alta")*(Z34="Catastrófico"),"Extremo",IF((X34="Alta")*(Z34="Mayor"),"Alto",IF((X34="Alta")*(Z34="Moderado"),"Alto",IF((X34="Alta")*(Z34="Menor"),"Moderado",IF((X34="Alta")*(Z34="Leve"),"Moderado",IF((X34="Media")*(Z34="Catastrófico"),"Extremo",IF((X34="Media")*(Z34="Mayor"),"Alto",IF((X34="Media")*(Z34="Moderado"),"Moderado",IF((X34="Media")*(Z34="Menor"),"Moderado",IF((X34="Media")*(Z34="Leve"),"Moderado",IF((X34="Baja")*(Z34="Catastrófico"),"Extremo",IF((X34="Baja")*(Z34="Mayor"),"Alto",IF((X34="Baja")*(Z34="Moderado"),"Moderado",IF((X34="Baja")*(Z34="Menor"),"Moderado",IF((X34="Baja")*(Z34="Leve"),"Bajo",IF((X34="Muy bajo")*(Z34="Catastrófico"),"Extremo",IF((X34="Muy bajo")*(Z34="Mayor"),"Alto",IF((X34="Muy bajo")*(Z34="Moderado"),"Moderado",IF((X34="Muy bajo")*(Z34="Menor"),"Bajo",IF((X34="Muy bajo")*(Z34="Leve"),"Bajo","0")))))))))))))))))))))))))</f>
        <v>Moderado</v>
      </c>
      <c r="AB34" s="257" t="s">
        <v>310</v>
      </c>
      <c r="AC34" s="320" t="s">
        <v>466</v>
      </c>
      <c r="AD34" s="283" t="s">
        <v>467</v>
      </c>
      <c r="AE34" s="283" t="s">
        <v>363</v>
      </c>
      <c r="AF34" s="283" t="s">
        <v>364</v>
      </c>
      <c r="AG34" s="316" t="s">
        <v>348</v>
      </c>
      <c r="AH34" s="316" t="s">
        <v>349</v>
      </c>
      <c r="AI34" s="316" t="s">
        <v>350</v>
      </c>
      <c r="AJ34" s="316" t="s">
        <v>351</v>
      </c>
      <c r="AK34" s="318" t="s">
        <v>366</v>
      </c>
    </row>
    <row r="35" spans="1:37" s="69" customFormat="1" ht="105" customHeight="1">
      <c r="A35" s="284"/>
      <c r="B35" s="284"/>
      <c r="C35" s="321"/>
      <c r="D35" s="322"/>
      <c r="E35" s="321"/>
      <c r="F35" s="324"/>
      <c r="G35" s="271"/>
      <c r="H35" s="271"/>
      <c r="I35" s="258"/>
      <c r="J35" s="258"/>
      <c r="K35" s="258"/>
      <c r="L35" s="258"/>
      <c r="M35" s="267"/>
      <c r="N35" s="172" t="s">
        <v>468</v>
      </c>
      <c r="O35" s="78" t="s">
        <v>227</v>
      </c>
      <c r="P35" s="78" t="s">
        <v>265</v>
      </c>
      <c r="Q35" s="78" t="s">
        <v>266</v>
      </c>
      <c r="R35" s="81">
        <f>IF((P35="Preventivo"),"25%",IF(P35="Detectivo","15%",IF(P35="Correctivo","10%","0")))+IF((Q35="Automático"),"25%",IF(Q35="Manual","15%","0"))</f>
        <v>0.4</v>
      </c>
      <c r="S35" s="78" t="s">
        <v>267</v>
      </c>
      <c r="T35" s="78" t="s">
        <v>268</v>
      </c>
      <c r="U35" s="78" t="s">
        <v>269</v>
      </c>
      <c r="V35" s="84">
        <f t="shared" ref="V35" si="82">V34-(V34*R35)</f>
        <v>0.48</v>
      </c>
      <c r="W35" s="267"/>
      <c r="X35" s="258"/>
      <c r="Y35" s="267"/>
      <c r="Z35" s="258"/>
      <c r="AA35" s="267"/>
      <c r="AB35" s="258"/>
      <c r="AC35" s="321"/>
      <c r="AD35" s="284"/>
      <c r="AE35" s="284"/>
      <c r="AF35" s="284"/>
      <c r="AG35" s="317"/>
      <c r="AH35" s="317"/>
      <c r="AI35" s="317"/>
      <c r="AJ35" s="317"/>
      <c r="AK35" s="319"/>
    </row>
    <row r="36" spans="1:37" s="69" customFormat="1" ht="93" customHeight="1">
      <c r="A36" s="314" t="s">
        <v>487</v>
      </c>
      <c r="B36" s="103" t="s">
        <v>259</v>
      </c>
      <c r="C36" s="107" t="s">
        <v>484</v>
      </c>
      <c r="D36" s="92" t="s">
        <v>485</v>
      </c>
      <c r="E36" s="103" t="str">
        <f t="shared" ref="E36" si="83">CONCATENATE(B36," ",C36," ",D36)</f>
        <v>Afectación económica y reputacional por compartir información confidencial del Sistema Integrado de Gestión por la entrga de datos institucionales para fines no autorizados para beneficio propio o de un tercero</v>
      </c>
      <c r="F36" s="104" t="s">
        <v>278</v>
      </c>
      <c r="G36" s="92" t="s">
        <v>317</v>
      </c>
      <c r="H36" s="270" t="s">
        <v>438</v>
      </c>
      <c r="I36" s="62" t="s">
        <v>201</v>
      </c>
      <c r="J36" s="62" t="str">
        <f t="shared" ref="J36" si="84">IF((I36="Muy Bajo"),"20%",IF(I36="Baja","40%",IF(I36="Media","60%",IF(I36="Alta","80%",IF(I36="Muy Alta","100%","0")))))</f>
        <v>80%</v>
      </c>
      <c r="K36" s="62" t="s">
        <v>274</v>
      </c>
      <c r="L36" s="62" t="str">
        <f t="shared" ref="L36" si="85">IF((K36="Leve"),"20%",IF(K36="Menor","40%",IF(K36="Moderado","60%",IF(K36="Mayor","80%",IF(K36="Catastrófico","100%","0")))))</f>
        <v>80%</v>
      </c>
      <c r="M36" s="63" t="str">
        <f t="shared" ref="M36" si="86">IF((J36="100%")*(L36="100%"),"Extremo",IF((J36="100%")*(L36="80%"),"Alto",IF((J36="100%")*(L36="60%"),"Alto",IF((J36="100%")*(L36="40%"),"Alto",IF((J36="100%")*(L36="20%"),"Alto",IF((J36="80%")*(L36="100%"),"Extremo",IF((J36="80%")*(L36="80%"),"Alto",IF((J36="80%")*(L36="60%"),"Alto",IF((J36="80%")*(L36="40%"),"Moderado",IF((J36="80%")*(L36="20%"),"Moderado",IF((J36="60%")*(L36="100%"),"Extremo",IF((J36="60%")*(L36="80%"),"Alto",IF((J36="60%")*(L36="60%"),"Moderado",IF((J36="60%")*(L36="40%"),"Moderado",IF((J36="60%")*(L36="20%"),"Moderado",IF((J36="40%")*(L36="100%"),"Extremo",IF((J36="40%")*(L36="80%"),"Alto",IF((J36="40%")*(L36="60%"),"Moderado",IF((J36="40%")*(L36="40%"),"Moderado",IF((J36="40%")*(L36="20%"),"Bajo",IF((J36="20%")*(L36="100%"),"Extremo",IF((J36="20%")*(L36="80%"),"Alto",IF((J36="20%")*(L36="60%"),"Moderado",IF((J36="20%")*(L36="40%"),"Bajo",IF((J36="20%")*(L36="20%"),"Bajo","0")))))))))))))))))))))))))</f>
        <v>Alto</v>
      </c>
      <c r="N36" s="188" t="s">
        <v>486</v>
      </c>
      <c r="O36" s="70" t="s">
        <v>264</v>
      </c>
      <c r="P36" s="70" t="s">
        <v>265</v>
      </c>
      <c r="Q36" s="70" t="s">
        <v>266</v>
      </c>
      <c r="R36" s="68">
        <f t="shared" ref="R36" si="87">IF((P36="Preventivo"),"25%",IF(P36="Detectivo","15%",IF(P36="Correctivo","10%","0")))+IF((Q36="Automático"),"25%",IF(Q36="Manual","15%","0"))</f>
        <v>0.4</v>
      </c>
      <c r="S36" s="70" t="s">
        <v>267</v>
      </c>
      <c r="T36" s="70" t="s">
        <v>268</v>
      </c>
      <c r="U36" s="70" t="s">
        <v>269</v>
      </c>
      <c r="V36" s="68">
        <f t="shared" ref="V36" si="88">IF(O36="probabilidad",J36-(J36*R36),IF(O36="Impacto",(J36-0),"0"))</f>
        <v>0.48</v>
      </c>
      <c r="W36" s="266">
        <f t="shared" ref="W36" si="89">V37</f>
        <v>0</v>
      </c>
      <c r="X36" s="257" t="str">
        <f>IF((W36&lt;21%),"Muy Bajo",IF((W36&lt;41%),"Baja",IF((W36&lt;61%),"Media",IF((W36&lt;81%),"Alta",IF((W36&lt;101%),"Muy alta","0")))))</f>
        <v>Muy Bajo</v>
      </c>
      <c r="Y36" s="266">
        <f t="shared" ref="Y36" si="90">IF(O36="Impacto",L36-(L36*R36),IF(O36="Probabilidad",L36-0,"0"))</f>
        <v>0.8</v>
      </c>
      <c r="Z36" s="257" t="str">
        <f t="shared" ref="Z36" si="91">IF((Y36&lt;21%),"Leve",IF((Y36&lt;41%),"Menor",IF((Y36&lt;61%),"Moderado",IF((Y36&lt;81%),"Mayor",IF((Y36&lt;101%),"Catastrófico","0")))))</f>
        <v>Mayor</v>
      </c>
      <c r="AA36" s="266" t="str">
        <f t="shared" ref="AA36" si="92">IF((X36="Muy alta")*(Z36="Catastrófico"),"Extremo",IF((X36="Muy alta")*(Z36="Mayor"),"Alto",IF((X36="Muy alta")*(Z36="Moderado"),"Alto",IF((X36="Muy alta")*(Z36="Menor"),"Alto",IF((X36="Muy alta")*(Z36="Leve"),"Alto",IF((X36="Alta")*(Z36="Catastrófico"),"Extremo",IF((X36="Alta")*(Z36="Mayor"),"Alto",IF((X36="Alta")*(Z36="Moderado"),"Alto",IF((X36="Alta")*(Z36="Menor"),"Moderado",IF((X36="Alta")*(Z36="Leve"),"Moderado",IF((X36="Media")*(Z36="Catastrófico"),"Extremo",IF((X36="Media")*(Z36="Mayor"),"Alto",IF((X36="Media")*(Z36="Moderado"),"Moderado",IF((X36="Media")*(Z36="Menor"),"Moderado",IF((X36="Media")*(Z36="Leve"),"Moderado",IF((X36="Baja")*(Z36="Catastrófico"),"Extremo",IF((X36="Baja")*(Z36="Mayor"),"Alto",IF((X36="Baja")*(Z36="Moderado"),"Moderado",IF((X36="Baja")*(Z36="Menor"),"Moderado",IF((X36="Baja")*(Z36="Leve"),"Bajo",IF((X36="Muy bajo")*(Z36="Catastrófico"),"Extremo",IF((X36="Muy bajo")*(Z36="Mayor"),"Alto",IF((X36="Muy bajo")*(Z36="Moderado"),"Moderado",IF((X36="Muy bajo")*(Z36="Menor"),"Bajo",IF((X36="Muy bajo")*(Z36="Leve"),"Bajo","0")))))))))))))))))))))))))</f>
        <v>Alto</v>
      </c>
      <c r="AB36" s="257" t="s">
        <v>310</v>
      </c>
      <c r="AC36" s="320" t="s">
        <v>466</v>
      </c>
      <c r="AD36" s="283" t="s">
        <v>467</v>
      </c>
      <c r="AE36" s="283" t="s">
        <v>560</v>
      </c>
      <c r="AF36" s="283" t="s">
        <v>561</v>
      </c>
      <c r="AG36" s="316" t="s">
        <v>348</v>
      </c>
      <c r="AH36" s="316" t="s">
        <v>349</v>
      </c>
      <c r="AI36" s="316" t="s">
        <v>350</v>
      </c>
      <c r="AJ36" s="316" t="s">
        <v>351</v>
      </c>
      <c r="AK36" s="318" t="s">
        <v>366</v>
      </c>
    </row>
    <row r="37" spans="1:37" ht="4.5" customHeight="1">
      <c r="A37" s="315"/>
      <c r="B37" s="137"/>
      <c r="C37" s="137"/>
      <c r="D37" s="137"/>
      <c r="E37" s="137"/>
      <c r="F37" s="137"/>
      <c r="G37" s="137"/>
      <c r="H37" s="271"/>
      <c r="N37" s="189"/>
      <c r="W37" s="267"/>
      <c r="X37" s="258"/>
      <c r="Y37" s="267"/>
      <c r="Z37" s="258"/>
      <c r="AA37" s="267"/>
      <c r="AB37" s="258"/>
      <c r="AC37" s="321"/>
      <c r="AD37" s="284"/>
      <c r="AE37" s="284"/>
      <c r="AF37" s="284"/>
      <c r="AG37" s="317"/>
      <c r="AH37" s="317"/>
      <c r="AI37" s="317"/>
      <c r="AJ37" s="317"/>
      <c r="AK37" s="319"/>
    </row>
    <row r="38" spans="1:37" s="69" customFormat="1" ht="127.5" customHeight="1">
      <c r="A38" s="450" t="s">
        <v>335</v>
      </c>
      <c r="B38" s="450" t="s">
        <v>259</v>
      </c>
      <c r="C38" s="345" t="s">
        <v>492</v>
      </c>
      <c r="D38" s="345" t="s">
        <v>493</v>
      </c>
      <c r="E38" s="453" t="str">
        <f>CONCATENATE(B38," ",C38," ",D38)</f>
        <v>Afectación económica y reputacional por manipulación de información a presentar en ejecuciones presupuestales, estados financieros o en  informes financieros, contables y tributarios,  debido a alteración del proceso, documentos y obviar la normatividad en beneficio de particulares o terceros</v>
      </c>
      <c r="F38" s="456" t="s">
        <v>278</v>
      </c>
      <c r="G38" s="458" t="s">
        <v>304</v>
      </c>
      <c r="H38" s="461" t="s">
        <v>494</v>
      </c>
      <c r="I38" s="329" t="s">
        <v>305</v>
      </c>
      <c r="J38" s="461" t="str">
        <f t="shared" ref="J38" si="93">IF((I38="Muy Bajo"),"20%",IF(I38="Baja","40%",IF(I38="Media","60%",IF(I38="Alta","80%",IF(I38="Muy Alta","100%","0")))))</f>
        <v>40%</v>
      </c>
      <c r="K38" s="461" t="s">
        <v>263</v>
      </c>
      <c r="L38" s="461" t="str">
        <f t="shared" ref="L38" si="94">IF((K38="Leve"),"20%",IF(K38="Menor","40%",IF(K38="Moderado","60%",IF(K38="Mayor","80%",IF(K38="Catastrófico","100%","0")))))</f>
        <v>100%</v>
      </c>
      <c r="M38" s="464" t="str">
        <f t="shared" ref="M38" si="95">IF((J38="100%")*(L38="100%"),"Extremo",IF((J38="100%")*(L38="80%"),"Alto",IF((J38="100%")*(L38="60%"),"Alto",IF((J38="100%")*(L38="40%"),"Alto",IF((J38="100%")*(L38="20%"),"Alto",IF((J38="80%")*(L38="100%"),"Extremo",IF((J38="80%")*(L38="80%"),"Alto",IF((J38="80%")*(L38="60%"),"Alto",IF((J38="80%")*(L38="40%"),"Moderado",IF((J38="80%")*(L38="20%"),"Moderado",IF((J38="60%")*(L38="100%"),"Extremo",IF((J38="60%")*(L38="80%"),"Alto",IF((J38="60%")*(L38="60%"),"Moderado",IF((J38="60%")*(L38="40%"),"Moderado",IF((J38="60%")*(L38="20%"),"Moderado",IF((J38="40%")*(L38="100%"),"Extremo",IF((J38="40%")*(L38="80%"),"Alto",IF((J38="40%")*(L38="60%"),"Moderado",IF((J38="40%")*(L38="40%"),"Moderado",IF((J38="40%")*(L38="20%"),"Bajo",IF((J38="20%")*(L38="100%"),"Extremo",IF((J38="20%")*(L38="80%"),"Alto",IF((J38="20%")*(L38="60%"),"Moderado",IF((J38="20%")*(L38="40%"),"Bajo",IF((J38="20%")*(L38="20%"),"Bajo","0")))))))))))))))))))))))))</f>
        <v>Extremo</v>
      </c>
      <c r="N38" s="103" t="s">
        <v>495</v>
      </c>
      <c r="O38" s="90" t="s">
        <v>227</v>
      </c>
      <c r="P38" s="90" t="s">
        <v>265</v>
      </c>
      <c r="Q38" s="108" t="s">
        <v>266</v>
      </c>
      <c r="R38" s="67">
        <f>IF((P38="Preventivo"),"25%",IF(P38="Detectivo","15%",IF(P38="Correctivo","10%","0")))+IF((Q38="Automático"),"25%",IF(Q38="Manual","15%","0"))</f>
        <v>0.4</v>
      </c>
      <c r="S38" s="90" t="s">
        <v>267</v>
      </c>
      <c r="T38" s="90" t="s">
        <v>268</v>
      </c>
      <c r="U38" s="90" t="s">
        <v>269</v>
      </c>
      <c r="V38" s="67">
        <f t="shared" ref="V38" si="96">IF(O38="probabilidad",J38-(J38*R38),IF(O38="Impacto",(J38-0),"0"))</f>
        <v>0.4</v>
      </c>
      <c r="W38" s="464">
        <f t="shared" ref="W38" si="97">V40</f>
        <v>0.24</v>
      </c>
      <c r="X38" s="461" t="str">
        <f t="shared" ref="X38" si="98">IF((W38&lt;21%),"Muy Bajo",IF((W38&lt;41%),"Baja",IF((W38&lt;61%),"Media",IF((W38&lt;81%),"Alta",IF((W38&lt;101%),"Muy alta","0")))))</f>
        <v>Baja</v>
      </c>
      <c r="Y38" s="464">
        <f t="shared" ref="Y38" si="99">IF(O38="Impacto",L38-(L38*R38),IF(O38="Probabilidad",L38-0,"0"))</f>
        <v>0.6</v>
      </c>
      <c r="Z38" s="461" t="str">
        <f t="shared" ref="Z38" si="100">IF((Y38&lt;21%),"Leve",IF((Y38&lt;41%),"Menor",IF((Y38&lt;61%),"Moderado",IF((Y38&lt;81%),"Mayor",IF((Y38&lt;101%),"Catastrófico","0")))))</f>
        <v>Moderado</v>
      </c>
      <c r="AA38" s="464" t="str">
        <f t="shared" ref="AA38" si="101">IF((X38="Muy alta")*(Z38="Catastrófico"),"Extremo",IF((X38="Muy alta")*(Z38="Mayor"),"Alto",IF((X38="Muy alta")*(Z38="Moderado"),"Alto",IF((X38="Muy alta")*(Z38="Menor"),"Alto",IF((X38="Muy alta")*(Z38="Leve"),"Alto",IF((X38="Alta")*(Z38="Catastrófico"),"Extremo",IF((X38="Alta")*(Z38="Mayor"),"Alto",IF((X38="Alta")*(Z38="Moderado"),"Alto",IF((X38="Alta")*(Z38="Menor"),"Moderado",IF((X38="Alta")*(Z38="Leve"),"Moderado",IF((X38="Media")*(Z38="Catastrófico"),"Extremo",IF((X38="Media")*(Z38="Mayor"),"Alto",IF((X38="Media")*(Z38="Moderado"),"Moderado",IF((X38="Media")*(Z38="Menor"),"Moderado",IF((X38="Media")*(Z38="Leve"),"Moderado",IF((X38="Baja")*(Z38="Catastrófico"),"Extremo",IF((X38="Baja")*(Z38="Mayor"),"Alto",IF((X38="Baja")*(Z38="Moderado"),"Moderado",IF((X38="Baja")*(Z38="Menor"),"Moderado",IF((X38="Baja")*(Z38="Leve"),"Bajo",IF((X38="Muy bajo")*(Z38="Catastrófico"),"Extremo",IF((X38="Muy bajo")*(Z38="Mayor"),"Alto",IF((X38="Muy bajo")*(Z38="Moderado"),"Moderado",IF((X38="Muy bajo")*(Z38="Menor"),"Bajo",IF((X38="Muy bajo")*(Z38="Leve"),"Bajo","0")))))))))))))))))))))))))</f>
        <v>Moderado</v>
      </c>
      <c r="AB38" s="461" t="s">
        <v>310</v>
      </c>
      <c r="AC38" s="467" t="s">
        <v>417</v>
      </c>
      <c r="AD38" s="469" t="s">
        <v>418</v>
      </c>
      <c r="AE38" s="470">
        <v>44956</v>
      </c>
      <c r="AF38" s="340">
        <v>44958</v>
      </c>
      <c r="AG38" s="109" t="s">
        <v>496</v>
      </c>
      <c r="AH38" s="109" t="s">
        <v>496</v>
      </c>
      <c r="AI38" s="109" t="s">
        <v>496</v>
      </c>
      <c r="AJ38" s="109" t="s">
        <v>496</v>
      </c>
      <c r="AK38" s="329" t="s">
        <v>271</v>
      </c>
    </row>
    <row r="39" spans="1:37" s="69" customFormat="1" ht="113.25" customHeight="1">
      <c r="A39" s="451"/>
      <c r="B39" s="451"/>
      <c r="C39" s="361"/>
      <c r="D39" s="361"/>
      <c r="E39" s="454"/>
      <c r="F39" s="457"/>
      <c r="G39" s="459"/>
      <c r="H39" s="462"/>
      <c r="I39" s="351"/>
      <c r="J39" s="462"/>
      <c r="K39" s="462"/>
      <c r="L39" s="462"/>
      <c r="M39" s="465"/>
      <c r="N39" s="103" t="s">
        <v>497</v>
      </c>
      <c r="O39" s="90" t="s">
        <v>227</v>
      </c>
      <c r="P39" s="90" t="s">
        <v>265</v>
      </c>
      <c r="Q39" s="108" t="s">
        <v>266</v>
      </c>
      <c r="R39" s="67">
        <f>IF((P39="Preventivo"),"25%",IF(P39="Detectivo","15%",IF(P39="Correctivo","10%","0")))+IF((Q39="Automático"),"25%",IF(Q39="Manual","15%","0"))</f>
        <v>0.4</v>
      </c>
      <c r="S39" s="90" t="s">
        <v>267</v>
      </c>
      <c r="T39" s="90" t="s">
        <v>268</v>
      </c>
      <c r="U39" s="90" t="s">
        <v>269</v>
      </c>
      <c r="V39" s="67">
        <f>V37-(V37*R39)</f>
        <v>0</v>
      </c>
      <c r="W39" s="465"/>
      <c r="X39" s="462"/>
      <c r="Y39" s="465"/>
      <c r="Z39" s="462"/>
      <c r="AA39" s="465"/>
      <c r="AB39" s="462"/>
      <c r="AC39" s="468"/>
      <c r="AD39" s="469"/>
      <c r="AE39" s="471"/>
      <c r="AF39" s="355"/>
      <c r="AG39" s="109" t="s">
        <v>498</v>
      </c>
      <c r="AH39" s="109" t="s">
        <v>498</v>
      </c>
      <c r="AI39" s="109" t="s">
        <v>498</v>
      </c>
      <c r="AJ39" s="109" t="s">
        <v>498</v>
      </c>
      <c r="AK39" s="351"/>
    </row>
    <row r="40" spans="1:37" s="69" customFormat="1" ht="138.75" customHeight="1">
      <c r="A40" s="452"/>
      <c r="B40" s="452"/>
      <c r="C40" s="346"/>
      <c r="D40" s="346"/>
      <c r="E40" s="455"/>
      <c r="F40" s="294"/>
      <c r="G40" s="460"/>
      <c r="H40" s="463"/>
      <c r="I40" s="330"/>
      <c r="J40" s="463"/>
      <c r="K40" s="463"/>
      <c r="L40" s="463"/>
      <c r="M40" s="466"/>
      <c r="N40" s="91" t="s">
        <v>499</v>
      </c>
      <c r="O40" s="90" t="s">
        <v>227</v>
      </c>
      <c r="P40" s="90" t="s">
        <v>265</v>
      </c>
      <c r="Q40" s="108" t="s">
        <v>266</v>
      </c>
      <c r="R40" s="67">
        <f t="shared" ref="R40" si="102">IF((P40="Preventivo"),"25%",IF(P40="Detectivo","15%",IF(P40="Correctivo","10%","0")))+IF((Q40="Automático"),"25%",IF(Q40="Manual","15%","0"))</f>
        <v>0.4</v>
      </c>
      <c r="S40" s="90" t="s">
        <v>267</v>
      </c>
      <c r="T40" s="90" t="s">
        <v>268</v>
      </c>
      <c r="U40" s="90" t="s">
        <v>269</v>
      </c>
      <c r="V40" s="94">
        <f>V38-(V38*R40)</f>
        <v>0.24</v>
      </c>
      <c r="W40" s="466"/>
      <c r="X40" s="463"/>
      <c r="Y40" s="466"/>
      <c r="Z40" s="463"/>
      <c r="AA40" s="466"/>
      <c r="AB40" s="463"/>
      <c r="AC40" s="468"/>
      <c r="AD40" s="469"/>
      <c r="AE40" s="472"/>
      <c r="AF40" s="341"/>
      <c r="AG40" s="109" t="s">
        <v>500</v>
      </c>
      <c r="AH40" s="109" t="s">
        <v>500</v>
      </c>
      <c r="AI40" s="109" t="s">
        <v>500</v>
      </c>
      <c r="AJ40" s="109" t="s">
        <v>500</v>
      </c>
      <c r="AK40" s="330"/>
    </row>
    <row r="41" spans="1:37" s="69" customFormat="1" ht="111.75" customHeight="1">
      <c r="A41" s="450" t="s">
        <v>335</v>
      </c>
      <c r="B41" s="450" t="s">
        <v>259</v>
      </c>
      <c r="C41" s="345" t="s">
        <v>501</v>
      </c>
      <c r="D41" s="345" t="s">
        <v>502</v>
      </c>
      <c r="E41" s="453" t="str">
        <f>CONCATENATE(B41," ",C41," ",D41)</f>
        <v>Afectación económica y reputacional por apropiación indebida de recursos financieros debido al incumplimiento de los procesos, normatividad y alteración de documentos en beneficio propio o de terceros.</v>
      </c>
      <c r="F41" s="456" t="s">
        <v>278</v>
      </c>
      <c r="G41" s="458" t="s">
        <v>304</v>
      </c>
      <c r="H41" s="461" t="s">
        <v>503</v>
      </c>
      <c r="I41" s="461" t="s">
        <v>326</v>
      </c>
      <c r="J41" s="461" t="str">
        <f t="shared" ref="J41" si="103">IF((I41="Muy Bajo"),"20%",IF(I41="Baja","40%",IF(I41="Media","60%",IF(I41="Alta","80%",IF(I41="Muy Alta","100%","0")))))</f>
        <v>100%</v>
      </c>
      <c r="K41" s="461" t="s">
        <v>263</v>
      </c>
      <c r="L41" s="461" t="str">
        <f t="shared" ref="L41" si="104">IF((K41="Leve"),"20%",IF(K41="Menor","40%",IF(K41="Moderado","60%",IF(K41="Mayor","80%",IF(K41="Catastrófico","100%","0")))))</f>
        <v>100%</v>
      </c>
      <c r="M41" s="464" t="str">
        <f t="shared" ref="M41" si="105">IF((J41="100%")*(L41="100%"),"Extremo",IF((J41="100%")*(L41="80%"),"Alto",IF((J41="100%")*(L41="60%"),"Alto",IF((J41="100%")*(L41="40%"),"Alto",IF((J41="100%")*(L41="20%"),"Alto",IF((J41="80%")*(L41="100%"),"Extremo",IF((J41="80%")*(L41="80%"),"Alto",IF((J41="80%")*(L41="60%"),"Alto",IF((J41="80%")*(L41="40%"),"Moderado",IF((J41="80%")*(L41="20%"),"Moderado",IF((J41="60%")*(L41="100%"),"Extremo",IF((J41="60%")*(L41="80%"),"Alto",IF((J41="60%")*(L41="60%"),"Moderado",IF((J41="60%")*(L41="40%"),"Moderado",IF((J41="60%")*(L41="20%"),"Moderado",IF((J41="40%")*(L41="100%"),"Extremo",IF((J41="40%")*(L41="80%"),"Alto",IF((J41="40%")*(L41="60%"),"Moderado",IF((J41="40%")*(L41="40%"),"Moderado",IF((J41="40%")*(L41="20%"),"Bajo",IF((J41="20%")*(L41="100%"),"Extremo",IF((J41="20%")*(L41="80%"),"Alto",IF((J41="20%")*(L41="60%"),"Moderado",IF((J41="20%")*(L41="40%"),"Bajo",IF((J41="20%")*(L41="20%"),"Bajo","0")))))))))))))))))))))))))</f>
        <v>Extremo</v>
      </c>
      <c r="N41" s="72" t="s">
        <v>504</v>
      </c>
      <c r="O41" s="90" t="s">
        <v>227</v>
      </c>
      <c r="P41" s="90" t="s">
        <v>265</v>
      </c>
      <c r="Q41" s="90" t="s">
        <v>299</v>
      </c>
      <c r="R41" s="67">
        <f>IF((P41="Preventivo"),"25%",IF(P41="Detectivo","15%",IF(P41="Correctivo","10%","0")))+IF((Q41="Automático"),"25%",IF(Q41="Manual","15%","0"))</f>
        <v>0.5</v>
      </c>
      <c r="S41" s="90" t="s">
        <v>267</v>
      </c>
      <c r="T41" s="90" t="s">
        <v>268</v>
      </c>
      <c r="U41" s="90" t="s">
        <v>269</v>
      </c>
      <c r="V41" s="67">
        <f t="shared" ref="V41" si="106">IF(O41="probabilidad",J41-(J41*R41),IF(O41="Impacto",(J41-0),"0"))</f>
        <v>1</v>
      </c>
      <c r="W41" s="464">
        <f t="shared" ref="W41" si="107">V42</f>
        <v>0.5</v>
      </c>
      <c r="X41" s="461" t="str">
        <f t="shared" ref="X41" si="108">IF((W41&lt;21%),"Muy Bajo",IF((W41&lt;41%),"Baja",IF((W41&lt;61%),"Media",IF((W41&lt;81%),"Alta",IF((W41&lt;101%),"Muy alta","0")))))</f>
        <v>Media</v>
      </c>
      <c r="Y41" s="464">
        <f t="shared" ref="Y41" si="109">IF(O41="Impacto",L41-(L41*R41),IF(O41="Probabilidad",L41-0,"0"))</f>
        <v>0.5</v>
      </c>
      <c r="Z41" s="461" t="str">
        <f t="shared" ref="Z41" si="110">IF((Y41&lt;21%),"Leve",IF((Y41&lt;41%),"Menor",IF((Y41&lt;61%),"Moderado",IF((Y41&lt;81%),"Mayor",IF((Y41&lt;101%),"Catastrófico","0")))))</f>
        <v>Moderado</v>
      </c>
      <c r="AA41" s="464" t="str">
        <f t="shared" ref="AA41" si="111">IF((X41="Muy alta")*(Z41="Catastrófico"),"Extremo",IF((X41="Muy alta")*(Z41="Mayor"),"Alto",IF((X41="Muy alta")*(Z41="Moderado"),"Alto",IF((X41="Muy alta")*(Z41="Menor"),"Alto",IF((X41="Muy alta")*(Z41="Leve"),"Alto",IF((X41="Alta")*(Z41="Catastrófico"),"Extremo",IF((X41="Alta")*(Z41="Mayor"),"Alto",IF((X41="Alta")*(Z41="Moderado"),"Alto",IF((X41="Alta")*(Z41="Menor"),"Moderado",IF((X41="Alta")*(Z41="Leve"),"Moderado",IF((X41="Media")*(Z41="Catastrófico"),"Extremo",IF((X41="Media")*(Z41="Mayor"),"Alto",IF((X41="Media")*(Z41="Moderado"),"Moderado",IF((X41="Media")*(Z41="Menor"),"Moderado",IF((X41="Media")*(Z41="Leve"),"Moderado",IF((X41="Baja")*(Z41="Catastrófico"),"Extremo",IF((X41="Baja")*(Z41="Mayor"),"Alto",IF((X41="Baja")*(Z41="Moderado"),"Moderado",IF((X41="Baja")*(Z41="Menor"),"Moderado",IF((X41="Baja")*(Z41="Leve"),"Bajo",IF((X41="Muy bajo")*(Z41="Catastrófico"),"Extremo",IF((X41="Muy bajo")*(Z41="Mayor"),"Alto",IF((X41="Muy bajo")*(Z41="Moderado"),"Moderado",IF((X41="Muy bajo")*(Z41="Menor"),"Bajo",IF((X41="Muy bajo")*(Z41="Leve"),"Bajo","0")))))))))))))))))))))))))</f>
        <v>Moderado</v>
      </c>
      <c r="AB41" s="461" t="s">
        <v>310</v>
      </c>
      <c r="AC41" s="467" t="s">
        <v>420</v>
      </c>
      <c r="AD41" s="469" t="s">
        <v>418</v>
      </c>
      <c r="AE41" s="470">
        <v>44956</v>
      </c>
      <c r="AF41" s="340">
        <v>44958</v>
      </c>
      <c r="AG41" s="110" t="s">
        <v>505</v>
      </c>
      <c r="AH41" s="110" t="s">
        <v>505</v>
      </c>
      <c r="AI41" s="110" t="s">
        <v>505</v>
      </c>
      <c r="AJ41" s="110" t="s">
        <v>505</v>
      </c>
      <c r="AK41" s="329" t="s">
        <v>271</v>
      </c>
    </row>
    <row r="42" spans="1:37" s="69" customFormat="1" ht="111.75" customHeight="1">
      <c r="A42" s="452"/>
      <c r="B42" s="452"/>
      <c r="C42" s="346"/>
      <c r="D42" s="346"/>
      <c r="E42" s="455"/>
      <c r="F42" s="294"/>
      <c r="G42" s="460"/>
      <c r="H42" s="463"/>
      <c r="I42" s="463"/>
      <c r="J42" s="463"/>
      <c r="K42" s="463"/>
      <c r="L42" s="463"/>
      <c r="M42" s="466"/>
      <c r="N42" s="91" t="s">
        <v>506</v>
      </c>
      <c r="O42" s="90" t="s">
        <v>227</v>
      </c>
      <c r="P42" s="90" t="s">
        <v>265</v>
      </c>
      <c r="Q42" s="90" t="s">
        <v>299</v>
      </c>
      <c r="R42" s="67">
        <f t="shared" ref="R42:R52" si="112">IF((P42="Preventivo"),"25%",IF(P42="Detectivo","15%",IF(P42="Correctivo","10%","0")))+IF((Q42="Automático"),"25%",IF(Q42="Manual","15%","0"))</f>
        <v>0.5</v>
      </c>
      <c r="S42" s="90" t="s">
        <v>267</v>
      </c>
      <c r="T42" s="90" t="s">
        <v>268</v>
      </c>
      <c r="U42" s="90" t="s">
        <v>269</v>
      </c>
      <c r="V42" s="94">
        <f>V41-(V41*R42)</f>
        <v>0.5</v>
      </c>
      <c r="W42" s="466"/>
      <c r="X42" s="463"/>
      <c r="Y42" s="466"/>
      <c r="Z42" s="463"/>
      <c r="AA42" s="466"/>
      <c r="AB42" s="463"/>
      <c r="AC42" s="473"/>
      <c r="AD42" s="469"/>
      <c r="AE42" s="472"/>
      <c r="AF42" s="341"/>
      <c r="AG42" s="109" t="s">
        <v>507</v>
      </c>
      <c r="AH42" s="109" t="s">
        <v>507</v>
      </c>
      <c r="AI42" s="109" t="s">
        <v>507</v>
      </c>
      <c r="AJ42" s="109" t="s">
        <v>507</v>
      </c>
      <c r="AK42" s="330"/>
    </row>
    <row r="43" spans="1:37" s="50" customFormat="1" ht="131.25">
      <c r="A43" s="368" t="s">
        <v>332</v>
      </c>
      <c r="B43" s="115" t="s">
        <v>259</v>
      </c>
      <c r="C43" s="116" t="s">
        <v>508</v>
      </c>
      <c r="D43" s="116" t="s">
        <v>509</v>
      </c>
      <c r="E43" s="115" t="str">
        <f>CONCATENATE(B43," ",C43," ",D43)</f>
        <v>Afectación económica y reputacional por no radicar los documentos de  Renovación del Registro calificado de los programas  en los tiempos establecidos por parte del Ministerio  debido a la inactivación o por expiración del Registro calificado el programa el cual no podra admitir nuevos estuadiantes</v>
      </c>
      <c r="F43" s="117" t="s">
        <v>278</v>
      </c>
      <c r="G43" s="111" t="s">
        <v>317</v>
      </c>
      <c r="H43" s="111" t="s">
        <v>201</v>
      </c>
      <c r="I43" s="112" t="s">
        <v>201</v>
      </c>
      <c r="J43" s="112" t="str">
        <f>IF((I43="Muy Bajo"),"20%",IF(I43="Baja","40%",IF(I43="Media","60%",IF(I43="Alta","80%",IF(I43="Muy Alta","100%","0")))))</f>
        <v>80%</v>
      </c>
      <c r="K43" s="112" t="s">
        <v>274</v>
      </c>
      <c r="L43" s="112" t="str">
        <f>IF((K43="Leve"),"20%",IF(K43="Menor","40%",IF(K43="Moderado","60%",IF(K43="Mayor","80%",IF(K43="Catastrófico","100%","0")))))</f>
        <v>80%</v>
      </c>
      <c r="M43" s="113" t="str">
        <f>IF((J43="100%")*(L43="100%"),"Extremo",IF((J43="100%")*(L43="80%"),"Alto",IF((J43="100%")*(L43="60%"),"Alto",IF((J43="100%")*(L43="40%"),"Alto",IF((J43="100%")*(L43="20%"),"Alto",IF((J43="80%")*(L43="100%"),"Extremo",IF((J43="80%")*(L43="80%"),"Alto",IF((J43="80%")*(L43="60%"),"Alto",IF((J43="80%")*(L43="40%"),"Moderado",IF((J43="80%")*(L43="20%"),"Moderado",IF((J43="60%")*(L43="100%"),"Extremo",IF((J43="60%")*(L43="80%"),"Alto",IF((J43="60%")*(L43="60%"),"Moderado",IF((J43="60%")*(L43="40%"),"Moderado",IF((J43="60%")*(L43="20%"),"Moderado",IF((J43="40%")*(L43="100%"),"Extremo",IF((J43="40%")*(L43="80%"),"Alto",IF((J43="40%")*(L43="60%"),"Moderado",IF((J43="40%")*(L43="40%"),"Moderado",IF((J43="40%")*(L43="20%"),"Bajo",IF((J43="20%")*(L43="100%"),"Extremo",IF((J43="20%")*(L43="80%"),"Alto",IF((J43="20%")*(L43="60%"),"Moderado",IF((J43="20%")*(L43="40%"),"Bajo",IF((J43="20%")*(L43="20%"),"Bajo","0")))))))))))))))))))))))))</f>
        <v>Alto</v>
      </c>
      <c r="N43" s="190" t="s">
        <v>510</v>
      </c>
      <c r="O43" s="30" t="s">
        <v>264</v>
      </c>
      <c r="P43" s="30" t="s">
        <v>265</v>
      </c>
      <c r="Q43" s="30" t="s">
        <v>266</v>
      </c>
      <c r="R43" s="114">
        <f t="shared" si="112"/>
        <v>0.4</v>
      </c>
      <c r="S43" s="30" t="s">
        <v>267</v>
      </c>
      <c r="T43" s="30" t="s">
        <v>268</v>
      </c>
      <c r="U43" s="30" t="s">
        <v>269</v>
      </c>
      <c r="V43" s="114">
        <f t="shared" ref="V43:V45" si="113">V42-(V42*R43)</f>
        <v>0.3</v>
      </c>
      <c r="W43" s="474">
        <v>0.3</v>
      </c>
      <c r="X43" s="475" t="str">
        <f>IF((W43&lt;21%),"Muy Bajo",IF((W43&lt;41%),"Baja",IF((W43&lt;61%),"Media",IF((W43&lt;81%),"Alta",IF((W43&lt;101%),"Muy alta","0")))))</f>
        <v>Baja</v>
      </c>
      <c r="Y43" s="474">
        <f>IF(O43="Impacto",L43-(L43*R43),IF(O43="Probabilidad",L43-0,"0"))</f>
        <v>0.8</v>
      </c>
      <c r="Z43" s="475" t="str">
        <f>IF((Y43&lt;21%),"Leve",IF((Y43&lt;41%),"Menor",IF((Y43&lt;61%),"Moderado",IF((Y43&lt;81%),"Mayor",IF((Y43&lt;101%),"Catastrófico","0")))))</f>
        <v>Mayor</v>
      </c>
      <c r="AA43" s="474" t="str">
        <f>IF((X43="Muy alta")*(Z43="Catastrófico"),"Extremo",IF((X43="Muy alta")*(Z43="Mayor"),"Alto",IF((X43="Muy alta")*(Z43="Moderado"),"Alto",IF((X43="Muy alta")*(Z43="Menor"),"Alto",IF((X43="Muy alta")*(Z43="Leve"),"Alto",IF((X43="Alta")*(Z43="Catastrófico"),"Extremo",IF((X43="Alta")*(Z43="Mayor"),"Alto",IF((X43="Alta")*(Z43="Moderado"),"Alto",IF((X43="Alta")*(Z43="Menor"),"Moderado",IF((X43="Alta")*(Z43="Leve"),"Moderado",IF((X43="Media")*(Z43="Catastrófico"),"Extremo",IF((X43="Media")*(Z43="Mayor"),"Alto",IF((X43="Media")*(Z43="Moderado"),"Moderado",IF((X43="Media")*(Z43="Menor"),"Moderado",IF((X43="Media")*(Z43="Leve"),"Moderado",IF((X43="Baja")*(Z43="Catastrófico"),"Extremo",IF((X43="Baja")*(Z43="Mayor"),"Alto",IF((X43="Baja")*(Z43="Moderado"),"Moderado",IF((X43="Baja")*(Z43="Menor"),"Moderado",IF((X43="Baja")*(Z43="Leve"),"Bajo",IF((X43="Muy bajo")*(Z43="Catastrófico"),"Extremo",IF((X43="Muy bajo")*(Z43="Mayor"),"Alto",IF((X43="Muy bajo")*(Z43="Moderado"),"Moderado",IF((X43="Muy bajo")*(Z43="Menor"),"Bajo",IF((X43="Muy bajo")*(Z43="Leve"),"Bajo","0")))))))))))))))))))))))))</f>
        <v>Alto</v>
      </c>
      <c r="AB43" s="475" t="s">
        <v>310</v>
      </c>
      <c r="AC43" s="476" t="s">
        <v>511</v>
      </c>
      <c r="AD43" s="477" t="s">
        <v>449</v>
      </c>
      <c r="AE43" s="478">
        <v>44956</v>
      </c>
      <c r="AF43" s="478">
        <v>44958</v>
      </c>
      <c r="AG43" s="477" t="s">
        <v>512</v>
      </c>
      <c r="AH43" s="477" t="s">
        <v>512</v>
      </c>
      <c r="AI43" s="477" t="s">
        <v>512</v>
      </c>
      <c r="AJ43" s="477" t="s">
        <v>512</v>
      </c>
      <c r="AK43" s="475" t="s">
        <v>513</v>
      </c>
    </row>
    <row r="44" spans="1:37" s="50" customFormat="1" hidden="1">
      <c r="A44" s="315"/>
      <c r="B44" s="118"/>
      <c r="C44" s="118"/>
      <c r="D44" s="118"/>
      <c r="E44" s="118"/>
      <c r="F44" s="118"/>
      <c r="G44" s="43"/>
      <c r="H44" s="43"/>
      <c r="I44" s="43"/>
      <c r="J44" s="43"/>
      <c r="K44" s="43"/>
      <c r="L44" s="43"/>
      <c r="M44" s="43"/>
      <c r="N44" s="191"/>
      <c r="O44" s="30" t="s">
        <v>264</v>
      </c>
      <c r="P44" s="30" t="s">
        <v>265</v>
      </c>
      <c r="Q44" s="30" t="s">
        <v>266</v>
      </c>
      <c r="R44" s="114">
        <f t="shared" si="112"/>
        <v>0.4</v>
      </c>
      <c r="S44" s="30" t="s">
        <v>267</v>
      </c>
      <c r="T44" s="30" t="s">
        <v>268</v>
      </c>
      <c r="U44" s="30" t="s">
        <v>269</v>
      </c>
      <c r="V44" s="114">
        <f t="shared" si="113"/>
        <v>0.18</v>
      </c>
      <c r="W44" s="380"/>
      <c r="X44" s="380"/>
      <c r="Y44" s="380"/>
      <c r="Z44" s="380"/>
      <c r="AA44" s="380"/>
      <c r="AB44" s="380"/>
      <c r="AC44" s="315"/>
      <c r="AD44" s="315"/>
      <c r="AE44" s="315"/>
      <c r="AF44" s="315"/>
      <c r="AG44" s="315"/>
      <c r="AH44" s="315"/>
      <c r="AI44" s="315"/>
      <c r="AJ44" s="315"/>
      <c r="AK44" s="380"/>
    </row>
    <row r="45" spans="1:37" s="50" customFormat="1" ht="150">
      <c r="A45" s="119" t="s">
        <v>332</v>
      </c>
      <c r="B45" s="115" t="s">
        <v>259</v>
      </c>
      <c r="C45" s="116" t="s">
        <v>514</v>
      </c>
      <c r="D45" s="116" t="s">
        <v>515</v>
      </c>
      <c r="E45" s="115" t="str">
        <f>CONCATENATE(B45," ",C45," ",D45)</f>
        <v>Afectación económica y reputacional por publicidad y oferta de programas sin claridad o registro calificado debido a que la Institucion solamente podrá hacer publicidad y ofrecer los programas una vez se obtengan el registro calificado. y tenga su cogido SNIES</v>
      </c>
      <c r="F45" s="117" t="s">
        <v>278</v>
      </c>
      <c r="G45" s="111" t="s">
        <v>317</v>
      </c>
      <c r="H45" s="111" t="s">
        <v>201</v>
      </c>
      <c r="I45" s="112" t="s">
        <v>201</v>
      </c>
      <c r="J45" s="112" t="str">
        <f>IF((I45="Muy Bajo"),"20%",IF(I45="Baja","40%",IF(I45="Media","60%",IF(I45="Alta","80%",IF(I45="Muy Alta","100%","0")))))</f>
        <v>80%</v>
      </c>
      <c r="K45" s="112" t="s">
        <v>274</v>
      </c>
      <c r="L45" s="112" t="str">
        <f>IF((K45="Leve"),"20%",IF(K45="Menor","40%",IF(K45="Moderado","60%",IF(K45="Mayor","80%",IF(K45="Catastrófico","100%","0")))))</f>
        <v>80%</v>
      </c>
      <c r="M45" s="113" t="str">
        <f>IF((J45="100%")*(L45="100%"),"Extremo",IF((J45="100%")*(L45="80%"),"Alto",IF((J45="100%")*(L45="60%"),"Alto",IF((J45="100%")*(L45="40%"),"Alto",IF((J45="100%")*(L45="20%"),"Alto",IF((J45="80%")*(L45="100%"),"Extremo",IF((J45="80%")*(L45="80%"),"Alto",IF((J45="80%")*(L45="60%"),"Alto",IF((J45="80%")*(L45="40%"),"Moderado",IF((J45="80%")*(L45="20%"),"Moderado",IF((J45="60%")*(L45="100%"),"Extremo",IF((J45="60%")*(L45="80%"),"Alto",IF((J45="60%")*(L45="60%"),"Moderado",IF((J45="60%")*(L45="40%"),"Moderado",IF((J45="60%")*(L45="20%"),"Moderado",IF((J45="40%")*(L45="100%"),"Extremo",IF((J45="40%")*(L45="80%"),"Alto",IF((J45="40%")*(L45="60%"),"Moderado",IF((J45="40%")*(L45="40%"),"Moderado",IF((J45="40%")*(L45="20%"),"Bajo",IF((J45="20%")*(L45="100%"),"Extremo",IF((J45="20%")*(L45="80%"),"Alto",IF((J45="20%")*(L45="60%"),"Moderado",IF((J45="20%")*(L45="40%"),"Bajo",IF((J45="20%")*(L45="20%"),"Bajo","0")))))))))))))))))))))))))</f>
        <v>Alto</v>
      </c>
      <c r="N45" s="192" t="s">
        <v>516</v>
      </c>
      <c r="O45" s="30" t="s">
        <v>264</v>
      </c>
      <c r="P45" s="30" t="s">
        <v>265</v>
      </c>
      <c r="Q45" s="30" t="s">
        <v>266</v>
      </c>
      <c r="R45" s="114">
        <f t="shared" si="112"/>
        <v>0.4</v>
      </c>
      <c r="S45" s="30" t="s">
        <v>267</v>
      </c>
      <c r="T45" s="30" t="s">
        <v>268</v>
      </c>
      <c r="U45" s="30" t="s">
        <v>269</v>
      </c>
      <c r="V45" s="114">
        <f t="shared" si="113"/>
        <v>0.108</v>
      </c>
      <c r="W45" s="114">
        <v>0.3</v>
      </c>
      <c r="X45" s="30" t="str">
        <f>IF((W45&lt;21%),"Muy Bajo",IF((W45&lt;41%),"Baja",IF((W45&lt;61%),"Media",IF((W45&lt;81%),"Alta",IF((W45&lt;101%),"Muy alta","0")))))</f>
        <v>Baja</v>
      </c>
      <c r="Y45" s="114">
        <f>IF(O45="Impacto",L45-(L45*R45),IF(O45="Probabilidad",L45-0,"0"))</f>
        <v>0.8</v>
      </c>
      <c r="Z45" s="30" t="str">
        <f>IF((Y45&lt;21%),"Leve",IF((Y45&lt;41%),"Menor",IF((Y45&lt;61%),"Moderado",IF((Y45&lt;81%),"Mayor",IF((Y45&lt;101%),"Catastrófico","0")))))</f>
        <v>Mayor</v>
      </c>
      <c r="AA45" s="114" t="str">
        <f>IF((X45="Muy alta")*(Z45="Catastrófico"),"Extremo",IF((X45="Muy alta")*(Z45="Mayor"),"Alto",IF((X45="Muy alta")*(Z45="Moderado"),"Alto",IF((X45="Muy alta")*(Z45="Menor"),"Alto",IF((X45="Muy alta")*(Z45="Leve"),"Alto",IF((X45="Alta")*(Z45="Catastrófico"),"Extremo",IF((X45="Alta")*(Z45="Mayor"),"Alto",IF((X45="Alta")*(Z45="Moderado"),"Alto",IF((X45="Alta")*(Z45="Menor"),"Moderado",IF((X45="Alta")*(Z45="Leve"),"Moderado",IF((X45="Media")*(Z45="Catastrófico"),"Extremo",IF((X45="Media")*(Z45="Mayor"),"Alto",IF((X45="Media")*(Z45="Moderado"),"Moderado",IF((X45="Media")*(Z45="Menor"),"Moderado",IF((X45="Media")*(Z45="Leve"),"Moderado",IF((X45="Baja")*(Z45="Catastrófico"),"Extremo",IF((X45="Baja")*(Z45="Mayor"),"Alto",IF((X45="Baja")*(Z45="Moderado"),"Moderado",IF((X45="Baja")*(Z45="Menor"),"Moderado",IF((X45="Baja")*(Z45="Leve"),"Bajo",IF((X45="Muy bajo")*(Z45="Catastrófico"),"Extremo",IF((X45="Muy bajo")*(Z45="Mayor"),"Alto",IF((X45="Muy bajo")*(Z45="Moderado"),"Moderado",IF((X45="Muy bajo")*(Z45="Menor"),"Bajo",IF((X45="Muy bajo")*(Z45="Leve"),"Bajo","0")))))))))))))))))))))))))</f>
        <v>Alto</v>
      </c>
      <c r="AB45" s="30" t="s">
        <v>310</v>
      </c>
      <c r="AC45" s="181" t="s">
        <v>511</v>
      </c>
      <c r="AD45" s="182" t="s">
        <v>449</v>
      </c>
      <c r="AE45" s="183">
        <v>44956</v>
      </c>
      <c r="AF45" s="183">
        <v>44958</v>
      </c>
      <c r="AG45" s="184" t="s">
        <v>517</v>
      </c>
      <c r="AH45" s="184" t="s">
        <v>517</v>
      </c>
      <c r="AI45" s="184" t="s">
        <v>517</v>
      </c>
      <c r="AJ45" s="184" t="s">
        <v>517</v>
      </c>
      <c r="AK45" s="30" t="s">
        <v>271</v>
      </c>
    </row>
    <row r="46" spans="1:37" s="50" customFormat="1" ht="93.75" customHeight="1">
      <c r="A46" s="479" t="s">
        <v>334</v>
      </c>
      <c r="B46" s="479" t="s">
        <v>259</v>
      </c>
      <c r="C46" s="481" t="s">
        <v>410</v>
      </c>
      <c r="D46" s="477" t="s">
        <v>518</v>
      </c>
      <c r="E46" s="479" t="str">
        <f t="shared" ref="E46:E48" si="114">CONCATENATE(B46," ",C46," ",D46)</f>
        <v>Afectación económica y reputacional por uso del poder para la vinculación de personal debido a que no cumple los requisitos  establecidos en el manual de funciones, para beneficio propio o de un tercero.</v>
      </c>
      <c r="F46" s="484" t="s">
        <v>278</v>
      </c>
      <c r="G46" s="486" t="s">
        <v>317</v>
      </c>
      <c r="H46" s="486" t="s">
        <v>201</v>
      </c>
      <c r="I46" s="484" t="s">
        <v>201</v>
      </c>
      <c r="J46" s="484" t="str">
        <f t="shared" ref="J46:J48" si="115">IF((I46="Muy Bajo"),"20%",IF(I46="Baja","40%",IF(I46="Media","60%",IF(I46="Alta","80%",IF(I46="Muy Alta","100%","0")))))</f>
        <v>80%</v>
      </c>
      <c r="K46" s="484" t="s">
        <v>274</v>
      </c>
      <c r="L46" s="484" t="str">
        <f t="shared" ref="L46:L48" si="116">IF((K46="Leve"),"20%",IF(K46="Menor","40%",IF(K46="Moderado","60%",IF(K46="Mayor","80%",IF(K46="Catastrófico","100%","0")))))</f>
        <v>80%</v>
      </c>
      <c r="M46" s="492" t="str">
        <f t="shared" ref="M46:M48" si="117">IF((J46="100%")*(L46="100%"),"Extremo",IF((J46="100%")*(L46="80%"),"Alto",IF((J46="100%")*(L46="60%"),"Alto",IF((J46="100%")*(L46="40%"),"Alto",IF((J46="100%")*(L46="20%"),"Alto",IF((J46="80%")*(L46="100%"),"Extremo",IF((J46="80%")*(L46="80%"),"Alto",IF((J46="80%")*(L46="60%"),"Alto",IF((J46="80%")*(L46="40%"),"Moderado",IF((J46="80%")*(L46="20%"),"Moderado",IF((J46="60%")*(L46="100%"),"Extremo",IF((J46="60%")*(L46="80%"),"Alto",IF((J46="60%")*(L46="60%"),"Moderado",IF((J46="60%")*(L46="40%"),"Moderado",IF((J46="60%")*(L46="20%"),"Moderado",IF((J46="40%")*(L46="100%"),"Extremo",IF((J46="40%")*(L46="80%"),"Alto",IF((J46="40%")*(L46="60%"),"Moderado",IF((J46="40%")*(L46="40%"),"Moderado",IF((J46="40%")*(L46="20%"),"Bajo",IF((J46="20%")*(L46="100%"),"Extremo",IF((J46="20%")*(L46="80%"),"Alto",IF((J46="20%")*(L46="60%"),"Moderado",IF((J46="20%")*(L46="40%"),"Bajo",IF((J46="20%")*(L46="20%"),"Bajo","0")))))))))))))))))))))))))</f>
        <v>Alto</v>
      </c>
      <c r="N46" s="116" t="s">
        <v>519</v>
      </c>
      <c r="O46" s="117" t="s">
        <v>264</v>
      </c>
      <c r="P46" s="117" t="s">
        <v>265</v>
      </c>
      <c r="Q46" s="117" t="s">
        <v>266</v>
      </c>
      <c r="R46" s="120">
        <f t="shared" si="112"/>
        <v>0.4</v>
      </c>
      <c r="S46" s="121" t="s">
        <v>267</v>
      </c>
      <c r="T46" s="121" t="s">
        <v>268</v>
      </c>
      <c r="U46" s="121" t="s">
        <v>269</v>
      </c>
      <c r="V46" s="120">
        <f>IF(O46="probabilidad",J46-(J46*R46),IF(O46="Impacto",(J46-0),"0"))</f>
        <v>0.48</v>
      </c>
      <c r="W46" s="494">
        <v>0.4</v>
      </c>
      <c r="X46" s="496" t="str">
        <f t="shared" ref="X46" si="118">IF((W46&lt;21%),"Muy Bajo",IF((W46&lt;41%),"Baja",IF((W46&lt;61%),"Media",IF((W46&lt;81%),"Alta",IF((W46&lt;101%),"Muy alta","0")))))</f>
        <v>Baja</v>
      </c>
      <c r="Y46" s="494">
        <f>IF(O46="Impacto",L46-(L46*R46),IF(O46="Probabilidad",L46-0,"0"))</f>
        <v>0.8</v>
      </c>
      <c r="Z46" s="496" t="str">
        <f t="shared" ref="Z46:Z48" si="119">IF((Y46&lt;21%),"Leve",IF((Y46&lt;41%),"Menor",IF((Y46&lt;61%),"Moderado",IF((Y46&lt;81%),"Mayor",IF((Y46&lt;101%),"Catastrófico","0")))))</f>
        <v>Mayor</v>
      </c>
      <c r="AA46" s="494" t="str">
        <f t="shared" ref="AA46:AA48" si="120">IF((X46="Muy alta")*(Z46="Catastrófico"),"Extremo",IF((X46="Muy alta")*(Z46="Mayor"),"Alto",IF((X46="Muy alta")*(Z46="Moderado"),"Alto",IF((X46="Muy alta")*(Z46="Menor"),"Alto",IF((X46="Muy alta")*(Z46="Leve"),"Alto",IF((X46="Alta")*(Z46="Catastrófico"),"Extremo",IF((X46="Alta")*(Z46="Mayor"),"Alto",IF((X46="Alta")*(Z46="Moderado"),"Alto",IF((X46="Alta")*(Z46="Menor"),"Moderado",IF((X46="Alta")*(Z46="Leve"),"Moderado",IF((X46="Media")*(Z46="Catastrófico"),"Extremo",IF((X46="Media")*(Z46="Mayor"),"Alto",IF((X46="Media")*(Z46="Moderado"),"Moderado",IF((X46="Media")*(Z46="Menor"),"Moderado",IF((X46="Media")*(Z46="Leve"),"Moderado",IF((X46="Baja")*(Z46="Catastrófico"),"Extremo",IF((X46="Baja")*(Z46="Mayor"),"Alto",IF((X46="Baja")*(Z46="Moderado"),"Moderado",IF((X46="Baja")*(Z46="Menor"),"Moderado",IF((X46="Baja")*(Z46="Leve"),"Bajo",IF((X46="Muy bajo")*(Z46="Catastrófico"),"Extremo",IF((X46="Muy bajo")*(Z46="Mayor"),"Alto",IF((X46="Muy bajo")*(Z46="Moderado"),"Moderado",IF((X46="Muy bajo")*(Z46="Menor"),"Bajo",IF((X46="Muy bajo")*(Z46="Leve"),"Bajo","0")))))))))))))))))))))))))</f>
        <v>Alto</v>
      </c>
      <c r="AB46" s="496" t="s">
        <v>270</v>
      </c>
      <c r="AC46" s="391" t="s">
        <v>411</v>
      </c>
      <c r="AD46" s="368" t="s">
        <v>412</v>
      </c>
      <c r="AE46" s="488">
        <v>44956</v>
      </c>
      <c r="AF46" s="488">
        <v>44958</v>
      </c>
      <c r="AG46" s="368" t="s">
        <v>348</v>
      </c>
      <c r="AH46" s="368" t="s">
        <v>349</v>
      </c>
      <c r="AI46" s="368" t="s">
        <v>350</v>
      </c>
      <c r="AJ46" s="368" t="s">
        <v>351</v>
      </c>
      <c r="AK46" s="498" t="s">
        <v>366</v>
      </c>
    </row>
    <row r="47" spans="1:37" s="50" customFormat="1" ht="35.25" customHeight="1">
      <c r="A47" s="480"/>
      <c r="B47" s="480"/>
      <c r="C47" s="482"/>
      <c r="D47" s="483"/>
      <c r="E47" s="480"/>
      <c r="F47" s="485"/>
      <c r="G47" s="487"/>
      <c r="H47" s="487"/>
      <c r="I47" s="485"/>
      <c r="J47" s="485"/>
      <c r="K47" s="485"/>
      <c r="L47" s="485"/>
      <c r="M47" s="493"/>
      <c r="N47" s="122" t="s">
        <v>520</v>
      </c>
      <c r="O47" s="117" t="s">
        <v>264</v>
      </c>
      <c r="P47" s="117" t="s">
        <v>265</v>
      </c>
      <c r="Q47" s="117" t="s">
        <v>266</v>
      </c>
      <c r="R47" s="120">
        <f t="shared" si="112"/>
        <v>0.4</v>
      </c>
      <c r="S47" s="121" t="s">
        <v>267</v>
      </c>
      <c r="T47" s="121" t="s">
        <v>268</v>
      </c>
      <c r="U47" s="121" t="s">
        <v>269</v>
      </c>
      <c r="V47" s="120">
        <f>IF(O47="probabilidad",J46-(J46*R47),IF(O47="Impacto",(J46-0),"0"))</f>
        <v>0.48</v>
      </c>
      <c r="W47" s="495"/>
      <c r="X47" s="497"/>
      <c r="Y47" s="495"/>
      <c r="Z47" s="497"/>
      <c r="AA47" s="495"/>
      <c r="AB47" s="497"/>
      <c r="AC47" s="502"/>
      <c r="AD47" s="491"/>
      <c r="AE47" s="489"/>
      <c r="AF47" s="489"/>
      <c r="AG47" s="491"/>
      <c r="AH47" s="491"/>
      <c r="AI47" s="491"/>
      <c r="AJ47" s="491"/>
      <c r="AK47" s="499"/>
    </row>
    <row r="48" spans="1:37" s="50" customFormat="1" ht="75" customHeight="1">
      <c r="A48" s="479" t="s">
        <v>334</v>
      </c>
      <c r="B48" s="479" t="s">
        <v>259</v>
      </c>
      <c r="C48" s="477" t="s">
        <v>521</v>
      </c>
      <c r="D48" s="477" t="s">
        <v>522</v>
      </c>
      <c r="E48" s="479" t="str">
        <f t="shared" si="114"/>
        <v>Afectación económica y reputacional por manipulación de información de las Historias Laborales  de los funcionarios  para beneficio propio o de un tercero.</v>
      </c>
      <c r="F48" s="484" t="s">
        <v>278</v>
      </c>
      <c r="G48" s="486" t="s">
        <v>317</v>
      </c>
      <c r="H48" s="486" t="s">
        <v>201</v>
      </c>
      <c r="I48" s="484" t="s">
        <v>201</v>
      </c>
      <c r="J48" s="484" t="str">
        <f t="shared" si="115"/>
        <v>80%</v>
      </c>
      <c r="K48" s="484" t="s">
        <v>276</v>
      </c>
      <c r="L48" s="484" t="str">
        <f t="shared" si="116"/>
        <v>60%</v>
      </c>
      <c r="M48" s="492" t="str">
        <f t="shared" si="117"/>
        <v>Alto</v>
      </c>
      <c r="N48" s="122" t="s">
        <v>523</v>
      </c>
      <c r="O48" s="123" t="s">
        <v>264</v>
      </c>
      <c r="P48" s="121" t="s">
        <v>265</v>
      </c>
      <c r="Q48" s="123" t="s">
        <v>266</v>
      </c>
      <c r="R48" s="120">
        <f>IF((P48="Preventivo"),"25%",IF(P48="Detectivo","15%",IF(P48="Correctivo","10%","0")))+IF((Q48="Automático"),"25%",IF(Q48="Manual","15%","0"))</f>
        <v>0.4</v>
      </c>
      <c r="S48" s="121" t="s">
        <v>267</v>
      </c>
      <c r="T48" s="121" t="s">
        <v>268</v>
      </c>
      <c r="U48" s="121" t="s">
        <v>269</v>
      </c>
      <c r="V48" s="120">
        <f>IF(O48="probabilidad",J48-(J48*R48),IF(O48="Impacto",(J48-0),"0"))</f>
        <v>0.48</v>
      </c>
      <c r="W48" s="500">
        <v>0.4</v>
      </c>
      <c r="X48" s="496" t="str">
        <f>IF((W48&lt;21%),"Muy Bajo",IF((W48&lt;41%),"Baja",IF((W48&lt;61%),"Media",IF((W48&lt;81%),"Alta",IF((W48&lt;101%),"Muy alta","0")))))</f>
        <v>Baja</v>
      </c>
      <c r="Y48" s="494">
        <f>IF(O48="Impacto",L48-(L48*R48),IF(O48="Probabilidad",L48-0,"0"))</f>
        <v>0.6</v>
      </c>
      <c r="Z48" s="496" t="str">
        <f t="shared" si="119"/>
        <v>Moderado</v>
      </c>
      <c r="AA48" s="494" t="str">
        <f t="shared" si="120"/>
        <v>Moderado</v>
      </c>
      <c r="AB48" s="496" t="s">
        <v>270</v>
      </c>
      <c r="AC48" s="490"/>
      <c r="AD48" s="490"/>
      <c r="AE48" s="490"/>
      <c r="AF48" s="490"/>
      <c r="AG48" s="490"/>
      <c r="AH48" s="490"/>
      <c r="AI48" s="490"/>
      <c r="AJ48" s="490"/>
      <c r="AK48" s="315"/>
    </row>
    <row r="49" spans="1:37" s="50" customFormat="1" ht="43.5" customHeight="1">
      <c r="A49" s="480"/>
      <c r="B49" s="480"/>
      <c r="C49" s="483"/>
      <c r="D49" s="483"/>
      <c r="E49" s="480"/>
      <c r="F49" s="485"/>
      <c r="G49" s="487"/>
      <c r="H49" s="487"/>
      <c r="I49" s="485"/>
      <c r="J49" s="485"/>
      <c r="K49" s="485"/>
      <c r="L49" s="485"/>
      <c r="M49" s="493"/>
      <c r="N49" s="124" t="s">
        <v>524</v>
      </c>
      <c r="O49" s="125" t="s">
        <v>227</v>
      </c>
      <c r="P49" s="126" t="s">
        <v>318</v>
      </c>
      <c r="Q49" s="125" t="s">
        <v>266</v>
      </c>
      <c r="R49" s="120">
        <f>IF((P49="Preventivo"),"25%",IF(P49="Detectivo","15%",IF(P49="Correctivo","10%","0")))+IF((Q49="Automático"),"25%",IF(Q49="Manual","15%","0"))</f>
        <v>0.25</v>
      </c>
      <c r="S49" s="121" t="s">
        <v>267</v>
      </c>
      <c r="T49" s="121" t="s">
        <v>268</v>
      </c>
      <c r="U49" s="121" t="s">
        <v>269</v>
      </c>
      <c r="V49" s="120">
        <f>IF(O49="probabilidad",J48-(J48*R49),IF(O49="Impacto",(J48-0),"0"))</f>
        <v>0.8</v>
      </c>
      <c r="W49" s="501"/>
      <c r="X49" s="497"/>
      <c r="Y49" s="495"/>
      <c r="Z49" s="497"/>
      <c r="AA49" s="495"/>
      <c r="AB49" s="497"/>
      <c r="AC49" s="490"/>
      <c r="AD49" s="490"/>
      <c r="AE49" s="490"/>
      <c r="AF49" s="490"/>
      <c r="AG49" s="490"/>
      <c r="AH49" s="490"/>
      <c r="AI49" s="490"/>
      <c r="AJ49" s="490"/>
      <c r="AK49" s="140"/>
    </row>
    <row r="50" spans="1:37" s="50" customFormat="1" ht="112.5">
      <c r="A50" s="166" t="s">
        <v>334</v>
      </c>
      <c r="B50" s="166" t="s">
        <v>259</v>
      </c>
      <c r="C50" s="130" t="s">
        <v>413</v>
      </c>
      <c r="D50" s="130" t="s">
        <v>414</v>
      </c>
      <c r="E50" s="166" t="str">
        <f t="shared" ref="E50" si="121">CONCATENATE(B50," ",C50," ",D50)</f>
        <v>Afectación económica y reputacional por uso del poder para modificar los parámetros del software, documentos o bases  con el fin de incluir pagos no autorizados para la liquidación de la nómina, para beneficio propio o de un tercero.</v>
      </c>
      <c r="F50" s="127" t="s">
        <v>278</v>
      </c>
      <c r="G50" s="128" t="s">
        <v>317</v>
      </c>
      <c r="H50" s="128" t="s">
        <v>201</v>
      </c>
      <c r="I50" s="127" t="s">
        <v>201</v>
      </c>
      <c r="J50" s="127" t="str">
        <f t="shared" ref="J50" si="122">IF((I50="Muy Bajo"),"20%",IF(I50="Baja","40%",IF(I50="Media","60%",IF(I50="Alta","80%",IF(I50="Muy Alta","100%","0")))))</f>
        <v>80%</v>
      </c>
      <c r="K50" s="127" t="s">
        <v>274</v>
      </c>
      <c r="L50" s="127" t="str">
        <f t="shared" ref="L50" si="123">IF((K50="Leve"),"20%",IF(K50="Menor","40%",IF(K50="Moderado","60%",IF(K50="Mayor","80%",IF(K50="Catastrófico","100%","0")))))</f>
        <v>80%</v>
      </c>
      <c r="M50" s="129" t="str">
        <f t="shared" ref="M50" si="124">IF((J50="100%")*(L50="100%"),"Extremo",IF((J50="100%")*(L50="80%"),"Alto",IF((J50="100%")*(L50="60%"),"Alto",IF((J50="100%")*(L50="40%"),"Alto",IF((J50="100%")*(L50="20%"),"Alto",IF((J50="80%")*(L50="100%"),"Extremo",IF((J50="80%")*(L50="80%"),"Alto",IF((J50="80%")*(L50="60%"),"Alto",IF((J50="80%")*(L50="40%"),"Moderado",IF((J50="80%")*(L50="20%"),"Moderado",IF((J50="60%")*(L50="100%"),"Extremo",IF((J50="60%")*(L50="80%"),"Alto",IF((J50="60%")*(L50="60%"),"Moderado",IF((J50="60%")*(L50="40%"),"Moderado",IF((J50="60%")*(L50="20%"),"Moderado",IF((J50="40%")*(L50="100%"),"Extremo",IF((J50="40%")*(L50="80%"),"Alto",IF((J50="40%")*(L50="60%"),"Moderado",IF((J50="40%")*(L50="40%"),"Moderado",IF((J50="40%")*(L50="20%"),"Bajo",IF((J50="20%")*(L50="100%"),"Extremo",IF((J50="20%")*(L50="80%"),"Alto",IF((J50="20%")*(L50="60%"),"Moderado",IF((J50="20%")*(L50="40%"),"Bajo",IF((J50="20%")*(L50="20%"),"Bajo","0")))))))))))))))))))))))))</f>
        <v>Alto</v>
      </c>
      <c r="N50" s="130" t="s">
        <v>415</v>
      </c>
      <c r="O50" s="131" t="s">
        <v>264</v>
      </c>
      <c r="P50" s="126" t="s">
        <v>265</v>
      </c>
      <c r="Q50" s="131" t="s">
        <v>299</v>
      </c>
      <c r="R50" s="132">
        <f t="shared" si="112"/>
        <v>0.5</v>
      </c>
      <c r="S50" s="126" t="s">
        <v>267</v>
      </c>
      <c r="T50" s="126" t="s">
        <v>268</v>
      </c>
      <c r="U50" s="126" t="s">
        <v>269</v>
      </c>
      <c r="V50" s="132">
        <f>IF(O50="probabilidad",J50-(J50*R50),IF(O50="Impacto",(J50-0),"0"))</f>
        <v>0.4</v>
      </c>
      <c r="W50" s="133">
        <v>0.4</v>
      </c>
      <c r="X50" s="126" t="str">
        <f>IF((W50&lt;21%),"Muy Bajo",IF((W50&lt;41%),"Baja",IF((W50&lt;61%),"Media",IF((W50&lt;81%),"Alta",IF((W50&lt;101%),"Muy alta","0")))))</f>
        <v>Baja</v>
      </c>
      <c r="Y50" s="132">
        <f>IF(O50="Impacto",L50-(L50*R50),IF(O50="Probabilidad",L50-0,"0"))</f>
        <v>0.8</v>
      </c>
      <c r="Z50" s="126" t="str">
        <f t="shared" ref="Z50" si="125">IF((Y50&lt;21%),"Leve",IF((Y50&lt;41%),"Menor",IF((Y50&lt;61%),"Moderado",IF((Y50&lt;81%),"Mayor",IF((Y50&lt;101%),"Catastrófico","0")))))</f>
        <v>Mayor</v>
      </c>
      <c r="AA50" s="132" t="str">
        <f t="shared" ref="AA50" si="126">IF((X50="Muy alta")*(Z50="Catastrófico"),"Extremo",IF((X50="Muy alta")*(Z50="Mayor"),"Alto",IF((X50="Muy alta")*(Z50="Moderado"),"Alto",IF((X50="Muy alta")*(Z50="Menor"),"Alto",IF((X50="Muy alta")*(Z50="Leve"),"Alto",IF((X50="Alta")*(Z50="Catastrófico"),"Extremo",IF((X50="Alta")*(Z50="Mayor"),"Alto",IF((X50="Alta")*(Z50="Moderado"),"Alto",IF((X50="Alta")*(Z50="Menor"),"Moderado",IF((X50="Alta")*(Z50="Leve"),"Moderado",IF((X50="Media")*(Z50="Catastrófico"),"Extremo",IF((X50="Media")*(Z50="Mayor"),"Alto",IF((X50="Media")*(Z50="Moderado"),"Moderado",IF((X50="Media")*(Z50="Menor"),"Moderado",IF((X50="Media")*(Z50="Leve"),"Moderado",IF((X50="Baja")*(Z50="Catastrófico"),"Extremo",IF((X50="Baja")*(Z50="Mayor"),"Alto",IF((X50="Baja")*(Z50="Moderado"),"Moderado",IF((X50="Baja")*(Z50="Menor"),"Moderado",IF((X50="Baja")*(Z50="Leve"),"Bajo",IF((X50="Muy bajo")*(Z50="Catastrófico"),"Extremo",IF((X50="Muy bajo")*(Z50="Mayor"),"Alto",IF((X50="Muy bajo")*(Z50="Moderado"),"Moderado",IF((X50="Muy bajo")*(Z50="Menor"),"Bajo",IF((X50="Muy bajo")*(Z50="Leve"),"Bajo","0")))))))))))))))))))))))))</f>
        <v>Alto</v>
      </c>
      <c r="AB50" s="126" t="s">
        <v>270</v>
      </c>
      <c r="AC50" s="490"/>
      <c r="AD50" s="490"/>
      <c r="AE50" s="490"/>
      <c r="AF50" s="490"/>
      <c r="AG50" s="490"/>
      <c r="AH50" s="490"/>
      <c r="AI50" s="490"/>
      <c r="AJ50" s="490"/>
      <c r="AK50" s="186" t="s">
        <v>366</v>
      </c>
    </row>
    <row r="51" spans="1:37" s="137" customFormat="1" ht="42.75" customHeight="1">
      <c r="A51" s="368" t="s">
        <v>334</v>
      </c>
      <c r="B51" s="368" t="s">
        <v>259</v>
      </c>
      <c r="C51" s="504" t="s">
        <v>525</v>
      </c>
      <c r="D51" s="504" t="s">
        <v>526</v>
      </c>
      <c r="E51" s="506" t="str">
        <f>CONCATENATE(B51," ",C51," ",D51)</f>
        <v>Afectación económica y reputacional por omisión intencional de requisitos normativos en la asignación y reconocimiento de puntaje para un pago no debido a profesores de planta</v>
      </c>
      <c r="F51" s="498" t="s">
        <v>278</v>
      </c>
      <c r="G51" s="368" t="s">
        <v>317</v>
      </c>
      <c r="H51" s="498" t="s">
        <v>201</v>
      </c>
      <c r="I51" s="498" t="s">
        <v>201</v>
      </c>
      <c r="J51" s="498" t="str">
        <f>IF((I51="Muy Bajo"),"20%",IF(I51="Baja","40%",IF(I51="Media","60%",IF(I51="Alta","80%",IF(I51="Muy Alta","100%","0")))))</f>
        <v>80%</v>
      </c>
      <c r="K51" s="498" t="s">
        <v>276</v>
      </c>
      <c r="L51" s="498" t="str">
        <f>IF((K51="Leve"),"20%",IF(K51="Menor","40%",IF(K51="Moderado","60%",IF(K51="Mayor","80%",IF(K51="Catastrófico","100%","0")))))</f>
        <v>60%</v>
      </c>
      <c r="M51" s="507" t="str">
        <f>IF((J51="100%")*(L51="100%"),"Extremo",IF((J51="100%")*(L51="80%"),"Alto",IF((J51="100%")*(L51="60%"),"Alto",IF((J51="100%")*(L51="40%"),"Alto",IF((J51="100%")*(L51="20%"),"Alto",IF((J51="80%")*(L51="100%"),"Extremo",IF((J51="80%")*(L51="80%"),"Alto",IF((J51="80%")*(L51="60%"),"Alto",IF((J51="80%")*(L51="40%"),"Moderado",IF((J51="80%")*(L51="20%"),"Moderado",IF((J51="60%")*(L51="100%"),"Extremo",IF((J51="60%")*(L51="80%"),"Alto",IF((J51="60%")*(L51="60%"),"Moderado",IF((J51="60%")*(L51="40%"),"Moderado",IF((J51="60%")*(L51="20%"),"Moderado",IF((J51="40%")*(L51="100%"),"Extremo",IF((J51="40%")*(L51="80%"),"Alto",IF((J51="40%")*(L51="60%"),"Moderado",IF((J51="40%")*(L51="40%"),"Moderado",IF((J51="40%")*(L51="20%"),"Bajo",IF((J51="20%")*(L51="100%"),"Extremo",IF((J51="20%")*(L51="80%"),"Alto",IF((J51="20%")*(L51="60%"),"Moderado",IF((J51="20%")*(L51="40%"),"Bajo",IF((J51="20%")*(L51="20%"),"Bajo","0")))))))))))))))))))))))))</f>
        <v>Alto</v>
      </c>
      <c r="N51" s="134" t="s">
        <v>527</v>
      </c>
      <c r="O51" s="135" t="s">
        <v>264</v>
      </c>
      <c r="P51" s="135" t="s">
        <v>265</v>
      </c>
      <c r="Q51" s="135" t="s">
        <v>266</v>
      </c>
      <c r="R51" s="136">
        <f t="shared" si="112"/>
        <v>0.4</v>
      </c>
      <c r="S51" s="135" t="s">
        <v>307</v>
      </c>
      <c r="T51" s="135" t="s">
        <v>268</v>
      </c>
      <c r="U51" s="135" t="s">
        <v>269</v>
      </c>
      <c r="V51" s="136">
        <f>IF(O51="probabilidad",J51-(J51*R51),IF(O51="Impacto",(J51-0),"0"))</f>
        <v>0.48</v>
      </c>
      <c r="W51" s="507">
        <f>V52</f>
        <v>0.28799999999999998</v>
      </c>
      <c r="X51" s="498" t="str">
        <f>IF((W51&lt;21%),"Muy Bajo",IF((W51&lt;41%),"Baja",IF((W51&lt;61%),"Media",IF((W51&lt;81%),"Alta",IF((W51&lt;101%),"Muy alta","0")))))</f>
        <v>Baja</v>
      </c>
      <c r="Y51" s="507">
        <f>IF(O51="Impacto",L51-(L51*R51),IF(O51="Probabilidad",L51-0,"0"))</f>
        <v>0.6</v>
      </c>
      <c r="Z51" s="498" t="str">
        <f>IF((Y51&lt;21%),"Leve",IF((Y51&lt;41%),"Menor",IF((Y51&lt;61%),"Moderado",IF((Y51&lt;81%),"Mayor",IF((Y51&lt;101%),"Catastrófico","0")))))</f>
        <v>Moderado</v>
      </c>
      <c r="AA51" s="507" t="str">
        <f>IF((X51="Muy alta")*(Z51="Catastrófico"),"Extremo",IF((X51="Muy alta")*(Z51="Mayor"),"Alto",IF((X51="Muy alta")*(Z51="Moderado"),"Alto",IF((X51="Muy alta")*(Z51="Menor"),"Alto",IF((X51="Muy alta")*(Z51="Leve"),"Alto",IF((X51="Alta")*(Z51="Catastrófico"),"Extremo",IF((X51="Alta")*(Z51="Mayor"),"Alto",IF((X51="Alta")*(Z51="Moderado"),"Alto",IF((X51="Alta")*(Z51="Menor"),"Moderado",IF((X51="Alta")*(Z51="Leve"),"Moderado",IF((X51="Media")*(Z51="Catastrófico"),"Extremo",IF((X51="Media")*(Z51="Mayor"),"Alto",IF((X51="Media")*(Z51="Moderado"),"Moderado",IF((X51="Media")*(Z51="Menor"),"Moderado",IF((X51="Media")*(Z51="Leve"),"Moderado",IF((X51="Baja")*(Z51="Catastrófico"),"Extremo",IF((X51="Baja")*(Z51="Mayor"),"Alto",IF((X51="Baja")*(Z51="Moderado"),"Moderado",IF((X51="Baja")*(Z51="Menor"),"Moderado",IF((X51="Baja")*(Z51="Leve"),"Bajo",IF((X51="Muy bajo")*(Z51="Catastrófico"),"Extremo",IF((X51="Muy bajo")*(Z51="Mayor"),"Alto",IF((X51="Muy bajo")*(Z51="Moderado"),"Moderado",IF((X51="Muy bajo")*(Z51="Menor"),"Bajo",IF((X51="Muy bajo")*(Z51="Leve"),"Bajo","0")))))))))))))))))))))))))</f>
        <v>Moderado</v>
      </c>
      <c r="AB51" s="498" t="s">
        <v>270</v>
      </c>
      <c r="AC51" s="366" t="s">
        <v>528</v>
      </c>
      <c r="AD51" s="283" t="s">
        <v>529</v>
      </c>
      <c r="AE51" s="283" t="s">
        <v>530</v>
      </c>
      <c r="AF51" s="283" t="s">
        <v>530</v>
      </c>
      <c r="AG51" s="283" t="s">
        <v>530</v>
      </c>
      <c r="AH51" s="283" t="s">
        <v>530</v>
      </c>
      <c r="AI51" s="283" t="s">
        <v>530</v>
      </c>
      <c r="AJ51" s="283" t="s">
        <v>530</v>
      </c>
      <c r="AK51" s="498"/>
    </row>
    <row r="52" spans="1:37" s="137" customFormat="1" ht="28.5">
      <c r="A52" s="503"/>
      <c r="B52" s="315"/>
      <c r="C52" s="505"/>
      <c r="D52" s="505"/>
      <c r="E52" s="315"/>
      <c r="F52" s="315"/>
      <c r="G52" s="315"/>
      <c r="H52" s="315"/>
      <c r="I52" s="315"/>
      <c r="J52" s="315"/>
      <c r="K52" s="315"/>
      <c r="L52" s="315"/>
      <c r="M52" s="315"/>
      <c r="N52" s="134" t="s">
        <v>531</v>
      </c>
      <c r="O52" s="135" t="s">
        <v>264</v>
      </c>
      <c r="P52" s="135" t="s">
        <v>265</v>
      </c>
      <c r="Q52" s="135" t="s">
        <v>266</v>
      </c>
      <c r="R52" s="136">
        <f t="shared" si="112"/>
        <v>0.4</v>
      </c>
      <c r="S52" s="135" t="s">
        <v>307</v>
      </c>
      <c r="T52" s="135" t="s">
        <v>268</v>
      </c>
      <c r="U52" s="135" t="s">
        <v>269</v>
      </c>
      <c r="V52" s="136">
        <f>V51-(V51*R52)</f>
        <v>0.28799999999999998</v>
      </c>
      <c r="W52" s="315"/>
      <c r="X52" s="315"/>
      <c r="Y52" s="315"/>
      <c r="Z52" s="315"/>
      <c r="AA52" s="315"/>
      <c r="AB52" s="315"/>
      <c r="AC52" s="510"/>
      <c r="AD52" s="284"/>
      <c r="AE52" s="284"/>
      <c r="AF52" s="284"/>
      <c r="AG52" s="284"/>
      <c r="AH52" s="284"/>
      <c r="AI52" s="284"/>
      <c r="AJ52" s="284"/>
      <c r="AK52" s="315"/>
    </row>
    <row r="53" spans="1:37" s="69" customFormat="1" ht="138" customHeight="1">
      <c r="A53" s="450" t="s">
        <v>422</v>
      </c>
      <c r="B53" s="450" t="s">
        <v>301</v>
      </c>
      <c r="C53" s="345" t="s">
        <v>423</v>
      </c>
      <c r="D53" s="345" t="s">
        <v>424</v>
      </c>
      <c r="E53" s="453" t="str">
        <f>CONCATENATE(B53," ",C53," ",D53)</f>
        <v>Afectación económica por perdida de material bibliografico  debido a la  apropiación o sustracción  en beneficio de un particular o un tercero</v>
      </c>
      <c r="F53" s="456" t="s">
        <v>278</v>
      </c>
      <c r="G53" s="458" t="s">
        <v>304</v>
      </c>
      <c r="H53" s="461">
        <v>2</v>
      </c>
      <c r="I53" s="461" t="s">
        <v>201</v>
      </c>
      <c r="J53" s="461" t="str">
        <f t="shared" ref="J53" si="127">IF((I53="Muy Bajo"),"20%",IF(I53="Baja","40%",IF(I53="Media","60%",IF(I53="Alta","80%",IF(I53="Muy Alta","100%","0")))))</f>
        <v>80%</v>
      </c>
      <c r="K53" s="461" t="s">
        <v>263</v>
      </c>
      <c r="L53" s="461" t="str">
        <f t="shared" ref="L53" si="128">IF((K53="Leve"),"20%",IF(K53="Menor","40%",IF(K53="Moderado","60%",IF(K53="Mayor","80%",IF(K53="Catastrófico","100%","0")))))</f>
        <v>100%</v>
      </c>
      <c r="M53" s="464" t="str">
        <f t="shared" ref="M53" si="129">IF((J53="100%")*(L53="100%"),"Extremo",IF((J53="100%")*(L53="80%"),"Alto",IF((J53="100%")*(L53="60%"),"Alto",IF((J53="100%")*(L53="40%"),"Alto",IF((J53="100%")*(L53="20%"),"Alto",IF((J53="80%")*(L53="100%"),"Extremo",IF((J53="80%")*(L53="80%"),"Alto",IF((J53="80%")*(L53="60%"),"Alto",IF((J53="80%")*(L53="40%"),"Moderado",IF((J53="80%")*(L53="20%"),"Moderado",IF((J53="60%")*(L53="100%"),"Extremo",IF((J53="60%")*(L53="80%"),"Alto",IF((J53="60%")*(L53="60%"),"Moderado",IF((J53="60%")*(L53="40%"),"Moderado",IF((J53="60%")*(L53="20%"),"Moderado",IF((J53="40%")*(L53="100%"),"Extremo",IF((J53="40%")*(L53="80%"),"Alto",IF((J53="40%")*(L53="60%"),"Moderado",IF((J53="40%")*(L53="40%"),"Moderado",IF((J53="40%")*(L53="20%"),"Bajo",IF((J53="20%")*(L53="100%"),"Extremo",IF((J53="20%")*(L53="80%"),"Alto",IF((J53="20%")*(L53="60%"),"Moderado",IF((J53="20%")*(L53="40%"),"Bajo",IF((J53="20%")*(L53="20%"),"Bajo","0")))))))))))))))))))))))))</f>
        <v>Extremo</v>
      </c>
      <c r="N53" s="91" t="s">
        <v>416</v>
      </c>
      <c r="O53" s="90" t="s">
        <v>227</v>
      </c>
      <c r="P53" s="90" t="s">
        <v>265</v>
      </c>
      <c r="Q53" s="90" t="s">
        <v>299</v>
      </c>
      <c r="R53" s="67">
        <f>IF((P53="Preventivo"),"25%",IF(P53="Detectivo","15%",IF(P53="Correctivo","10%","0")))+IF((Q53="Automático"),"25%",IF(Q53="Manual","15%","0"))</f>
        <v>0.5</v>
      </c>
      <c r="S53" s="90" t="s">
        <v>267</v>
      </c>
      <c r="T53" s="90" t="s">
        <v>268</v>
      </c>
      <c r="U53" s="90" t="s">
        <v>269</v>
      </c>
      <c r="V53" s="67">
        <f t="shared" ref="V53" si="130">IF(O53="probabilidad",J53-(J53*R53),IF(O53="Impacto",(J53-0),"0"))</f>
        <v>0.8</v>
      </c>
      <c r="W53" s="464">
        <f t="shared" ref="W53" si="131">V54</f>
        <v>0.4</v>
      </c>
      <c r="X53" s="461" t="str">
        <f t="shared" ref="X53" si="132">IF((W53&lt;21%),"Muy Bajo",IF((W53&lt;41%),"Baja",IF((W53&lt;61%),"Media",IF((W53&lt;81%),"Alta",IF((W53&lt;101%),"Muy alta","0")))))</f>
        <v>Baja</v>
      </c>
      <c r="Y53" s="464">
        <f t="shared" ref="Y53" si="133">IF(O53="Impacto",L53-(L53*R53),IF(O53="Probabilidad",L53-0,"0"))</f>
        <v>0.5</v>
      </c>
      <c r="Z53" s="461" t="str">
        <f t="shared" ref="Z53" si="134">IF((Y53&lt;21%),"Leve",IF((Y53&lt;41%),"Menor",IF((Y53&lt;61%),"Moderado",IF((Y53&lt;81%),"Mayor",IF((Y53&lt;101%),"Catastrófico","0")))))</f>
        <v>Moderado</v>
      </c>
      <c r="AA53" s="464" t="str">
        <f t="shared" ref="AA53" si="135">IF((X53="Muy alta")*(Z53="Catastrófico"),"Extremo",IF((X53="Muy alta")*(Z53="Mayor"),"Alto",IF((X53="Muy alta")*(Z53="Moderado"),"Alto",IF((X53="Muy alta")*(Z53="Menor"),"Alto",IF((X53="Muy alta")*(Z53="Leve"),"Alto",IF((X53="Alta")*(Z53="Catastrófico"),"Extremo",IF((X53="Alta")*(Z53="Mayor"),"Alto",IF((X53="Alta")*(Z53="Moderado"),"Alto",IF((X53="Alta")*(Z53="Menor"),"Moderado",IF((X53="Alta")*(Z53="Leve"),"Moderado",IF((X53="Media")*(Z53="Catastrófico"),"Extremo",IF((X53="Media")*(Z53="Mayor"),"Alto",IF((X53="Media")*(Z53="Moderado"),"Moderado",IF((X53="Media")*(Z53="Menor"),"Moderado",IF((X53="Media")*(Z53="Leve"),"Moderado",IF((X53="Baja")*(Z53="Catastrófico"),"Extremo",IF((X53="Baja")*(Z53="Mayor"),"Alto",IF((X53="Baja")*(Z53="Moderado"),"Moderado",IF((X53="Baja")*(Z53="Menor"),"Moderado",IF((X53="Baja")*(Z53="Leve"),"Bajo",IF((X53="Muy bajo")*(Z53="Catastrófico"),"Extremo",IF((X53="Muy bajo")*(Z53="Mayor"),"Alto",IF((X53="Muy bajo")*(Z53="Moderado"),"Moderado",IF((X53="Muy bajo")*(Z53="Menor"),"Bajo",IF((X53="Muy bajo")*(Z53="Leve"),"Bajo","0")))))))))))))))))))))))))</f>
        <v>Moderado</v>
      </c>
      <c r="AB53" s="461" t="s">
        <v>310</v>
      </c>
      <c r="AC53" s="508" t="s">
        <v>425</v>
      </c>
      <c r="AD53" s="458" t="s">
        <v>426</v>
      </c>
      <c r="AE53" s="293">
        <v>44591</v>
      </c>
      <c r="AF53" s="293">
        <v>44591</v>
      </c>
      <c r="AG53" s="458" t="s">
        <v>348</v>
      </c>
      <c r="AH53" s="333" t="s">
        <v>349</v>
      </c>
      <c r="AI53" s="333" t="s">
        <v>350</v>
      </c>
      <c r="AJ53" s="511" t="s">
        <v>351</v>
      </c>
      <c r="AK53" s="513" t="s">
        <v>366</v>
      </c>
    </row>
    <row r="54" spans="1:37" s="69" customFormat="1" ht="138" customHeight="1">
      <c r="A54" s="452"/>
      <c r="B54" s="452"/>
      <c r="C54" s="346"/>
      <c r="D54" s="346"/>
      <c r="E54" s="455"/>
      <c r="F54" s="294"/>
      <c r="G54" s="460"/>
      <c r="H54" s="463"/>
      <c r="I54" s="463"/>
      <c r="J54" s="463"/>
      <c r="K54" s="463"/>
      <c r="L54" s="463"/>
      <c r="M54" s="466"/>
      <c r="N54" s="91" t="s">
        <v>419</v>
      </c>
      <c r="O54" s="90" t="s">
        <v>227</v>
      </c>
      <c r="P54" s="90" t="s">
        <v>265</v>
      </c>
      <c r="Q54" s="90" t="s">
        <v>299</v>
      </c>
      <c r="R54" s="67">
        <f t="shared" ref="R54:R58" si="136">IF((P54="Preventivo"),"25%",IF(P54="Detectivo","15%",IF(P54="Correctivo","10%","0")))+IF((Q54="Automático"),"25%",IF(Q54="Manual","15%","0"))</f>
        <v>0.5</v>
      </c>
      <c r="S54" s="90" t="s">
        <v>267</v>
      </c>
      <c r="T54" s="90" t="s">
        <v>268</v>
      </c>
      <c r="U54" s="90" t="s">
        <v>269</v>
      </c>
      <c r="V54" s="94">
        <f>V53-(V53*R54)</f>
        <v>0.4</v>
      </c>
      <c r="W54" s="466"/>
      <c r="X54" s="463"/>
      <c r="Y54" s="466"/>
      <c r="Z54" s="463"/>
      <c r="AA54" s="466"/>
      <c r="AB54" s="463"/>
      <c r="AC54" s="509"/>
      <c r="AD54" s="460"/>
      <c r="AE54" s="294"/>
      <c r="AF54" s="294"/>
      <c r="AG54" s="294"/>
      <c r="AH54" s="333"/>
      <c r="AI54" s="334"/>
      <c r="AJ54" s="512"/>
      <c r="AK54" s="513"/>
    </row>
    <row r="55" spans="1:37" s="102" customFormat="1" ht="53.25" customHeight="1">
      <c r="A55" s="298" t="s">
        <v>323</v>
      </c>
      <c r="B55" s="300" t="s">
        <v>259</v>
      </c>
      <c r="C55" s="298" t="s">
        <v>471</v>
      </c>
      <c r="D55" s="300" t="s">
        <v>472</v>
      </c>
      <c r="E55" s="300" t="str">
        <f>CONCATENATE(B55," ",C55," ",D55)</f>
        <v>Afectación económica y reputacional uso no adecuado de la energía. debido a que  no se dejan apagados los computadores y las luces al medio día o en las noches,utilizar las escaleras en lugar del ascensor,usar mas ventilacion natural que usar aires acondicionados, para beneficio propio o de un trecero</v>
      </c>
      <c r="F55" s="312" t="s">
        <v>278</v>
      </c>
      <c r="G55" s="313" t="s">
        <v>328</v>
      </c>
      <c r="H55" s="313" t="s">
        <v>201</v>
      </c>
      <c r="I55" s="307" t="s">
        <v>201</v>
      </c>
      <c r="J55" s="307" t="str">
        <f>IF((I55="Muy Bajo"),"20%",IF(I55="Baja","40%",IF(I55="Media","60%",IF(I55="Alta","80%",IF(I55="Muy Alta","100%","0")))))</f>
        <v>80%</v>
      </c>
      <c r="K55" s="307" t="s">
        <v>274</v>
      </c>
      <c r="L55" s="307" t="str">
        <f>IF((K55="Leve"),"20%",IF(K55="Menor","40%",IF(K55="Moderado","60%",IF(K55="Mayor","80%",IF(K55="Catastrófico","100%","0")))))</f>
        <v>80%</v>
      </c>
      <c r="M55" s="306" t="str">
        <f>IF((J55="100%")*(L55="100%"),"Extremo",IF((J55="100%")*(L55="80%"),"Alto",IF((J55="100%")*(L55="60%"),"Alto",IF((J55="100%")*(L55="40%"),"Alto",IF((J55="100%")*(L55="20%"),"Alto",IF((J55="80%")*(L55="100%"),"Extremo",IF((J55="80%")*(L55="80%"),"Alto",IF((J55="80%")*(L55="60%"),"Alto",IF((J55="80%")*(L55="40%"),"Moderado",IF((J55="80%")*(L55="20%"),"Moderado",IF((J55="60%")*(L55="100%"),"Extremo",IF((J55="60%")*(L55="80%"),"Alto",IF((J55="60%")*(L55="60%"),"Moderado",IF((J55="60%")*(L55="40%"),"Moderado",IF((J55="60%")*(L55="20%"),"Moderado",IF((J55="40%")*(L55="100%"),"Extremo",IF((J55="40%")*(L55="80%"),"Alto",IF((J55="40%")*(L55="60%"),"Moderado",IF((J55="40%")*(L55="40%"),"Moderado",IF((J55="40%")*(L55="20%"),"Bajo",IF((J55="20%")*(L55="100%"),"Extremo",IF((J55="20%")*(L55="80%"),"Alto",IF((J55="20%")*(L55="60%"),"Moderado",IF((J55="20%")*(L55="40%"),"Bajo",IF((J55="20%")*(L55="20%"),"Bajo","0")))))))))))))))))))))))))</f>
        <v>Alto</v>
      </c>
      <c r="N55" s="311" t="s">
        <v>532</v>
      </c>
      <c r="O55" s="152" t="s">
        <v>227</v>
      </c>
      <c r="P55" s="152" t="s">
        <v>265</v>
      </c>
      <c r="Q55" s="152" t="s">
        <v>473</v>
      </c>
      <c r="R55" s="153">
        <f t="shared" si="136"/>
        <v>0.25</v>
      </c>
      <c r="S55" s="152" t="s">
        <v>533</v>
      </c>
      <c r="T55" s="152" t="s">
        <v>268</v>
      </c>
      <c r="U55" s="152" t="s">
        <v>534</v>
      </c>
      <c r="V55" s="153">
        <f t="shared" ref="V55:V56" si="137">V54-(V54*R55)</f>
        <v>0.30000000000000004</v>
      </c>
      <c r="W55" s="306">
        <f>V56</f>
        <v>0.22500000000000003</v>
      </c>
      <c r="X55" s="307" t="str">
        <f>IF((W55&lt;21%),"Muy Bajo",IF((W55&lt;41%),"Baja",IF((W55&lt;61%),"Media",IF((W55&lt;81%),"Alta",IF((W55&lt;101%),"Muy alta","0")))))</f>
        <v>Baja</v>
      </c>
      <c r="Y55" s="306">
        <f>IF(O55="Impacto",L55-(L55*R55),IF(O55="Probabilidad",L55-0,"0"))</f>
        <v>0.60000000000000009</v>
      </c>
      <c r="Z55" s="307" t="s">
        <v>276</v>
      </c>
      <c r="AA55" s="306" t="str">
        <f>IF((X55="Muy alta")*(Z55="Catastrófico"),"Extremo",IF((X55="Muy alta")*(Z55="Mayor"),"Alto",IF((X55="Muy alta")*(Z55="Moderado"),"Alto",IF((X55="Muy alta")*(Z55="Menor"),"Alto",IF((X55="Muy alta")*(Z55="Leve"),"Alto",IF((X55="Alta")*(Z55="Catastrófico"),"Extremo",IF((X55="Alta")*(Z55="Mayor"),"Alto",IF((X55="Alta")*(Z55="Moderado"),"Alto",IF((X55="Alta")*(Z55="Menor"),"Moderado",IF((X55="Alta")*(Z55="Leve"),"Moderado",IF((X55="Media")*(Z55="Catastrófico"),"Extremo",IF((X55="Media")*(Z55="Mayor"),"Alto",IF((X55="Media")*(Z55="Moderado"),"Moderado",IF((X55="Media")*(Z55="Menor"),"Moderado",IF((X55="Media")*(Z55="Leve"),"Moderado",IF((X55="Baja")*(Z55="Catastrófico"),"Extremo",IF((X55="Baja")*(Z55="Mayor"),"Alto",IF((X55="Baja")*(Z55="Moderado"),"Moderado",IF((X55="Baja")*(Z55="Menor"),"Moderado",IF((X55="Baja")*(Z55="Leve"),"Bajo",IF((X55="Muy bajo")*(Z55="Catastrófico"),"Extremo",IF((X55="Muy bajo")*(Z55="Mayor"),"Alto",IF((X55="Muy bajo")*(Z55="Moderado"),"Moderado",IF((X55="Muy bajo")*(Z55="Menor"),"Bajo",IF((X55="Muy bajo")*(Z55="Leve"),"Bajo","0")))))))))))))))))))))))))</f>
        <v>Moderado</v>
      </c>
      <c r="AB55" s="307" t="s">
        <v>270</v>
      </c>
      <c r="AC55" s="308" t="s">
        <v>535</v>
      </c>
      <c r="AD55" s="309" t="s">
        <v>394</v>
      </c>
      <c r="AE55" s="293">
        <v>44591</v>
      </c>
      <c r="AF55" s="293">
        <v>44591</v>
      </c>
      <c r="AG55" s="309" t="s">
        <v>474</v>
      </c>
      <c r="AH55" s="310" t="s">
        <v>536</v>
      </c>
      <c r="AI55" s="295" t="s">
        <v>350</v>
      </c>
      <c r="AJ55" s="295" t="s">
        <v>351</v>
      </c>
      <c r="AK55" s="297" t="s">
        <v>537</v>
      </c>
    </row>
    <row r="56" spans="1:37" s="102" customFormat="1" ht="96.75" customHeight="1">
      <c r="A56" s="299"/>
      <c r="B56" s="299"/>
      <c r="C56" s="299"/>
      <c r="D56" s="299"/>
      <c r="E56" s="299"/>
      <c r="F56" s="299"/>
      <c r="G56" s="299"/>
      <c r="H56" s="299"/>
      <c r="I56" s="299"/>
      <c r="J56" s="299"/>
      <c r="K56" s="299"/>
      <c r="L56" s="299"/>
      <c r="M56" s="299"/>
      <c r="N56" s="299"/>
      <c r="O56" s="152" t="s">
        <v>227</v>
      </c>
      <c r="P56" s="152" t="s">
        <v>265</v>
      </c>
      <c r="Q56" s="152" t="s">
        <v>473</v>
      </c>
      <c r="R56" s="153">
        <f t="shared" si="136"/>
        <v>0.25</v>
      </c>
      <c r="S56" s="152" t="s">
        <v>307</v>
      </c>
      <c r="T56" s="152" t="s">
        <v>268</v>
      </c>
      <c r="U56" s="152" t="s">
        <v>309</v>
      </c>
      <c r="V56" s="153">
        <f t="shared" si="137"/>
        <v>0.22500000000000003</v>
      </c>
      <c r="W56" s="299"/>
      <c r="X56" s="299"/>
      <c r="Y56" s="299"/>
      <c r="Z56" s="299"/>
      <c r="AA56" s="299"/>
      <c r="AB56" s="299"/>
      <c r="AC56" s="296"/>
      <c r="AD56" s="296"/>
      <c r="AE56" s="294"/>
      <c r="AF56" s="294"/>
      <c r="AG56" s="296"/>
      <c r="AH56" s="296"/>
      <c r="AI56" s="296"/>
      <c r="AJ56" s="296"/>
      <c r="AK56" s="296"/>
    </row>
    <row r="57" spans="1:37" s="102" customFormat="1" ht="90.75" customHeight="1">
      <c r="A57" s="298" t="s">
        <v>323</v>
      </c>
      <c r="B57" s="298" t="s">
        <v>259</v>
      </c>
      <c r="C57" s="300" t="s">
        <v>475</v>
      </c>
      <c r="D57" s="300" t="s">
        <v>538</v>
      </c>
      <c r="E57" s="300" t="str">
        <f>CONCATENATE(B57," ",C57," ",D57)</f>
        <v>Afectación económica y reputacional por derrame de químicos peligrosos debido a mala manipulación o almacenamiento no adecuado . por el incumplimiento de la normatividad, para beneficio propio o de un tercero</v>
      </c>
      <c r="F57" s="301" t="s">
        <v>278</v>
      </c>
      <c r="G57" s="302" t="s">
        <v>328</v>
      </c>
      <c r="H57" s="302" t="s">
        <v>476</v>
      </c>
      <c r="I57" s="303" t="s">
        <v>201</v>
      </c>
      <c r="J57" s="303" t="str">
        <f>IF((I57="Muy Bajo"),"20%",IF(I57="Baja","40%",IF(I57="Media","60%",IF(I57="Alta","80%",IF(I57="Muy Alta","100%","0")))))</f>
        <v>80%</v>
      </c>
      <c r="K57" s="303" t="s">
        <v>274</v>
      </c>
      <c r="L57" s="303" t="str">
        <f>IF((K57="Leve"),"20%",IF(K57="Menor","40%",IF(K57="Moderado","60%",IF(K57="Mayor","80%",IF(K57="Catastrófico","100%","0")))))</f>
        <v>80%</v>
      </c>
      <c r="M57" s="304" t="str">
        <f>IF((J57="100%")*(L57="100%"),"Extremo",IF((J57="100%")*(L57="80%"),"Alto",IF((J57="100%")*(L57="60%"),"Alto",IF((J57="100%")*(L57="40%"),"Alto",IF((J57="100%")*(L57="20%"),"Alto",IF((J57="80%")*(L57="100%"),"Extremo",IF((J57="80%")*(L57="80%"),"Alto",IF((J57="80%")*(L57="60%"),"Alto",IF((J57="80%")*(L57="40%"),"Moderado",IF((J57="80%")*(L57="20%"),"Moderado",IF((J57="60%")*(L57="100%"),"Extremo",IF((J57="60%")*(L57="80%"),"Alto",IF((J57="60%")*(L57="60%"),"Moderado",IF((J57="60%")*(L57="40%"),"Moderado",IF((J57="60%")*(L57="20%"),"Moderado",IF((J57="40%")*(L57="100%"),"Extremo",IF((J57="40%")*(L57="80%"),"Alto",IF((J57="40%")*(L57="60%"),"Moderado",IF((J57="40%")*(L57="40%"),"Moderado",IF((J57="40%")*(L57="20%"),"Bajo",IF((J57="20%")*(L57="100%"),"Extremo",IF((J57="20%")*(L57="80%"),"Alto",IF((J57="20%")*(L57="60%"),"Moderado",IF((J57="20%")*(L57="40%"),"Bajo",IF((J57="20%")*(L57="20%"),"Bajo","0")))))))))))))))))))))))))</f>
        <v>Alto</v>
      </c>
      <c r="N57" s="154" t="s">
        <v>539</v>
      </c>
      <c r="O57" s="155" t="s">
        <v>264</v>
      </c>
      <c r="P57" s="155" t="s">
        <v>265</v>
      </c>
      <c r="Q57" s="155" t="s">
        <v>266</v>
      </c>
      <c r="R57" s="156">
        <f t="shared" si="136"/>
        <v>0.4</v>
      </c>
      <c r="S57" s="155" t="s">
        <v>307</v>
      </c>
      <c r="T57" s="155" t="s">
        <v>308</v>
      </c>
      <c r="U57" s="157"/>
      <c r="V57" s="156">
        <f>IF(O57="probabilidad",J57-(J57*R57),IF(O57="Impacto",(J57-0),"0"))</f>
        <v>0.48</v>
      </c>
      <c r="W57" s="304">
        <f>V58</f>
        <v>0.36</v>
      </c>
      <c r="X57" s="303" t="str">
        <f>IF((W57&lt;21%),"Muy Bajo",IF((W57&lt;41%),"Baja",IF((W57&lt;61%),"Media",IF((W57&lt;81%),"Alta",IF((W57&lt;101%),"Muy alta","0")))))</f>
        <v>Baja</v>
      </c>
      <c r="Y57" s="304">
        <f>IF(O57="Impacto",L57-(L57*R57),IF(O57="Probabilidad",L57-0,"0"))</f>
        <v>0.8</v>
      </c>
      <c r="Z57" s="303" t="str">
        <f>IF((Y57&lt;21%),"Leve",IF((Y57&lt;41%),"Menor",IF((Y57&lt;61%),"Moderado",IF((Y57&lt;81%),"Mayor",IF((Y57&lt;101%),"Catastrófico","0")))))</f>
        <v>Mayor</v>
      </c>
      <c r="AA57" s="304" t="str">
        <f>IF((X57="Muy alta")*(Z57="Catastrófico"),"Extremo",IF((X57="Muy alta")*(Z57="Mayor"),"Alto",IF((X57="Muy alta")*(Z57="Moderado"),"Alto",IF((X57="Muy alta")*(Z57="Menor"),"Alto",IF((X57="Muy alta")*(Z57="Leve"),"Alto",IF((X57="Alta")*(Z57="Catastrófico"),"Extremo",IF((X57="Alta")*(Z57="Mayor"),"Alto",IF((X57="Alta")*(Z57="Moderado"),"Alto",IF((X57="Alta")*(Z57="Menor"),"Moderado",IF((X57="Alta")*(Z57="Leve"),"Moderado",IF((X57="Media")*(Z57="Catastrófico"),"Extremo",IF((X57="Media")*(Z57="Mayor"),"Alto",IF((X57="Media")*(Z57="Moderado"),"Moderado",IF((X57="Media")*(Z57="Menor"),"Moderado",IF((X57="Media")*(Z57="Leve"),"Moderado",IF((X57="Baja")*(Z57="Catastrófico"),"Extremo",IF((X57="Baja")*(Z57="Mayor"),"Alto",IF((X57="Baja")*(Z57="Moderado"),"Moderado",IF((X57="Baja")*(Z57="Menor"),"Moderado",IF((X57="Baja")*(Z57="Leve"),"Bajo",IF((X57="Muy bajo")*(Z57="Catastrófico"),"Extremo",IF((X57="Muy bajo")*(Z57="Mayor"),"Alto",IF((X57="Muy bajo")*(Z57="Moderado"),"Moderado",IF((X57="Muy bajo")*(Z57="Menor"),"Bajo",IF((X57="Muy bajo")*(Z57="Leve"),"Bajo","0")))))))))))))))))))))))))</f>
        <v>Alto</v>
      </c>
      <c r="AB57" s="303" t="s">
        <v>275</v>
      </c>
      <c r="AC57" s="305" t="s">
        <v>540</v>
      </c>
      <c r="AD57" s="305" t="s">
        <v>394</v>
      </c>
      <c r="AE57" s="293">
        <v>44591</v>
      </c>
      <c r="AF57" s="293">
        <v>44591</v>
      </c>
      <c r="AG57" s="295" t="s">
        <v>348</v>
      </c>
      <c r="AH57" s="295" t="s">
        <v>349</v>
      </c>
      <c r="AI57" s="295" t="s">
        <v>350</v>
      </c>
      <c r="AJ57" s="295" t="s">
        <v>351</v>
      </c>
      <c r="AK57" s="297" t="s">
        <v>537</v>
      </c>
    </row>
    <row r="58" spans="1:37" s="102" customFormat="1" ht="90.75" customHeight="1">
      <c r="A58" s="299"/>
      <c r="B58" s="299"/>
      <c r="C58" s="299"/>
      <c r="D58" s="299"/>
      <c r="E58" s="299"/>
      <c r="F58" s="299"/>
      <c r="G58" s="299"/>
      <c r="H58" s="299"/>
      <c r="I58" s="299"/>
      <c r="J58" s="299"/>
      <c r="K58" s="299"/>
      <c r="L58" s="299"/>
      <c r="M58" s="299"/>
      <c r="N58" s="154" t="s">
        <v>477</v>
      </c>
      <c r="O58" s="155" t="s">
        <v>478</v>
      </c>
      <c r="P58" s="157" t="s">
        <v>479</v>
      </c>
      <c r="Q58" s="158" t="s">
        <v>480</v>
      </c>
      <c r="R58" s="156">
        <f t="shared" si="136"/>
        <v>0.25</v>
      </c>
      <c r="S58" s="157" t="s">
        <v>481</v>
      </c>
      <c r="T58" s="157" t="s">
        <v>482</v>
      </c>
      <c r="U58" s="157" t="s">
        <v>483</v>
      </c>
      <c r="V58" s="156">
        <f>V57-(V57*R58)</f>
        <v>0.36</v>
      </c>
      <c r="W58" s="299"/>
      <c r="X58" s="299"/>
      <c r="Y58" s="299"/>
      <c r="Z58" s="299"/>
      <c r="AA58" s="299"/>
      <c r="AB58" s="299"/>
      <c r="AC58" s="296"/>
      <c r="AD58" s="296"/>
      <c r="AE58" s="294"/>
      <c r="AF58" s="294"/>
      <c r="AG58" s="296"/>
      <c r="AH58" s="296"/>
      <c r="AI58" s="296"/>
      <c r="AJ58" s="296"/>
      <c r="AK58" s="296"/>
    </row>
    <row r="59" spans="1:37" s="69" customFormat="1" ht="99.75" customHeight="1">
      <c r="A59" s="458" t="s">
        <v>338</v>
      </c>
      <c r="B59" s="458" t="s">
        <v>311</v>
      </c>
      <c r="C59" s="345" t="s">
        <v>427</v>
      </c>
      <c r="D59" s="345" t="s">
        <v>428</v>
      </c>
      <c r="E59" s="345" t="str">
        <f>CONCATENATE(B59," ",C59," ",D59)</f>
        <v xml:space="preserve">Afectación reputacional por hackeo de los usuarios de la plataforma academusoft,  
debido al fraude en el registro de calificaciones.
</v>
      </c>
      <c r="F59" s="514" t="s">
        <v>278</v>
      </c>
      <c r="G59" s="349" t="s">
        <v>304</v>
      </c>
      <c r="H59" s="329">
        <v>2</v>
      </c>
      <c r="I59" s="329" t="s">
        <v>262</v>
      </c>
      <c r="J59" s="329" t="str">
        <f t="shared" ref="J59" si="138">IF((I59="Muy Bajo"),"20%",IF(I59="Baja","40%",IF(I59="Media","60%",IF(I59="Alta","80%",IF(I59="Muy Alta","100%","0")))))</f>
        <v>20%</v>
      </c>
      <c r="K59" s="329" t="s">
        <v>263</v>
      </c>
      <c r="L59" s="329" t="str">
        <f t="shared" ref="L59" si="139">IF((K59="Leve"),"20%",IF(K59="Menor","40%",IF(K59="Moderado","60%",IF(K59="Mayor","80%",IF(K59="Catastrófico","100%","0")))))</f>
        <v>100%</v>
      </c>
      <c r="M59" s="331" t="str">
        <f t="shared" ref="M59" si="140">IF((J59="100%")*(L59="100%"),"Extremo",IF((J59="100%")*(L59="80%"),"Alto",IF((J59="100%")*(L59="60%"),"Alto",IF((J59="100%")*(L59="40%"),"Alto",IF((J59="100%")*(L59="20%"),"Alto",IF((J59="80%")*(L59="100%"),"Extremo",IF((J59="80%")*(L59="80%"),"Alto",IF((J59="80%")*(L59="60%"),"Alto",IF((J59="80%")*(L59="40%"),"Moderado",IF((J59="80%")*(L59="20%"),"Moderado",IF((J59="60%")*(L59="100%"),"Extremo",IF((J59="60%")*(L59="80%"),"Alto",IF((J59="60%")*(L59="60%"),"Moderado",IF((J59="60%")*(L59="40%"),"Moderado",IF((J59="60%")*(L59="20%"),"Moderado",IF((J59="40%")*(L59="100%"),"Extremo",IF((J59="40%")*(L59="80%"),"Alto",IF((J59="40%")*(L59="60%"),"Moderado",IF((J59="40%")*(L59="40%"),"Moderado",IF((J59="40%")*(L59="20%"),"Bajo",IF((J59="20%")*(L59="100%"),"Extremo",IF((J59="20%")*(L59="80%"),"Alto",IF((J59="20%")*(L59="60%"),"Moderado",IF((J59="20%")*(L59="40%"),"Bajo",IF((J59="20%")*(L59="20%"),"Bajo","0")))))))))))))))))))))))))</f>
        <v>Extremo</v>
      </c>
      <c r="N59" s="72" t="s">
        <v>429</v>
      </c>
      <c r="O59" s="70" t="s">
        <v>227</v>
      </c>
      <c r="P59" s="70" t="s">
        <v>265</v>
      </c>
      <c r="Q59" s="70" t="s">
        <v>299</v>
      </c>
      <c r="R59" s="68">
        <f t="shared" ref="R59:R71" si="141">IF((P59="Preventivo"),"25%",IF(P59="Detectivo","15%",IF(P59="Correctivo","10%","0")))+IF((Q59="Automático"),"25%",IF(Q59="Manual","15%","0"))</f>
        <v>0.5</v>
      </c>
      <c r="S59" s="70" t="s">
        <v>267</v>
      </c>
      <c r="T59" s="70" t="s">
        <v>268</v>
      </c>
      <c r="U59" s="70" t="s">
        <v>269</v>
      </c>
      <c r="V59" s="68">
        <f t="shared" ref="V59" si="142">IF(O59="probabilidad",J59-(J59*R59),IF(O59="Impacto",(J59-0),"0"))</f>
        <v>0.2</v>
      </c>
      <c r="W59" s="331">
        <f t="shared" ref="W59" si="143">V60</f>
        <v>0.1</v>
      </c>
      <c r="X59" s="329" t="str">
        <f t="shared" ref="X59" si="144">IF((W59&lt;21%),"Muy Bajo",IF((W59&lt;41%),"Baja",IF((W59&lt;61%),"Media",IF((W59&lt;81%),"Alta",IF((W59&lt;101%),"Muy alta","0")))))</f>
        <v>Muy Bajo</v>
      </c>
      <c r="Y59" s="331">
        <f t="shared" ref="Y59" si="145">IF(O59="Impacto",L59-(L59*R59),IF(O59="Probabilidad",L59-0,"0"))</f>
        <v>0.5</v>
      </c>
      <c r="Z59" s="329" t="str">
        <f t="shared" ref="Z59" si="146">IF((Y59&lt;21%),"Leve",IF((Y59&lt;41%),"Menor",IF((Y59&lt;61%),"Moderado",IF((Y59&lt;81%),"Mayor",IF((Y59&lt;101%),"Catastrófico","0")))))</f>
        <v>Moderado</v>
      </c>
      <c r="AA59" s="331" t="str">
        <f t="shared" ref="AA59" si="147">IF((X59="Muy alta")*(Z59="Catastrófico"),"Extremo",IF((X59="Muy alta")*(Z59="Mayor"),"Alto",IF((X59="Muy alta")*(Z59="Moderado"),"Alto",IF((X59="Muy alta")*(Z59="Menor"),"Alto",IF((X59="Muy alta")*(Z59="Leve"),"Alto",IF((X59="Alta")*(Z59="Catastrófico"),"Extremo",IF((X59="Alta")*(Z59="Mayor"),"Alto",IF((X59="Alta")*(Z59="Moderado"),"Alto",IF((X59="Alta")*(Z59="Menor"),"Moderado",IF((X59="Alta")*(Z59="Leve"),"Moderado",IF((X59="Media")*(Z59="Catastrófico"),"Extremo",IF((X59="Media")*(Z59="Mayor"),"Alto",IF((X59="Media")*(Z59="Moderado"),"Moderado",IF((X59="Media")*(Z59="Menor"),"Moderado",IF((X59="Media")*(Z59="Leve"),"Moderado",IF((X59="Baja")*(Z59="Catastrófico"),"Extremo",IF((X59="Baja")*(Z59="Mayor"),"Alto",IF((X59="Baja")*(Z59="Moderado"),"Moderado",IF((X59="Baja")*(Z59="Menor"),"Moderado",IF((X59="Baja")*(Z59="Leve"),"Bajo",IF((X59="Muy bajo")*(Z59="Catastrófico"),"Extremo",IF((X59="Muy bajo")*(Z59="Mayor"),"Alto",IF((X59="Muy bajo")*(Z59="Moderado"),"Moderado",IF((X59="Muy bajo")*(Z59="Menor"),"Bajo",IF((X59="Muy bajo")*(Z59="Leve"),"Bajo","0")))))))))))))))))))))))))</f>
        <v>Moderado</v>
      </c>
      <c r="AB59" s="329" t="s">
        <v>310</v>
      </c>
      <c r="AC59" s="352" t="s">
        <v>430</v>
      </c>
      <c r="AD59" s="338" t="s">
        <v>426</v>
      </c>
      <c r="AE59" s="340" t="s">
        <v>541</v>
      </c>
      <c r="AF59" s="340">
        <v>44928</v>
      </c>
      <c r="AG59" s="161" t="s">
        <v>429</v>
      </c>
      <c r="AH59" s="161" t="s">
        <v>429</v>
      </c>
      <c r="AI59" s="161" t="s">
        <v>429</v>
      </c>
      <c r="AJ59" s="161" t="s">
        <v>429</v>
      </c>
      <c r="AK59" s="338" t="s">
        <v>563</v>
      </c>
    </row>
    <row r="60" spans="1:37" s="69" customFormat="1" ht="174.75" customHeight="1">
      <c r="A60" s="460"/>
      <c r="B60" s="460"/>
      <c r="C60" s="346"/>
      <c r="D60" s="346"/>
      <c r="E60" s="346"/>
      <c r="F60" s="341"/>
      <c r="G60" s="350"/>
      <c r="H60" s="330"/>
      <c r="I60" s="330"/>
      <c r="J60" s="330"/>
      <c r="K60" s="330"/>
      <c r="L60" s="330"/>
      <c r="M60" s="332"/>
      <c r="N60" s="72" t="s">
        <v>419</v>
      </c>
      <c r="O60" s="70" t="s">
        <v>227</v>
      </c>
      <c r="P60" s="70" t="s">
        <v>265</v>
      </c>
      <c r="Q60" s="70" t="s">
        <v>299</v>
      </c>
      <c r="R60" s="68">
        <f t="shared" si="141"/>
        <v>0.5</v>
      </c>
      <c r="S60" s="70" t="s">
        <v>267</v>
      </c>
      <c r="T60" s="70" t="s">
        <v>268</v>
      </c>
      <c r="U60" s="70" t="s">
        <v>269</v>
      </c>
      <c r="V60" s="89">
        <f t="shared" ref="V60" si="148">V59-(V59*R60)</f>
        <v>0.1</v>
      </c>
      <c r="W60" s="332"/>
      <c r="X60" s="330"/>
      <c r="Y60" s="332"/>
      <c r="Z60" s="330"/>
      <c r="AA60" s="332"/>
      <c r="AB60" s="330"/>
      <c r="AC60" s="337"/>
      <c r="AD60" s="339"/>
      <c r="AE60" s="341"/>
      <c r="AF60" s="341"/>
      <c r="AG60" s="161" t="s">
        <v>543</v>
      </c>
      <c r="AH60" s="161" t="s">
        <v>543</v>
      </c>
      <c r="AI60" s="161" t="s">
        <v>543</v>
      </c>
      <c r="AJ60" s="161" t="s">
        <v>543</v>
      </c>
      <c r="AK60" s="339"/>
    </row>
    <row r="61" spans="1:37" s="69" customFormat="1" ht="106.5" customHeight="1">
      <c r="A61" s="450" t="s">
        <v>338</v>
      </c>
      <c r="B61" s="450" t="s">
        <v>311</v>
      </c>
      <c r="C61" s="345" t="s">
        <v>431</v>
      </c>
      <c r="D61" s="345" t="s">
        <v>432</v>
      </c>
      <c r="E61" s="453" t="str">
        <f>CONCATENATE(B61," ",C61," ",D61)</f>
        <v>Afectación reputacional por manipulación de procesos de admisión a favor de un tercero 
debido a alteración del proceso,  requisitos y documentos para favorecer un aspirante</v>
      </c>
      <c r="F61" s="514" t="s">
        <v>278</v>
      </c>
      <c r="G61" s="349" t="s">
        <v>317</v>
      </c>
      <c r="H61" s="329">
        <v>2</v>
      </c>
      <c r="I61" s="329" t="s">
        <v>262</v>
      </c>
      <c r="J61" s="329" t="str">
        <f t="shared" ref="J61" si="149">IF((I61="Muy Bajo"),"20%",IF(I61="Baja","40%",IF(I61="Media","60%",IF(I61="Alta","80%",IF(I61="Muy Alta","100%","0")))))</f>
        <v>20%</v>
      </c>
      <c r="K61" s="329" t="s">
        <v>263</v>
      </c>
      <c r="L61" s="329" t="str">
        <f t="shared" ref="L61" si="150">IF((K61="Leve"),"20%",IF(K61="Menor","40%",IF(K61="Moderado","60%",IF(K61="Mayor","80%",IF(K61="Catastrófico","100%","0")))))</f>
        <v>100%</v>
      </c>
      <c r="M61" s="331" t="str">
        <f t="shared" ref="M61" si="151">IF((J61="100%")*(L61="100%"),"Extremo",IF((J61="100%")*(L61="80%"),"Alto",IF((J61="100%")*(L61="60%"),"Alto",IF((J61="100%")*(L61="40%"),"Alto",IF((J61="100%")*(L61="20%"),"Alto",IF((J61="80%")*(L61="100%"),"Extremo",IF((J61="80%")*(L61="80%"),"Alto",IF((J61="80%")*(L61="60%"),"Alto",IF((J61="80%")*(L61="40%"),"Moderado",IF((J61="80%")*(L61="20%"),"Moderado",IF((J61="60%")*(L61="100%"),"Extremo",IF((J61="60%")*(L61="80%"),"Alto",IF((J61="60%")*(L61="60%"),"Moderado",IF((J61="60%")*(L61="40%"),"Moderado",IF((J61="60%")*(L61="20%"),"Moderado",IF((J61="40%")*(L61="100%"),"Extremo",IF((J61="40%")*(L61="80%"),"Alto",IF((J61="40%")*(L61="60%"),"Moderado",IF((J61="40%")*(L61="40%"),"Moderado",IF((J61="40%")*(L61="20%"),"Bajo",IF((J61="20%")*(L61="100%"),"Extremo",IF((J61="20%")*(L61="80%"),"Alto",IF((J61="20%")*(L61="60%"),"Moderado",IF((J61="20%")*(L61="40%"),"Bajo",IF((J61="20%")*(L61="20%"),"Bajo","0")))))))))))))))))))))))))</f>
        <v>Extremo</v>
      </c>
      <c r="N61" s="72" t="s">
        <v>544</v>
      </c>
      <c r="O61" s="70" t="s">
        <v>227</v>
      </c>
      <c r="P61" s="70" t="s">
        <v>265</v>
      </c>
      <c r="Q61" s="70" t="s">
        <v>299</v>
      </c>
      <c r="R61" s="68">
        <f t="shared" si="141"/>
        <v>0.5</v>
      </c>
      <c r="S61" s="70" t="s">
        <v>267</v>
      </c>
      <c r="T61" s="70" t="s">
        <v>268</v>
      </c>
      <c r="U61" s="70" t="s">
        <v>269</v>
      </c>
      <c r="V61" s="68">
        <f t="shared" ref="V61" si="152">IF(O61="probabilidad",J61-(J61*R61),IF(O61="Impacto",(J61-0),"0"))</f>
        <v>0.2</v>
      </c>
      <c r="W61" s="331">
        <f t="shared" ref="W61" si="153">V62</f>
        <v>0.1</v>
      </c>
      <c r="X61" s="329" t="str">
        <f t="shared" ref="X61" si="154">IF((W61&lt;21%),"Muy Bajo",IF((W61&lt;41%),"Baja",IF((W61&lt;61%),"Media",IF((W61&lt;81%),"Alta",IF((W61&lt;101%),"Muy alta","0")))))</f>
        <v>Muy Bajo</v>
      </c>
      <c r="Y61" s="331">
        <f t="shared" ref="Y61" si="155">IF(O61="Impacto",L61-(L61*R61),IF(O61="Probabilidad",L61-0,"0"))</f>
        <v>0.5</v>
      </c>
      <c r="Z61" s="329" t="str">
        <f t="shared" ref="Z61" si="156">IF((Y61&lt;21%),"Leve",IF((Y61&lt;41%),"Menor",IF((Y61&lt;61%),"Moderado",IF((Y61&lt;81%),"Mayor",IF((Y61&lt;101%),"Catastrófico","0")))))</f>
        <v>Moderado</v>
      </c>
      <c r="AA61" s="331" t="str">
        <f t="shared" ref="AA61" si="157">IF((X61="Muy alta")*(Z61="Catastrófico"),"Extremo",IF((X61="Muy alta")*(Z61="Mayor"),"Alto",IF((X61="Muy alta")*(Z61="Moderado"),"Alto",IF((X61="Muy alta")*(Z61="Menor"),"Alto",IF((X61="Muy alta")*(Z61="Leve"),"Alto",IF((X61="Alta")*(Z61="Catastrófico"),"Extremo",IF((X61="Alta")*(Z61="Mayor"),"Alto",IF((X61="Alta")*(Z61="Moderado"),"Alto",IF((X61="Alta")*(Z61="Menor"),"Moderado",IF((X61="Alta")*(Z61="Leve"),"Moderado",IF((X61="Media")*(Z61="Catastrófico"),"Extremo",IF((X61="Media")*(Z61="Mayor"),"Alto",IF((X61="Media")*(Z61="Moderado"),"Moderado",IF((X61="Media")*(Z61="Menor"),"Moderado",IF((X61="Media")*(Z61="Leve"),"Moderado",IF((X61="Baja")*(Z61="Catastrófico"),"Extremo",IF((X61="Baja")*(Z61="Mayor"),"Alto",IF((X61="Baja")*(Z61="Moderado"),"Moderado",IF((X61="Baja")*(Z61="Menor"),"Moderado",IF((X61="Baja")*(Z61="Leve"),"Bajo",IF((X61="Muy bajo")*(Z61="Catastrófico"),"Extremo",IF((X61="Muy bajo")*(Z61="Mayor"),"Alto",IF((X61="Muy bajo")*(Z61="Moderado"),"Moderado",IF((X61="Muy bajo")*(Z61="Menor"),"Bajo",IF((X61="Muy bajo")*(Z61="Leve"),"Bajo","0")))))))))))))))))))))))))</f>
        <v>Moderado</v>
      </c>
      <c r="AB61" s="329" t="s">
        <v>310</v>
      </c>
      <c r="AC61" s="352" t="s">
        <v>430</v>
      </c>
      <c r="AD61" s="338" t="s">
        <v>426</v>
      </c>
      <c r="AE61" s="340" t="s">
        <v>541</v>
      </c>
      <c r="AF61" s="340">
        <v>44928</v>
      </c>
      <c r="AG61" s="162" t="s">
        <v>545</v>
      </c>
      <c r="AH61" s="162" t="s">
        <v>545</v>
      </c>
      <c r="AI61" s="162" t="s">
        <v>545</v>
      </c>
      <c r="AJ61" s="162" t="s">
        <v>545</v>
      </c>
      <c r="AK61" s="338" t="s">
        <v>542</v>
      </c>
    </row>
    <row r="62" spans="1:37" s="69" customFormat="1" ht="129.75" customHeight="1">
      <c r="A62" s="452"/>
      <c r="B62" s="452"/>
      <c r="C62" s="346"/>
      <c r="D62" s="346"/>
      <c r="E62" s="455"/>
      <c r="F62" s="341"/>
      <c r="G62" s="350"/>
      <c r="H62" s="330"/>
      <c r="I62" s="330"/>
      <c r="J62" s="330"/>
      <c r="K62" s="330"/>
      <c r="L62" s="330"/>
      <c r="M62" s="332"/>
      <c r="N62" s="72" t="s">
        <v>546</v>
      </c>
      <c r="O62" s="70" t="s">
        <v>227</v>
      </c>
      <c r="P62" s="70" t="s">
        <v>265</v>
      </c>
      <c r="Q62" s="70" t="s">
        <v>299</v>
      </c>
      <c r="R62" s="68">
        <f t="shared" si="141"/>
        <v>0.5</v>
      </c>
      <c r="S62" s="70" t="s">
        <v>267</v>
      </c>
      <c r="T62" s="70" t="s">
        <v>268</v>
      </c>
      <c r="U62" s="70" t="s">
        <v>269</v>
      </c>
      <c r="V62" s="89">
        <f t="shared" ref="V62" si="158">V61-(V61*R62)</f>
        <v>0.1</v>
      </c>
      <c r="W62" s="332"/>
      <c r="X62" s="330"/>
      <c r="Y62" s="332"/>
      <c r="Z62" s="330"/>
      <c r="AA62" s="332"/>
      <c r="AB62" s="330"/>
      <c r="AC62" s="337"/>
      <c r="AD62" s="339"/>
      <c r="AE62" s="341"/>
      <c r="AF62" s="341"/>
      <c r="AG62" s="161" t="s">
        <v>419</v>
      </c>
      <c r="AH62" s="161" t="s">
        <v>419</v>
      </c>
      <c r="AI62" s="161" t="s">
        <v>419</v>
      </c>
      <c r="AJ62" s="161" t="s">
        <v>419</v>
      </c>
      <c r="AK62" s="339"/>
    </row>
    <row r="63" spans="1:37" s="69" customFormat="1" ht="116.25" customHeight="1">
      <c r="A63" s="450" t="s">
        <v>338</v>
      </c>
      <c r="B63" s="450" t="s">
        <v>311</v>
      </c>
      <c r="C63" s="345" t="s">
        <v>547</v>
      </c>
      <c r="D63" s="515" t="s">
        <v>548</v>
      </c>
      <c r="E63" s="453" t="str">
        <f>CONCATENATE(B63," ",C63," ",D63)</f>
        <v xml:space="preserve">Afectación reputacional por alteración de los registros de calificaciones, requisitos académicos y fraudes, a cambio de un beneficio personal o de un tercero incumpliendo la normatividad legal vigente
</v>
      </c>
      <c r="F63" s="456" t="s">
        <v>278</v>
      </c>
      <c r="G63" s="518" t="s">
        <v>304</v>
      </c>
      <c r="H63" s="461">
        <v>5000</v>
      </c>
      <c r="I63" s="461" t="s">
        <v>201</v>
      </c>
      <c r="J63" s="461" t="str">
        <f t="shared" ref="J63" si="159">IF((I63="Muy Bajo"),"20%",IF(I63="Baja","40%",IF(I63="Media","60%",IF(I63="Alta","80%",IF(I63="Muy Alta","100%","0")))))</f>
        <v>80%</v>
      </c>
      <c r="K63" s="461" t="s">
        <v>263</v>
      </c>
      <c r="L63" s="461" t="str">
        <f t="shared" ref="L63" si="160">IF((K63="Leve"),"20%",IF(K63="Menor","40%",IF(K63="Moderado","60%",IF(K63="Mayor","80%",IF(K63="Catastrófico","100%","0")))))</f>
        <v>100%</v>
      </c>
      <c r="M63" s="464" t="str">
        <f t="shared" ref="M63" si="161">IF((J63="100%")*(L63="100%"),"Extremo",IF((J63="100%")*(L63="80%"),"Alto",IF((J63="100%")*(L63="60%"),"Alto",IF((J63="100%")*(L63="40%"),"Alto",IF((J63="100%")*(L63="20%"),"Alto",IF((J63="80%")*(L63="100%"),"Extremo",IF((J63="80%")*(L63="80%"),"Alto",IF((J63="80%")*(L63="60%"),"Alto",IF((J63="80%")*(L63="40%"),"Moderado",IF((J63="80%")*(L63="20%"),"Moderado",IF((J63="60%")*(L63="100%"),"Extremo",IF((J63="60%")*(L63="80%"),"Alto",IF((J63="60%")*(L63="60%"),"Moderado",IF((J63="60%")*(L63="40%"),"Moderado",IF((J63="60%")*(L63="20%"),"Moderado",IF((J63="40%")*(L63="100%"),"Extremo",IF((J63="40%")*(L63="80%"),"Alto",IF((J63="40%")*(L63="60%"),"Moderado",IF((J63="40%")*(L63="40%"),"Moderado",IF((J63="40%")*(L63="20%"),"Bajo",IF((J63="20%")*(L63="100%"),"Extremo",IF((J63="20%")*(L63="80%"),"Alto",IF((J63="20%")*(L63="60%"),"Moderado",IF((J63="20%")*(L63="40%"),"Bajo",IF((J63="20%")*(L63="20%"),"Bajo","0")))))))))))))))))))))))))</f>
        <v>Extremo</v>
      </c>
      <c r="N63" s="91" t="s">
        <v>416</v>
      </c>
      <c r="O63" s="151" t="s">
        <v>227</v>
      </c>
      <c r="P63" s="151" t="s">
        <v>265</v>
      </c>
      <c r="Q63" s="151" t="s">
        <v>299</v>
      </c>
      <c r="R63" s="67">
        <f t="shared" si="141"/>
        <v>0.5</v>
      </c>
      <c r="S63" s="151" t="s">
        <v>267</v>
      </c>
      <c r="T63" s="151" t="s">
        <v>268</v>
      </c>
      <c r="U63" s="151" t="s">
        <v>269</v>
      </c>
      <c r="V63" s="67">
        <f t="shared" ref="V63:V64" si="162">IF(O63="probabilidad",J63-(J63*R63),IF(O63="Impacto",(J63-0),"0"))</f>
        <v>0.8</v>
      </c>
      <c r="W63" s="464">
        <f t="shared" ref="W63" si="163">V65</f>
        <v>0.4</v>
      </c>
      <c r="X63" s="461" t="str">
        <f t="shared" ref="X63" si="164">IF((W63&lt;21%),"Muy Bajo",IF((W63&lt;41%),"Baja",IF((W63&lt;61%),"Media",IF((W63&lt;81%),"Alta",IF((W63&lt;101%),"Muy alta","0")))))</f>
        <v>Baja</v>
      </c>
      <c r="Y63" s="464">
        <f t="shared" ref="Y63" si="165">IF(O63="Impacto",L63-(L63*R63),IF(O63="Probabilidad",L63-0,"0"))</f>
        <v>0.5</v>
      </c>
      <c r="Z63" s="461" t="str">
        <f t="shared" ref="Z63" si="166">IF((Y63&lt;21%),"Leve",IF((Y63&lt;41%),"Menor",IF((Y63&lt;61%),"Moderado",IF((Y63&lt;81%),"Mayor",IF((Y63&lt;101%),"Catastrófico","0")))))</f>
        <v>Moderado</v>
      </c>
      <c r="AA63" s="464" t="str">
        <f t="shared" ref="AA63" si="167">IF((X63="Muy alta")*(Z63="Catastrófico"),"Extremo",IF((X63="Muy alta")*(Z63="Mayor"),"Alto",IF((X63="Muy alta")*(Z63="Moderado"),"Alto",IF((X63="Muy alta")*(Z63="Menor"),"Alto",IF((X63="Muy alta")*(Z63="Leve"),"Alto",IF((X63="Alta")*(Z63="Catastrófico"),"Extremo",IF((X63="Alta")*(Z63="Mayor"),"Alto",IF((X63="Alta")*(Z63="Moderado"),"Alto",IF((X63="Alta")*(Z63="Menor"),"Moderado",IF((X63="Alta")*(Z63="Leve"),"Moderado",IF((X63="Media")*(Z63="Catastrófico"),"Extremo",IF((X63="Media")*(Z63="Mayor"),"Alto",IF((X63="Media")*(Z63="Moderado"),"Moderado",IF((X63="Media")*(Z63="Menor"),"Moderado",IF((X63="Media")*(Z63="Leve"),"Moderado",IF((X63="Baja")*(Z63="Catastrófico"),"Extremo",IF((X63="Baja")*(Z63="Mayor"),"Alto",IF((X63="Baja")*(Z63="Moderado"),"Moderado",IF((X63="Baja")*(Z63="Menor"),"Moderado",IF((X63="Baja")*(Z63="Leve"),"Bajo",IF((X63="Muy bajo")*(Z63="Catastrófico"),"Extremo",IF((X63="Muy bajo")*(Z63="Mayor"),"Alto",IF((X63="Muy bajo")*(Z63="Moderado"),"Moderado",IF((X63="Muy bajo")*(Z63="Menor"),"Bajo",IF((X63="Muy bajo")*(Z63="Leve"),"Bajo","0")))))))))))))))))))))))))</f>
        <v>Moderado</v>
      </c>
      <c r="AB63" s="461" t="s">
        <v>310</v>
      </c>
      <c r="AC63" s="450" t="s">
        <v>433</v>
      </c>
      <c r="AD63" s="458" t="s">
        <v>426</v>
      </c>
      <c r="AE63" s="293" t="s">
        <v>541</v>
      </c>
      <c r="AF63" s="293">
        <v>44928</v>
      </c>
      <c r="AG63" s="162" t="s">
        <v>545</v>
      </c>
      <c r="AH63" s="162" t="s">
        <v>545</v>
      </c>
      <c r="AI63" s="162" t="s">
        <v>545</v>
      </c>
      <c r="AJ63" s="162" t="s">
        <v>545</v>
      </c>
      <c r="AK63" s="333" t="s">
        <v>542</v>
      </c>
    </row>
    <row r="64" spans="1:37" s="69" customFormat="1" ht="123.75" customHeight="1">
      <c r="A64" s="451"/>
      <c r="B64" s="451"/>
      <c r="C64" s="361"/>
      <c r="D64" s="516"/>
      <c r="E64" s="454"/>
      <c r="F64" s="457"/>
      <c r="G64" s="519"/>
      <c r="H64" s="462"/>
      <c r="I64" s="462"/>
      <c r="J64" s="462"/>
      <c r="K64" s="462"/>
      <c r="L64" s="462"/>
      <c r="M64" s="465"/>
      <c r="N64" s="91" t="s">
        <v>549</v>
      </c>
      <c r="O64" s="151" t="s">
        <v>227</v>
      </c>
      <c r="P64" s="151" t="s">
        <v>265</v>
      </c>
      <c r="Q64" s="151" t="s">
        <v>299</v>
      </c>
      <c r="R64" s="67">
        <f t="shared" si="141"/>
        <v>0.5</v>
      </c>
      <c r="S64" s="151" t="s">
        <v>267</v>
      </c>
      <c r="T64" s="151" t="s">
        <v>268</v>
      </c>
      <c r="U64" s="151" t="s">
        <v>269</v>
      </c>
      <c r="V64" s="67">
        <f t="shared" si="162"/>
        <v>0</v>
      </c>
      <c r="W64" s="465"/>
      <c r="X64" s="462"/>
      <c r="Y64" s="465"/>
      <c r="Z64" s="462"/>
      <c r="AA64" s="465"/>
      <c r="AB64" s="462"/>
      <c r="AC64" s="451"/>
      <c r="AD64" s="459"/>
      <c r="AE64" s="522"/>
      <c r="AF64" s="522"/>
      <c r="AG64" s="161" t="s">
        <v>419</v>
      </c>
      <c r="AH64" s="161" t="s">
        <v>419</v>
      </c>
      <c r="AI64" s="161" t="s">
        <v>419</v>
      </c>
      <c r="AJ64" s="161" t="s">
        <v>419</v>
      </c>
      <c r="AK64" s="333"/>
    </row>
    <row r="65" spans="1:37" s="69" customFormat="1" ht="102" customHeight="1">
      <c r="A65" s="452"/>
      <c r="B65" s="452"/>
      <c r="C65" s="346"/>
      <c r="D65" s="517"/>
      <c r="E65" s="455"/>
      <c r="F65" s="294"/>
      <c r="G65" s="520"/>
      <c r="H65" s="463"/>
      <c r="I65" s="463"/>
      <c r="J65" s="463"/>
      <c r="K65" s="463"/>
      <c r="L65" s="463"/>
      <c r="M65" s="466"/>
      <c r="N65" s="91" t="s">
        <v>550</v>
      </c>
      <c r="O65" s="151" t="s">
        <v>227</v>
      </c>
      <c r="P65" s="151" t="s">
        <v>265</v>
      </c>
      <c r="Q65" s="151" t="s">
        <v>299</v>
      </c>
      <c r="R65" s="67">
        <f t="shared" si="141"/>
        <v>0.5</v>
      </c>
      <c r="S65" s="151" t="s">
        <v>267</v>
      </c>
      <c r="T65" s="151" t="s">
        <v>268</v>
      </c>
      <c r="U65" s="151" t="s">
        <v>269</v>
      </c>
      <c r="V65" s="94">
        <f>V63-(V63*R65)</f>
        <v>0.4</v>
      </c>
      <c r="W65" s="466"/>
      <c r="X65" s="463"/>
      <c r="Y65" s="466"/>
      <c r="Z65" s="463"/>
      <c r="AA65" s="466"/>
      <c r="AB65" s="463"/>
      <c r="AC65" s="521"/>
      <c r="AD65" s="460"/>
      <c r="AE65" s="294"/>
      <c r="AF65" s="294"/>
      <c r="AG65" s="163" t="s">
        <v>551</v>
      </c>
      <c r="AH65" s="163" t="s">
        <v>551</v>
      </c>
      <c r="AI65" s="163" t="s">
        <v>551</v>
      </c>
      <c r="AJ65" s="163" t="s">
        <v>551</v>
      </c>
      <c r="AK65" s="333"/>
    </row>
    <row r="66" spans="1:37" s="69" customFormat="1" ht="101.25" customHeight="1">
      <c r="A66" s="450" t="s">
        <v>338</v>
      </c>
      <c r="B66" s="450" t="s">
        <v>311</v>
      </c>
      <c r="C66" s="345" t="s">
        <v>434</v>
      </c>
      <c r="D66" s="345" t="s">
        <v>435</v>
      </c>
      <c r="E66" s="453" t="str">
        <f>CONCATENATE(B66," ",C66," ",D66)</f>
        <v>Afectación reputacional por falsificación de la firma del registrador en emisión de certificados y constancias 
debido emisión  falsificada en requisitos y documentos para favorecer registros de estudiantes (situación) matriculado, continuidad académica, para un beneficio particular</v>
      </c>
      <c r="F66" s="456" t="s">
        <v>278</v>
      </c>
      <c r="G66" s="518" t="s">
        <v>304</v>
      </c>
      <c r="H66" s="329">
        <v>5000</v>
      </c>
      <c r="I66" s="461" t="s">
        <v>201</v>
      </c>
      <c r="J66" s="461" t="str">
        <f t="shared" ref="J66" si="168">IF((I66="Muy Bajo"),"20%",IF(I66="Baja","40%",IF(I66="Media","60%",IF(I66="Alta","80%",IF(I66="Muy Alta","100%","0")))))</f>
        <v>80%</v>
      </c>
      <c r="K66" s="461" t="s">
        <v>263</v>
      </c>
      <c r="L66" s="461" t="str">
        <f t="shared" ref="L66" si="169">IF((K66="Leve"),"20%",IF(K66="Menor","40%",IF(K66="Moderado","60%",IF(K66="Mayor","80%",IF(K66="Catastrófico","100%","0")))))</f>
        <v>100%</v>
      </c>
      <c r="M66" s="464" t="str">
        <f t="shared" ref="M66" si="170">IF((J66="100%")*(L66="100%"),"Extremo",IF((J66="100%")*(L66="80%"),"Alto",IF((J66="100%")*(L66="60%"),"Alto",IF((J66="100%")*(L66="40%"),"Alto",IF((J66="100%")*(L66="20%"),"Alto",IF((J66="80%")*(L66="100%"),"Extremo",IF((J66="80%")*(L66="80%"),"Alto",IF((J66="80%")*(L66="60%"),"Alto",IF((J66="80%")*(L66="40%"),"Moderado",IF((J66="80%")*(L66="20%"),"Moderado",IF((J66="60%")*(L66="100%"),"Extremo",IF((J66="60%")*(L66="80%"),"Alto",IF((J66="60%")*(L66="60%"),"Moderado",IF((J66="60%")*(L66="40%"),"Moderado",IF((J66="60%")*(L66="20%"),"Moderado",IF((J66="40%")*(L66="100%"),"Extremo",IF((J66="40%")*(L66="80%"),"Alto",IF((J66="40%")*(L66="60%"),"Moderado",IF((J66="40%")*(L66="40%"),"Moderado",IF((J66="40%")*(L66="20%"),"Bajo",IF((J66="20%")*(L66="100%"),"Extremo",IF((J66="20%")*(L66="80%"),"Alto",IF((J66="20%")*(L66="60%"),"Moderado",IF((J66="20%")*(L66="40%"),"Bajo",IF((J66="20%")*(L66="20%"),"Bajo","0")))))))))))))))))))))))))</f>
        <v>Extremo</v>
      </c>
      <c r="N66" s="164" t="s">
        <v>552</v>
      </c>
      <c r="O66" s="151" t="s">
        <v>227</v>
      </c>
      <c r="P66" s="151" t="s">
        <v>265</v>
      </c>
      <c r="Q66" s="151" t="s">
        <v>299</v>
      </c>
      <c r="R66" s="67">
        <f t="shared" si="141"/>
        <v>0.5</v>
      </c>
      <c r="S66" s="151" t="s">
        <v>267</v>
      </c>
      <c r="T66" s="151" t="s">
        <v>268</v>
      </c>
      <c r="U66" s="151" t="s">
        <v>269</v>
      </c>
      <c r="V66" s="67">
        <f t="shared" ref="V66" si="171">IF(O66="probabilidad",J66-(J66*R66),IF(O66="Impacto",(J66-0),"0"))</f>
        <v>0.8</v>
      </c>
      <c r="W66" s="464">
        <f t="shared" ref="W66" si="172">V67</f>
        <v>0.4</v>
      </c>
      <c r="X66" s="461" t="str">
        <f t="shared" ref="X66" si="173">IF((W66&lt;21%),"Muy Bajo",IF((W66&lt;41%),"Baja",IF((W66&lt;61%),"Media",IF((W66&lt;81%),"Alta",IF((W66&lt;101%),"Muy alta","0")))))</f>
        <v>Baja</v>
      </c>
      <c r="Y66" s="464">
        <f t="shared" ref="Y66" si="174">IF(O66="Impacto",L66-(L66*R66),IF(O66="Probabilidad",L66-0,"0"))</f>
        <v>0.5</v>
      </c>
      <c r="Z66" s="461" t="str">
        <f t="shared" ref="Z66" si="175">IF((Y66&lt;21%),"Leve",IF((Y66&lt;41%),"Menor",IF((Y66&lt;61%),"Moderado",IF((Y66&lt;81%),"Mayor",IF((Y66&lt;101%),"Catastrófico","0")))))</f>
        <v>Moderado</v>
      </c>
      <c r="AA66" s="464" t="str">
        <f t="shared" ref="AA66" si="176">IF((X66="Muy alta")*(Z66="Catastrófico"),"Extremo",IF((X66="Muy alta")*(Z66="Mayor"),"Alto",IF((X66="Muy alta")*(Z66="Moderado"),"Alto",IF((X66="Muy alta")*(Z66="Menor"),"Alto",IF((X66="Muy alta")*(Z66="Leve"),"Alto",IF((X66="Alta")*(Z66="Catastrófico"),"Extremo",IF((X66="Alta")*(Z66="Mayor"),"Alto",IF((X66="Alta")*(Z66="Moderado"),"Alto",IF((X66="Alta")*(Z66="Menor"),"Moderado",IF((X66="Alta")*(Z66="Leve"),"Moderado",IF((X66="Media")*(Z66="Catastrófico"),"Extremo",IF((X66="Media")*(Z66="Mayor"),"Alto",IF((X66="Media")*(Z66="Moderado"),"Moderado",IF((X66="Media")*(Z66="Menor"),"Moderado",IF((X66="Media")*(Z66="Leve"),"Moderado",IF((X66="Baja")*(Z66="Catastrófico"),"Extremo",IF((X66="Baja")*(Z66="Mayor"),"Alto",IF((X66="Baja")*(Z66="Moderado"),"Moderado",IF((X66="Baja")*(Z66="Menor"),"Moderado",IF((X66="Baja")*(Z66="Leve"),"Bajo",IF((X66="Muy bajo")*(Z66="Catastrófico"),"Extremo",IF((X66="Muy bajo")*(Z66="Mayor"),"Alto",IF((X66="Muy bajo")*(Z66="Moderado"),"Moderado",IF((X66="Muy bajo")*(Z66="Menor"),"Bajo",IF((X66="Muy bajo")*(Z66="Leve"),"Bajo","0")))))))))))))))))))))))))</f>
        <v>Moderado</v>
      </c>
      <c r="AB66" s="461" t="s">
        <v>310</v>
      </c>
      <c r="AC66" s="450" t="s">
        <v>433</v>
      </c>
      <c r="AD66" s="458" t="s">
        <v>426</v>
      </c>
      <c r="AE66" s="340" t="s">
        <v>541</v>
      </c>
      <c r="AF66" s="340">
        <v>44928</v>
      </c>
      <c r="AG66" s="162" t="s">
        <v>552</v>
      </c>
      <c r="AH66" s="162" t="s">
        <v>552</v>
      </c>
      <c r="AI66" s="162" t="s">
        <v>552</v>
      </c>
      <c r="AJ66" s="162" t="s">
        <v>552</v>
      </c>
      <c r="AK66" s="458" t="s">
        <v>542</v>
      </c>
    </row>
    <row r="67" spans="1:37" s="69" customFormat="1" ht="102.75" customHeight="1">
      <c r="A67" s="452"/>
      <c r="B67" s="452"/>
      <c r="C67" s="346"/>
      <c r="D67" s="346"/>
      <c r="E67" s="455"/>
      <c r="F67" s="294"/>
      <c r="G67" s="520"/>
      <c r="H67" s="330"/>
      <c r="I67" s="463"/>
      <c r="J67" s="463"/>
      <c r="K67" s="463"/>
      <c r="L67" s="463"/>
      <c r="M67" s="466"/>
      <c r="N67" s="91" t="s">
        <v>553</v>
      </c>
      <c r="O67" s="151" t="s">
        <v>227</v>
      </c>
      <c r="P67" s="151" t="s">
        <v>265</v>
      </c>
      <c r="Q67" s="151" t="s">
        <v>299</v>
      </c>
      <c r="R67" s="67">
        <f t="shared" si="141"/>
        <v>0.5</v>
      </c>
      <c r="S67" s="151" t="s">
        <v>267</v>
      </c>
      <c r="T67" s="151" t="s">
        <v>268</v>
      </c>
      <c r="U67" s="151" t="s">
        <v>269</v>
      </c>
      <c r="V67" s="94">
        <f>V66-(V66*R67)</f>
        <v>0.4</v>
      </c>
      <c r="W67" s="466"/>
      <c r="X67" s="463"/>
      <c r="Y67" s="466"/>
      <c r="Z67" s="463"/>
      <c r="AA67" s="466"/>
      <c r="AB67" s="463"/>
      <c r="AC67" s="521"/>
      <c r="AD67" s="460"/>
      <c r="AE67" s="341"/>
      <c r="AF67" s="341"/>
      <c r="AG67" s="165" t="s">
        <v>554</v>
      </c>
      <c r="AH67" s="165" t="s">
        <v>554</v>
      </c>
      <c r="AI67" s="165" t="s">
        <v>554</v>
      </c>
      <c r="AJ67" s="165" t="s">
        <v>555</v>
      </c>
      <c r="AK67" s="460"/>
    </row>
    <row r="68" spans="1:37" s="99" customFormat="1" ht="198.75" customHeight="1">
      <c r="A68" s="172" t="s">
        <v>297</v>
      </c>
      <c r="B68" s="172" t="s">
        <v>301</v>
      </c>
      <c r="C68" s="172" t="s">
        <v>556</v>
      </c>
      <c r="D68" s="172" t="s">
        <v>557</v>
      </c>
      <c r="E68" s="172" t="str">
        <f t="shared" ref="E68:E70" si="177">CONCATENATE(B68," ",C68," ",D68)</f>
        <v>Afectación económica por el uso indebido de  la información institucional debido  a un beneficio particular o de terceros, que genera un riesgo de corrupción institucional.</v>
      </c>
      <c r="F68" s="173" t="s">
        <v>278</v>
      </c>
      <c r="G68" s="167" t="s">
        <v>317</v>
      </c>
      <c r="H68" s="167" t="s">
        <v>201</v>
      </c>
      <c r="I68" s="168" t="s">
        <v>201</v>
      </c>
      <c r="J68" s="168" t="str">
        <f t="shared" ref="J68:J71" si="178">IF((I68="Muy Bajo"),"20%",IF(I68="Baja","40%",IF(I68="Media","60%",IF(I68="Alta","80%",IF(I68="Muy Alta","100%","0")))))</f>
        <v>80%</v>
      </c>
      <c r="K68" s="168" t="s">
        <v>274</v>
      </c>
      <c r="L68" s="168" t="str">
        <f t="shared" ref="L68:L71" si="179">IF((K68="Leve"),"20%",IF(K68="Menor","40%",IF(K68="Moderado","60%",IF(K68="Mayor","80%",IF(K68="Catastrófico","100%","0")))))</f>
        <v>80%</v>
      </c>
      <c r="M68" s="169" t="str">
        <f t="shared" ref="M68:M71" si="180">IF((J68="100%")*(L68="100%"),"Extremo",IF((J68="100%")*(L68="80%"),"Alto",IF((J68="100%")*(L68="60%"),"Alto",IF((J68="100%")*(L68="40%"),"Alto",IF((J68="100%")*(L68="20%"),"Alto",IF((J68="80%")*(L68="100%"),"Extremo",IF((J68="80%")*(L68="80%"),"Alto",IF((J68="80%")*(L68="60%"),"Alto",IF((J68="80%")*(L68="40%"),"Moderado",IF((J68="80%")*(L68="20%"),"Moderado",IF((J68="60%")*(L68="100%"),"Extremo",IF((J68="60%")*(L68="80%"),"Alto",IF((J68="60%")*(L68="60%"),"Moderado",IF((J68="60%")*(L68="40%"),"Moderado",IF((J68="60%")*(L68="20%"),"Moderado",IF((J68="40%")*(L68="100%"),"Extremo",IF((J68="40%")*(L68="80%"),"Alto",IF((J68="40%")*(L68="60%"),"Moderado",IF((J68="40%")*(L68="40%"),"Moderado",IF((J68="40%")*(L68="20%"),"Bajo",IF((J68="20%")*(L68="100%"),"Extremo",IF((J68="20%")*(L68="80%"),"Alto",IF((J68="20%")*(L68="60%"),"Moderado",IF((J68="20%")*(L68="40%"),"Bajo",IF((J68="20%")*(L68="20%"),"Bajo","0")))))))))))))))))))))))))</f>
        <v>Alto</v>
      </c>
      <c r="N68" s="170" t="s">
        <v>375</v>
      </c>
      <c r="O68" s="168" t="s">
        <v>227</v>
      </c>
      <c r="P68" s="168" t="s">
        <v>265</v>
      </c>
      <c r="Q68" s="171" t="s">
        <v>266</v>
      </c>
      <c r="R68" s="169">
        <f t="shared" si="141"/>
        <v>0.4</v>
      </c>
      <c r="S68" s="168" t="s">
        <v>307</v>
      </c>
      <c r="T68" s="168" t="s">
        <v>268</v>
      </c>
      <c r="U68" s="168" t="s">
        <v>309</v>
      </c>
      <c r="V68" s="150">
        <f t="shared" ref="V68:V71" si="181">IF(O68="probabilidad",J68-(J68*R68),IF(O68="Impacto",(J68-0),"0"))</f>
        <v>0.8</v>
      </c>
      <c r="W68" s="150">
        <f t="shared" ref="W68:W71" si="182">V68</f>
        <v>0.8</v>
      </c>
      <c r="X68" s="168" t="str">
        <f>IF((W68&lt;21%),"Muy Bajo",IF((W68&lt;41%),"Baja",IF((W68&lt;61%),"Media",IF((W68&lt;81%),"Alta",IF((W68&lt;101%),"Muy alta","0")))))</f>
        <v>Alta</v>
      </c>
      <c r="Y68" s="169">
        <f t="shared" ref="Y68:Y72" si="183">IF(O68="Impacto",L68-(L68*R68),IF(O68="Probabilidad",L68-0,"0"))</f>
        <v>0.48</v>
      </c>
      <c r="Z68" s="168" t="s">
        <v>276</v>
      </c>
      <c r="AA68" s="150" t="str">
        <f t="shared" ref="AA68:AA71" si="184">IF((X68="Muy alta")*(Z68="Catastrófico"),"Extremo",IF((X68="Muy alta")*(Z68="Mayor"),"Alto",IF((X68="Muy alta")*(Z68="Moderado"),"Alto",IF((X68="Muy alta")*(Z68="Menor"),"Alto",IF((X68="Muy alta")*(Z68="Leve"),"Alto",IF((X68="Alta")*(Z68="Catastrófico"),"Extremo",IF((X68="Alta")*(Z68="Mayor"),"Alto",IF((X68="Alta")*(Z68="Moderado"),"Alto",IF((X68="Alta")*(Z68="Menor"),"Moderado",IF((X68="Alta")*(Z68="Leve"),"Moderado",IF((X68="Media")*(Z68="Catastrófico"),"Extremo",IF((X68="Media")*(Z68="Mayor"),"Alto",IF((X68="Media")*(Z68="Moderado"),"Moderado",IF((X68="Media")*(Z68="Menor"),"Moderado",IF((X68="Media")*(Z68="Leve"),"Moderado",IF((X68="Baja")*(Z68="Catastrófico"),"Extremo",IF((X68="Baja")*(Z68="Mayor"),"Alto",IF((X68="Baja")*(Z68="Moderado"),"Moderado",IF((X68="Baja")*(Z68="Menor"),"Moderado",IF((X68="Baja")*(Z68="Leve"),"Bajo",IF((X68="Muy bajo")*(Z68="Catastrófico"),"Extremo",IF((X68="Muy bajo")*(Z68="Mayor"),"Alto",IF((X68="Muy bajo")*(Z68="Moderado"),"Moderado",IF((X68="Muy bajo")*(Z68="Menor"),"Bajo",IF((X68="Muy bajo")*(Z68="Leve"),"Bajo","0")))))))))))))))))))))))))</f>
        <v>Alto</v>
      </c>
      <c r="AB68" s="168" t="s">
        <v>270</v>
      </c>
      <c r="AC68" s="185" t="s">
        <v>369</v>
      </c>
      <c r="AD68" s="105" t="s">
        <v>370</v>
      </c>
      <c r="AE68" s="105" t="s">
        <v>363</v>
      </c>
      <c r="AF68" s="105" t="s">
        <v>364</v>
      </c>
      <c r="AG68" s="175" t="s">
        <v>371</v>
      </c>
      <c r="AH68" s="105" t="s">
        <v>349</v>
      </c>
      <c r="AI68" s="105" t="s">
        <v>372</v>
      </c>
      <c r="AJ68" s="105" t="s">
        <v>351</v>
      </c>
      <c r="AK68" s="173" t="s">
        <v>366</v>
      </c>
    </row>
    <row r="69" spans="1:37" s="69" customFormat="1" ht="167.25" customHeight="1">
      <c r="A69" s="103" t="s">
        <v>297</v>
      </c>
      <c r="B69" s="141" t="s">
        <v>259</v>
      </c>
      <c r="C69" s="103" t="s">
        <v>367</v>
      </c>
      <c r="D69" s="103" t="s">
        <v>368</v>
      </c>
      <c r="E69" s="138" t="str">
        <f t="shared" si="177"/>
        <v>Afectación económica y reputacional por la asignación de irregular de recursos a planes, programas y proyectos  debido a la falta de analisís objetivo para el beneficio particular o a terceros.</v>
      </c>
      <c r="F69" s="139" t="s">
        <v>278</v>
      </c>
      <c r="G69" s="61" t="s">
        <v>317</v>
      </c>
      <c r="H69" s="61" t="s">
        <v>201</v>
      </c>
      <c r="I69" s="62" t="s">
        <v>201</v>
      </c>
      <c r="J69" s="62" t="str">
        <f t="shared" si="178"/>
        <v>80%</v>
      </c>
      <c r="K69" s="62" t="s">
        <v>274</v>
      </c>
      <c r="L69" s="62" t="str">
        <f t="shared" si="179"/>
        <v>80%</v>
      </c>
      <c r="M69" s="63" t="str">
        <f t="shared" si="180"/>
        <v>Alto</v>
      </c>
      <c r="N69" s="64" t="s">
        <v>558</v>
      </c>
      <c r="O69" s="62" t="s">
        <v>227</v>
      </c>
      <c r="P69" s="62" t="s">
        <v>265</v>
      </c>
      <c r="Q69" s="65" t="s">
        <v>266</v>
      </c>
      <c r="R69" s="63">
        <f t="shared" si="141"/>
        <v>0.4</v>
      </c>
      <c r="S69" s="62" t="s">
        <v>307</v>
      </c>
      <c r="T69" s="62" t="s">
        <v>268</v>
      </c>
      <c r="U69" s="62" t="s">
        <v>309</v>
      </c>
      <c r="V69" s="67">
        <f t="shared" si="181"/>
        <v>0.8</v>
      </c>
      <c r="W69" s="67">
        <f t="shared" si="182"/>
        <v>0.8</v>
      </c>
      <c r="X69" s="62" t="str">
        <f>IF((W69&lt;21%),"Muy Bajo",IF((W69&lt;41%),"Baja",IF((W69&lt;61%),"Media",IF((W69&lt;81%),"Alta",IF((W69&lt;101%),"Muy alta","0")))))</f>
        <v>Alta</v>
      </c>
      <c r="Y69" s="63">
        <f t="shared" si="183"/>
        <v>0.48</v>
      </c>
      <c r="Z69" s="62" t="s">
        <v>276</v>
      </c>
      <c r="AA69" s="143" t="str">
        <f t="shared" si="184"/>
        <v>Alto</v>
      </c>
      <c r="AB69" s="62" t="s">
        <v>270</v>
      </c>
      <c r="AC69" s="185" t="s">
        <v>369</v>
      </c>
      <c r="AD69" s="92" t="s">
        <v>370</v>
      </c>
      <c r="AE69" s="92" t="s">
        <v>346</v>
      </c>
      <c r="AF69" s="92" t="s">
        <v>347</v>
      </c>
      <c r="AG69" s="175" t="s">
        <v>371</v>
      </c>
      <c r="AH69" s="105" t="s">
        <v>349</v>
      </c>
      <c r="AI69" s="105" t="s">
        <v>372</v>
      </c>
      <c r="AJ69" s="105" t="s">
        <v>351</v>
      </c>
      <c r="AK69" s="173" t="s">
        <v>366</v>
      </c>
    </row>
    <row r="70" spans="1:37" s="69" customFormat="1" ht="185.25" customHeight="1">
      <c r="A70" s="103" t="s">
        <v>297</v>
      </c>
      <c r="B70" s="103" t="s">
        <v>301</v>
      </c>
      <c r="C70" s="103" t="s">
        <v>373</v>
      </c>
      <c r="D70" s="103" t="s">
        <v>374</v>
      </c>
      <c r="E70" s="138" t="str">
        <f t="shared" si="177"/>
        <v>Afectación económica por la asignación de un contrato de infraestructura física debido a la aprobación de un oferente sin el cumplimiento de los requisitos y la normatividad  para beneficio particular o de un tercero</v>
      </c>
      <c r="F70" s="139" t="s">
        <v>278</v>
      </c>
      <c r="G70" s="61" t="s">
        <v>317</v>
      </c>
      <c r="H70" s="61" t="s">
        <v>201</v>
      </c>
      <c r="I70" s="62" t="s">
        <v>201</v>
      </c>
      <c r="J70" s="62" t="str">
        <f t="shared" si="178"/>
        <v>80%</v>
      </c>
      <c r="K70" s="62" t="s">
        <v>274</v>
      </c>
      <c r="L70" s="62" t="str">
        <f t="shared" si="179"/>
        <v>80%</v>
      </c>
      <c r="M70" s="63" t="str">
        <f t="shared" si="180"/>
        <v>Alto</v>
      </c>
      <c r="N70" s="64" t="s">
        <v>375</v>
      </c>
      <c r="O70" s="62" t="s">
        <v>227</v>
      </c>
      <c r="P70" s="62" t="s">
        <v>265</v>
      </c>
      <c r="Q70" s="65" t="s">
        <v>266</v>
      </c>
      <c r="R70" s="63">
        <f t="shared" si="141"/>
        <v>0.4</v>
      </c>
      <c r="S70" s="62" t="s">
        <v>307</v>
      </c>
      <c r="T70" s="62" t="s">
        <v>268</v>
      </c>
      <c r="U70" s="62" t="s">
        <v>309</v>
      </c>
      <c r="V70" s="67">
        <f t="shared" si="181"/>
        <v>0.8</v>
      </c>
      <c r="W70" s="67">
        <f t="shared" si="182"/>
        <v>0.8</v>
      </c>
      <c r="X70" s="62" t="str">
        <f>IF((W70&lt;21%),"Muy Bajo",IF((W70&lt;41%),"Baja",IF((W70&lt;61%),"Media",IF((W70&lt;81%),"Alta",IF((W70&lt;101%),"Muy alta","0")))))</f>
        <v>Alta</v>
      </c>
      <c r="Y70" s="63">
        <f t="shared" si="183"/>
        <v>0.48</v>
      </c>
      <c r="Z70" s="62" t="s">
        <v>276</v>
      </c>
      <c r="AA70" s="143" t="str">
        <f t="shared" si="184"/>
        <v>Alto</v>
      </c>
      <c r="AB70" s="62" t="s">
        <v>270</v>
      </c>
      <c r="AC70" s="185" t="s">
        <v>369</v>
      </c>
      <c r="AD70" s="92" t="s">
        <v>370</v>
      </c>
      <c r="AE70" s="92" t="s">
        <v>376</v>
      </c>
      <c r="AF70" s="92" t="s">
        <v>377</v>
      </c>
      <c r="AG70" s="175" t="s">
        <v>371</v>
      </c>
      <c r="AH70" s="105" t="s">
        <v>349</v>
      </c>
      <c r="AI70" s="105" t="s">
        <v>372</v>
      </c>
      <c r="AJ70" s="105" t="s">
        <v>351</v>
      </c>
      <c r="AK70" s="173" t="s">
        <v>366</v>
      </c>
    </row>
    <row r="71" spans="1:37" s="69" customFormat="1" ht="209.25" customHeight="1">
      <c r="A71" s="103" t="s">
        <v>297</v>
      </c>
      <c r="B71" s="103" t="s">
        <v>301</v>
      </c>
      <c r="C71" s="138" t="s">
        <v>378</v>
      </c>
      <c r="D71" s="138" t="s">
        <v>379</v>
      </c>
      <c r="E71" s="138" t="str">
        <f>CONCATENATE(B71," ",C71," ",D71)</f>
        <v>Afectación económica por reducción en los recursos  aprebido a aprobar proyectos de inversión que no cumplen con la viabilidiad técnica o financiera para  favorecer a un particular.</v>
      </c>
      <c r="F71" s="139" t="s">
        <v>278</v>
      </c>
      <c r="G71" s="61" t="s">
        <v>317</v>
      </c>
      <c r="H71" s="61" t="s">
        <v>201</v>
      </c>
      <c r="I71" s="62" t="s">
        <v>201</v>
      </c>
      <c r="J71" s="62" t="str">
        <f t="shared" si="178"/>
        <v>80%</v>
      </c>
      <c r="K71" s="62" t="s">
        <v>274</v>
      </c>
      <c r="L71" s="62" t="str">
        <f t="shared" si="179"/>
        <v>80%</v>
      </c>
      <c r="M71" s="63" t="str">
        <f t="shared" si="180"/>
        <v>Alto</v>
      </c>
      <c r="N71" s="64" t="s">
        <v>375</v>
      </c>
      <c r="O71" s="62" t="s">
        <v>227</v>
      </c>
      <c r="P71" s="62" t="s">
        <v>265</v>
      </c>
      <c r="Q71" s="65" t="s">
        <v>266</v>
      </c>
      <c r="R71" s="63">
        <f t="shared" si="141"/>
        <v>0.4</v>
      </c>
      <c r="S71" s="62" t="s">
        <v>307</v>
      </c>
      <c r="T71" s="62" t="s">
        <v>268</v>
      </c>
      <c r="U71" s="62" t="s">
        <v>309</v>
      </c>
      <c r="V71" s="67">
        <f t="shared" si="181"/>
        <v>0.8</v>
      </c>
      <c r="W71" s="67">
        <f t="shared" si="182"/>
        <v>0.8</v>
      </c>
      <c r="X71" s="62" t="str">
        <f>IF((W71&lt;21%),"Muy Bajo",IF((W71&lt;41%),"Baja",IF((W71&lt;61%),"Media",IF((W71&lt;81%),"Alta",IF((W71&lt;101%),"Muy alta","0")))))</f>
        <v>Alta</v>
      </c>
      <c r="Y71" s="63">
        <f t="shared" si="183"/>
        <v>0.48</v>
      </c>
      <c r="Z71" s="62" t="s">
        <v>276</v>
      </c>
      <c r="AA71" s="143" t="str">
        <f t="shared" si="184"/>
        <v>Alto</v>
      </c>
      <c r="AB71" s="62" t="s">
        <v>270</v>
      </c>
      <c r="AC71" s="185" t="s">
        <v>369</v>
      </c>
      <c r="AD71" s="92" t="s">
        <v>370</v>
      </c>
      <c r="AE71" s="92" t="s">
        <v>380</v>
      </c>
      <c r="AF71" s="92" t="s">
        <v>381</v>
      </c>
      <c r="AG71" s="175" t="s">
        <v>371</v>
      </c>
      <c r="AH71" s="105" t="s">
        <v>349</v>
      </c>
      <c r="AI71" s="105" t="s">
        <v>372</v>
      </c>
      <c r="AJ71" s="105" t="s">
        <v>351</v>
      </c>
      <c r="AK71" s="173" t="s">
        <v>366</v>
      </c>
    </row>
    <row r="72" spans="1:37" s="82" customFormat="1" ht="158.25" customHeight="1">
      <c r="A72" s="283" t="s">
        <v>333</v>
      </c>
      <c r="B72" s="283" t="s">
        <v>311</v>
      </c>
      <c r="C72" s="263" t="s">
        <v>382</v>
      </c>
      <c r="D72" s="263" t="s">
        <v>383</v>
      </c>
      <c r="E72" s="290" t="str">
        <f>CONCATENATE(B72," ",C72," ",D72)</f>
        <v xml:space="preserve">Afectación reputacional por indebida elaboración de los documentos que soportan la etapa   precontractual  debido al no cumplimiento de lo establecido en la normatividad  en beneficio propio o de un tercero. </v>
      </c>
      <c r="F72" s="257" t="s">
        <v>278</v>
      </c>
      <c r="G72" s="270" t="s">
        <v>272</v>
      </c>
      <c r="H72" s="292" t="s">
        <v>384</v>
      </c>
      <c r="I72" s="257" t="s">
        <v>305</v>
      </c>
      <c r="J72" s="257" t="str">
        <f>IF((I72="Muy Bajo"),"20%",IF(I72="Baja","40%",IF(I72="Media","60%",IF(I72="Alta","80%",IF(I72="Muy Alta","100%","0")))))</f>
        <v>40%</v>
      </c>
      <c r="K72" s="257" t="s">
        <v>306</v>
      </c>
      <c r="L72" s="257" t="str">
        <f>IF((K72="Leve"),"20%",IF(K72="Menor","40%",IF(K72="Moderado","60%",IF(K72="Mayor","80%",IF(K72="Catastrófico","100%","0")))))</f>
        <v>40%</v>
      </c>
      <c r="M72" s="266" t="str">
        <f>IF((J72="100%")*(L72="100%"),"Extremo",IF((J72="100%")*(L72="80%"),"Alto",IF((J72="100%")*(L72="60%"),"Alto",IF((J72="100%")*(L72="40%"),"Alto",IF((J72="100%")*(L72="20%"),"Alto",IF((J72="80%")*(L72="100%"),"Extremo",IF((J72="80%")*(L72="80%"),"Alto",IF((J72="80%")*(L72="60%"),"Alto",IF((J72="80%")*(L72="40%"),"Moderado",IF((J72="80%")*(L72="20%"),"Moderado",IF((J72="60%")*(L72="100%"),"Extremo",IF((J72="60%")*(L72="80%"),"Alto",IF((J72="60%")*(L72="60%"),"Moderado",IF((J72="60%")*(L72="40%"),"Moderado",IF((J72="60%")*(L72="20%"),"Moderado",IF((J72="40%")*(L72="100%"),"Extremo",IF((J72="40%")*(L72="80%"),"Alto",IF((J72="40%")*(L72="60%"),"Moderado",IF((J72="40%")*(L72="40%"),"Moderado",IF((J72="40%")*(L72="20%"),"Bajo",IF((J72="20%")*(L72="100%"),"Extremo",IF((J72="20%")*(L72="80%"),"Alto",IF((J72="20%")*(L72="60%"),"Moderado",IF((J72="20%")*(L72="40%"),"Bajo",IF((J72="20%")*(L72="20%"),"Bajo","0")))))))))))))))))))))))))</f>
        <v>Moderado</v>
      </c>
      <c r="N72" s="79" t="s">
        <v>385</v>
      </c>
      <c r="O72" s="159" t="s">
        <v>264</v>
      </c>
      <c r="P72" s="159" t="s">
        <v>265</v>
      </c>
      <c r="Q72" s="80" t="s">
        <v>266</v>
      </c>
      <c r="R72" s="160">
        <f>IF((P72="Preventivo"),"25%",IF(P72="Detectivo","15%",IF(P72="Correctivo","10%","0")))+IF((Q72="Automático"),"25%",IF(Q72="Manual","15%","0"))</f>
        <v>0.4</v>
      </c>
      <c r="S72" s="159" t="s">
        <v>267</v>
      </c>
      <c r="T72" s="159" t="s">
        <v>308</v>
      </c>
      <c r="U72" s="159" t="s">
        <v>269</v>
      </c>
      <c r="V72" s="160">
        <f>IF(O72="probabilidad",J72-(J72*R72),IF(O72="Impacto",(J72-0),"0"))</f>
        <v>0.24</v>
      </c>
      <c r="W72" s="266">
        <f>V73</f>
        <v>0.14399999999999999</v>
      </c>
      <c r="X72" s="257" t="str">
        <f>IF((W72&lt;21%),"Muy Bajo",IF((W72&lt;41%),"Baja",IF((W72&lt;61%),"Media",IF((W72&lt;81%),"Alta",IF((W72&lt;101%),"Muy alta","0")))))</f>
        <v>Muy Bajo</v>
      </c>
      <c r="Y72" s="266">
        <f t="shared" si="183"/>
        <v>0.4</v>
      </c>
      <c r="Z72" s="257" t="str">
        <f>IF((Y72&lt;21%),"Leve",IF((Y72&lt;41%),"Menor",IF((Y72&lt;61%),"Moderado",IF((Y72&lt;81%),"Mayor",IF((Y72&lt;101%),"Catastrófico","0")))))</f>
        <v>Menor</v>
      </c>
      <c r="AA72" s="266" t="str">
        <f>IF((X72="Muy alta")*(Z72="Catastrófico"),"Extremo",IF((X72="Muy alta")*(Z72="Mayor"),"Alto",IF((X72="Muy alta")*(Z72="Moderado"),"Alto",IF((X72="Muy alta")*(Z72="Menor"),"Alto",IF((X72="Muy alta")*(Z72="Leve"),"Alto",IF((X72="Alta")*(Z72="Catastrófico"),"Extremo",IF((X72="Alta")*(Z72="Mayor"),"Alto",IF((X72="Alta")*(Z72="Moderado"),"Alto",IF((X72="Alta")*(Z72="Menor"),"Moderado",IF((X72="Alta")*(Z72="Leve"),"Moderado",IF((X72="Media")*(Z72="Catastrófico"),"Extremo",IF((X72="Media")*(Z72="Mayor"),"Alto",IF((X72="Media")*(Z72="Moderado"),"Moderado",IF((X72="Media")*(Z72="Menor"),"Moderado",IF((X72="Media")*(Z72="Leve"),"Moderado",IF((X72="Baja")*(Z72="Catastrófico"),"Extremo",IF((X72="Baja")*(Z72="Mayor"),"Alto",IF((X72="Baja")*(Z72="Moderado"),"Moderado",IF((X72="Baja")*(Z72="Menor"),"Moderado",IF((X72="Baja")*(Z72="Leve"),"Bajo",IF((X72="Muy bajo")*(Z72="Catastrófico"),"Extremo",IF((X72="Muy bajo")*(Z72="Mayor"),"Alto",IF((X72="Muy bajo")*(Z72="Moderado"),"Moderado",IF((X72="Muy bajo")*(Z72="Menor"),"Bajo",IF((X72="Muy bajo")*(Z72="Leve"),"Bajo","0")))))))))))))))))))))))))</f>
        <v>Bajo</v>
      </c>
      <c r="AB72" s="257" t="s">
        <v>270</v>
      </c>
      <c r="AC72" s="288" t="s">
        <v>386</v>
      </c>
      <c r="AD72" s="260" t="s">
        <v>387</v>
      </c>
      <c r="AE72" s="270" t="s">
        <v>363</v>
      </c>
      <c r="AF72" s="270" t="s">
        <v>364</v>
      </c>
      <c r="AG72" s="255" t="s">
        <v>388</v>
      </c>
      <c r="AH72" s="255" t="s">
        <v>389</v>
      </c>
      <c r="AI72" s="255" t="s">
        <v>566</v>
      </c>
      <c r="AJ72" s="255" t="s">
        <v>567</v>
      </c>
      <c r="AK72" s="257" t="s">
        <v>366</v>
      </c>
    </row>
    <row r="73" spans="1:37" s="69" customFormat="1" ht="126" customHeight="1">
      <c r="A73" s="284"/>
      <c r="B73" s="284"/>
      <c r="C73" s="264"/>
      <c r="D73" s="264"/>
      <c r="E73" s="291"/>
      <c r="F73" s="258"/>
      <c r="G73" s="271"/>
      <c r="H73" s="285"/>
      <c r="I73" s="258"/>
      <c r="J73" s="258"/>
      <c r="K73" s="258"/>
      <c r="L73" s="258"/>
      <c r="M73" s="267"/>
      <c r="N73" s="83" t="s">
        <v>568</v>
      </c>
      <c r="O73" s="159" t="s">
        <v>264</v>
      </c>
      <c r="P73" s="159" t="s">
        <v>265</v>
      </c>
      <c r="Q73" s="80" t="s">
        <v>266</v>
      </c>
      <c r="R73" s="160">
        <f t="shared" ref="R73:R90" si="185">IF((P73="Preventivo"),"25%",IF(P73="Detectivo","15%",IF(P73="Correctivo","10%","0")))+IF((Q73="Automático"),"25%",IF(Q73="Manual","15%","0"))</f>
        <v>0.4</v>
      </c>
      <c r="S73" s="159" t="s">
        <v>267</v>
      </c>
      <c r="T73" s="159" t="s">
        <v>268</v>
      </c>
      <c r="U73" s="159" t="s">
        <v>269</v>
      </c>
      <c r="V73" s="84">
        <f>V72-(V72*R73)</f>
        <v>0.14399999999999999</v>
      </c>
      <c r="W73" s="267"/>
      <c r="X73" s="258"/>
      <c r="Y73" s="267"/>
      <c r="Z73" s="258"/>
      <c r="AA73" s="267"/>
      <c r="AB73" s="258"/>
      <c r="AC73" s="289"/>
      <c r="AD73" s="260"/>
      <c r="AE73" s="271"/>
      <c r="AF73" s="271"/>
      <c r="AG73" s="256"/>
      <c r="AH73" s="256"/>
      <c r="AI73" s="256"/>
      <c r="AJ73" s="256"/>
      <c r="AK73" s="258"/>
    </row>
    <row r="74" spans="1:37" s="69" customFormat="1" ht="122.25" customHeight="1">
      <c r="A74" s="283" t="s">
        <v>333</v>
      </c>
      <c r="B74" s="270" t="s">
        <v>259</v>
      </c>
      <c r="C74" s="263" t="s">
        <v>569</v>
      </c>
      <c r="D74" s="263" t="s">
        <v>390</v>
      </c>
      <c r="E74" s="255" t="str">
        <f>CONCATENATE(B74," ",C74," ",D74)</f>
        <v xml:space="preserve">Afectación económica y reputacional por falta de seguimiento y control en la gestión de tramites administrativos y judiciales.  por indebido  seguimiento, control y cumplimiento de lo establecido en la normatividad  en beneficio propio o de un tercero. </v>
      </c>
      <c r="F74" s="257" t="s">
        <v>278</v>
      </c>
      <c r="G74" s="270" t="s">
        <v>272</v>
      </c>
      <c r="H74" s="270" t="s">
        <v>391</v>
      </c>
      <c r="I74" s="257" t="s">
        <v>305</v>
      </c>
      <c r="J74" s="257" t="str">
        <f t="shared" ref="J74" si="186">IF((I74="Muy Bajo"),"20%",IF(I74="Baja","40%",IF(I74="Media","60%",IF(I74="Alta","80%",IF(I74="Muy Alta","100%","0")))))</f>
        <v>40%</v>
      </c>
      <c r="K74" s="257" t="s">
        <v>274</v>
      </c>
      <c r="L74" s="257" t="str">
        <f t="shared" ref="L74" si="187">IF((K74="Leve"),"20%",IF(K74="Menor","40%",IF(K74="Moderado","60%",IF(K74="Mayor","80%",IF(K74="Catastrófico","100%","0")))))</f>
        <v>80%</v>
      </c>
      <c r="M74" s="266" t="str">
        <f t="shared" ref="M74" si="188">IF((J74="100%")*(L74="100%"),"Extremo",IF((J74="100%")*(L74="80%"),"Alto",IF((J74="100%")*(L74="60%"),"Alto",IF((J74="100%")*(L74="40%"),"Alto",IF((J74="100%")*(L74="20%"),"Alto",IF((J74="80%")*(L74="100%"),"Extremo",IF((J74="80%")*(L74="80%"),"Alto",IF((J74="80%")*(L74="60%"),"Alto",IF((J74="80%")*(L74="40%"),"Moderado",IF((J74="80%")*(L74="20%"),"Moderado",IF((J74="60%")*(L74="100%"),"Extremo",IF((J74="60%")*(L74="80%"),"Alto",IF((J74="60%")*(L74="60%"),"Moderado",IF((J74="60%")*(L74="40%"),"Moderado",IF((J74="60%")*(L74="20%"),"Moderado",IF((J74="40%")*(L74="100%"),"Extremo",IF((J74="40%")*(L74="80%"),"Alto",IF((J74="40%")*(L74="60%"),"Moderado",IF((J74="40%")*(L74="40%"),"Moderado",IF((J74="40%")*(L74="20%"),"Bajo",IF((J74="20%")*(L74="100%"),"Extremo",IF((J74="20%")*(L74="80%"),"Alto",IF((J74="20%")*(L74="60%"),"Moderado",IF((J74="20%")*(L74="40%"),"Bajo",IF((J74="20%")*(L74="20%"),"Bajo","0")))))))))))))))))))))))))</f>
        <v>Alto</v>
      </c>
      <c r="N74" s="83" t="s">
        <v>392</v>
      </c>
      <c r="O74" s="159" t="s">
        <v>227</v>
      </c>
      <c r="P74" s="159" t="s">
        <v>265</v>
      </c>
      <c r="Q74" s="80" t="s">
        <v>266</v>
      </c>
      <c r="R74" s="160">
        <f t="shared" si="185"/>
        <v>0.4</v>
      </c>
      <c r="S74" s="159" t="s">
        <v>267</v>
      </c>
      <c r="T74" s="159" t="s">
        <v>268</v>
      </c>
      <c r="U74" s="159" t="s">
        <v>269</v>
      </c>
      <c r="V74" s="160">
        <f>IF(O74="probabilidad",J74-(J74*R74),IF(O74="Impacto",(J74-0),"0"))</f>
        <v>0.4</v>
      </c>
      <c r="W74" s="266">
        <f t="shared" ref="W74" si="189">V75</f>
        <v>0.24</v>
      </c>
      <c r="X74" s="257" t="str">
        <f>IF((W74&lt;21%),"Muy Bajo",IF((W74&lt;41%),"Baja",IF((W74&lt;61%),"Media",IF((W74&lt;81%),"Alta",IF((W74&lt;101%),"Muy alta","0")))))</f>
        <v>Baja</v>
      </c>
      <c r="Y74" s="266">
        <f t="shared" ref="Y74" si="190">IF(O74="Impacto",L74-(L74*R74),IF(O74="Probabilidad",L74-0,"0"))</f>
        <v>0.48</v>
      </c>
      <c r="Z74" s="257" t="str">
        <f t="shared" ref="Z74" si="191">IF((Y74&lt;21%),"Leve",IF((Y74&lt;41%),"Menor",IF((Y74&lt;61%),"Moderado",IF((Y74&lt;81%),"Mayor",IF((Y74&lt;101%),"Catastrófico","0")))))</f>
        <v>Moderado</v>
      </c>
      <c r="AA74" s="266" t="str">
        <f t="shared" ref="AA74" si="192">IF((X74="Muy alta")*(Z74="Catastrófico"),"Extremo",IF((X74="Muy alta")*(Z74="Mayor"),"Alto",IF((X74="Muy alta")*(Z74="Moderado"),"Alto",IF((X74="Muy alta")*(Z74="Menor"),"Alto",IF((X74="Muy alta")*(Z74="Leve"),"Alto",IF((X74="Alta")*(Z74="Catastrófico"),"Extremo",IF((X74="Alta")*(Z74="Mayor"),"Alto",IF((X74="Alta")*(Z74="Moderado"),"Alto",IF((X74="Alta")*(Z74="Menor"),"Moderado",IF((X74="Alta")*(Z74="Leve"),"Moderado",IF((X74="Media")*(Z74="Catastrófico"),"Extremo",IF((X74="Media")*(Z74="Mayor"),"Alto",IF((X74="Media")*(Z74="Moderado"),"Moderado",IF((X74="Media")*(Z74="Menor"),"Moderado",IF((X74="Media")*(Z74="Leve"),"Moderado",IF((X74="Baja")*(Z74="Catastrófico"),"Extremo",IF((X74="Baja")*(Z74="Mayor"),"Alto",IF((X74="Baja")*(Z74="Moderado"),"Moderado",IF((X74="Baja")*(Z74="Menor"),"Moderado",IF((X74="Baja")*(Z74="Leve"),"Bajo",IF((X74="Muy bajo")*(Z74="Catastrófico"),"Extremo",IF((X74="Muy bajo")*(Z74="Mayor"),"Alto",IF((X74="Muy bajo")*(Z74="Moderado"),"Moderado",IF((X74="Muy bajo")*(Z74="Menor"),"Bajo",IF((X74="Muy bajo")*(Z74="Leve"),"Bajo","0")))))))))))))))))))))))))</f>
        <v>Moderado</v>
      </c>
      <c r="AB74" s="257" t="s">
        <v>270</v>
      </c>
      <c r="AC74" s="268" t="s">
        <v>393</v>
      </c>
      <c r="AD74" s="194" t="s">
        <v>394</v>
      </c>
      <c r="AE74" s="270" t="s">
        <v>363</v>
      </c>
      <c r="AF74" s="270" t="s">
        <v>364</v>
      </c>
      <c r="AG74" s="255" t="s">
        <v>395</v>
      </c>
      <c r="AH74" s="255" t="s">
        <v>570</v>
      </c>
      <c r="AI74" s="255" t="s">
        <v>570</v>
      </c>
      <c r="AJ74" s="255" t="s">
        <v>570</v>
      </c>
      <c r="AK74" s="257" t="s">
        <v>366</v>
      </c>
    </row>
    <row r="75" spans="1:37" s="69" customFormat="1" ht="122.25" customHeight="1">
      <c r="A75" s="284"/>
      <c r="B75" s="271"/>
      <c r="C75" s="264"/>
      <c r="D75" s="287"/>
      <c r="E75" s="256"/>
      <c r="F75" s="258"/>
      <c r="G75" s="271"/>
      <c r="H75" s="271"/>
      <c r="I75" s="258"/>
      <c r="J75" s="258"/>
      <c r="K75" s="258"/>
      <c r="L75" s="258"/>
      <c r="M75" s="267"/>
      <c r="N75" s="83" t="s">
        <v>396</v>
      </c>
      <c r="O75" s="159" t="s">
        <v>264</v>
      </c>
      <c r="P75" s="159" t="s">
        <v>265</v>
      </c>
      <c r="Q75" s="80" t="s">
        <v>266</v>
      </c>
      <c r="R75" s="160">
        <f t="shared" si="185"/>
        <v>0.4</v>
      </c>
      <c r="S75" s="159" t="s">
        <v>267</v>
      </c>
      <c r="T75" s="159" t="s">
        <v>268</v>
      </c>
      <c r="U75" s="159" t="s">
        <v>269</v>
      </c>
      <c r="V75" s="84">
        <f>V74-(V74*R75)</f>
        <v>0.24</v>
      </c>
      <c r="W75" s="267"/>
      <c r="X75" s="258"/>
      <c r="Y75" s="267"/>
      <c r="Z75" s="258"/>
      <c r="AA75" s="267"/>
      <c r="AB75" s="258"/>
      <c r="AC75" s="269"/>
      <c r="AD75" s="194" t="s">
        <v>394</v>
      </c>
      <c r="AE75" s="271"/>
      <c r="AF75" s="271"/>
      <c r="AG75" s="256"/>
      <c r="AH75" s="256"/>
      <c r="AI75" s="256"/>
      <c r="AJ75" s="256"/>
      <c r="AK75" s="258"/>
    </row>
    <row r="76" spans="1:37" s="69" customFormat="1" ht="122.25" customHeight="1">
      <c r="A76" s="283" t="s">
        <v>333</v>
      </c>
      <c r="B76" s="270" t="s">
        <v>311</v>
      </c>
      <c r="C76" s="255" t="s">
        <v>397</v>
      </c>
      <c r="D76" s="263" t="s">
        <v>398</v>
      </c>
      <c r="E76" s="263" t="str">
        <f t="shared" ref="E76" si="193">CONCATENATE(B76," ",C76," ",D76)</f>
        <v xml:space="preserve">Afectación reputacional por indebida  revisión de  los diferentes  actos administrativos, mediante los cuales se adoptan medidas, o se toman decisiones.   por la no verificación adecuada de la  documentación y cumplimiento de la normatividad  que los soporta,   en benefcio propio o de un tercero. </v>
      </c>
      <c r="F76" s="257" t="s">
        <v>278</v>
      </c>
      <c r="G76" s="270" t="s">
        <v>272</v>
      </c>
      <c r="H76" s="270" t="s">
        <v>391</v>
      </c>
      <c r="I76" s="257" t="s">
        <v>305</v>
      </c>
      <c r="J76" s="257" t="str">
        <f t="shared" ref="J76" si="194">IF((I76="Muy Bajo"),"20%",IF(I76="Baja","40%",IF(I76="Media","60%",IF(I76="Alta","80%",IF(I76="Muy Alta","100%","0")))))</f>
        <v>40%</v>
      </c>
      <c r="K76" s="257" t="s">
        <v>276</v>
      </c>
      <c r="L76" s="257" t="str">
        <f t="shared" ref="L76" si="195">IF((K76="Leve"),"20%",IF(K76="Menor","40%",IF(K76="Moderado","60%",IF(K76="Mayor","80%",IF(K76="Catastrófico","100%","0")))))</f>
        <v>60%</v>
      </c>
      <c r="M76" s="266" t="str">
        <f t="shared" ref="M76" si="196">IF((J76="100%")*(L76="100%"),"Extremo",IF((J76="100%")*(L76="80%"),"Alto",IF((J76="100%")*(L76="60%"),"Alto",IF((J76="100%")*(L76="40%"),"Alto",IF((J76="100%")*(L76="20%"),"Alto",IF((J76="80%")*(L76="100%"),"Extremo",IF((J76="80%")*(L76="80%"),"Alto",IF((J76="80%")*(L76="60%"),"Alto",IF((J76="80%")*(L76="40%"),"Moderado",IF((J76="80%")*(L76="20%"),"Moderado",IF((J76="60%")*(L76="100%"),"Extremo",IF((J76="60%")*(L76="80%"),"Alto",IF((J76="60%")*(L76="60%"),"Moderado",IF((J76="60%")*(L76="40%"),"Moderado",IF((J76="60%")*(L76="20%"),"Moderado",IF((J76="40%")*(L76="100%"),"Extremo",IF((J76="40%")*(L76="80%"),"Alto",IF((J76="40%")*(L76="60%"),"Moderado",IF((J76="40%")*(L76="40%"),"Moderado",IF((J76="40%")*(L76="20%"),"Bajo",IF((J76="20%")*(L76="100%"),"Extremo",IF((J76="20%")*(L76="80%"),"Alto",IF((J76="20%")*(L76="60%"),"Moderado",IF((J76="20%")*(L76="40%"),"Bajo",IF((J76="20%")*(L76="20%"),"Bajo","0")))))))))))))))))))))))))</f>
        <v>Moderado</v>
      </c>
      <c r="N76" s="83" t="s">
        <v>399</v>
      </c>
      <c r="O76" s="159" t="s">
        <v>264</v>
      </c>
      <c r="P76" s="159" t="s">
        <v>265</v>
      </c>
      <c r="Q76" s="80" t="s">
        <v>266</v>
      </c>
      <c r="R76" s="160">
        <f t="shared" si="185"/>
        <v>0.4</v>
      </c>
      <c r="S76" s="159" t="s">
        <v>267</v>
      </c>
      <c r="T76" s="159" t="s">
        <v>268</v>
      </c>
      <c r="U76" s="159" t="s">
        <v>269</v>
      </c>
      <c r="V76" s="84">
        <f>IF(O76="probabilidad",J76-(J76*R76),IF(O76="Impacto",(J76-0),"0"))</f>
        <v>0.24</v>
      </c>
      <c r="W76" s="266">
        <f t="shared" ref="W76:W81" si="197">V77</f>
        <v>0.14399999999999999</v>
      </c>
      <c r="X76" s="257" t="str">
        <f>IF((W76&lt;21%),"Muy Bajo",IF((W76&lt;41%),"Baja",IF((W76&lt;61%),"Media",IF((W76&lt;81%),"Alta",IF((W76&lt;101%),"Muy alta","0")))))</f>
        <v>Muy Bajo</v>
      </c>
      <c r="Y76" s="266">
        <f t="shared" ref="Y76:Y80" si="198">IF(O76="Impacto",L76-(L76*R76),IF(O76="Probabilidad",L76-0,"0"))</f>
        <v>0.6</v>
      </c>
      <c r="Z76" s="257" t="s">
        <v>276</v>
      </c>
      <c r="AA76" s="266" t="str">
        <f t="shared" ref="AA76:AA80" si="199">IF((X76="Muy alta")*(Z76="Catastrófico"),"Extremo",IF((X76="Muy alta")*(Z76="Mayor"),"Alto",IF((X76="Muy alta")*(Z76="Moderado"),"Alto",IF((X76="Muy alta")*(Z76="Menor"),"Alto",IF((X76="Muy alta")*(Z76="Leve"),"Alto",IF((X76="Alta")*(Z76="Catastrófico"),"Extremo",IF((X76="Alta")*(Z76="Mayor"),"Alto",IF((X76="Alta")*(Z76="Moderado"),"Alto",IF((X76="Alta")*(Z76="Menor"),"Moderado",IF((X76="Alta")*(Z76="Leve"),"Moderado",IF((X76="Media")*(Z76="Catastrófico"),"Extremo",IF((X76="Media")*(Z76="Mayor"),"Alto",IF((X76="Media")*(Z76="Moderado"),"Moderado",IF((X76="Media")*(Z76="Menor"),"Moderado",IF((X76="Media")*(Z76="Leve"),"Moderado",IF((X76="Baja")*(Z76="Catastrófico"),"Extremo",IF((X76="Baja")*(Z76="Mayor"),"Alto",IF((X76="Baja")*(Z76="Moderado"),"Moderado",IF((X76="Baja")*(Z76="Menor"),"Moderado",IF((X76="Baja")*(Z76="Leve"),"Bajo",IF((X76="Muy bajo")*(Z76="Catastrófico"),"Extremo",IF((X76="Muy bajo")*(Z76="Mayor"),"Alto",IF((X76="Muy bajo")*(Z76="Moderado"),"Moderado",IF((X76="Muy bajo")*(Z76="Menor"),"Bajo",IF((X76="Muy bajo")*(Z76="Leve"),"Bajo","0")))))))))))))))))))))))))</f>
        <v>Moderado</v>
      </c>
      <c r="AB76" s="257" t="s">
        <v>270</v>
      </c>
      <c r="AC76" s="268" t="s">
        <v>400</v>
      </c>
      <c r="AD76" s="194" t="s">
        <v>394</v>
      </c>
      <c r="AE76" s="270" t="s">
        <v>363</v>
      </c>
      <c r="AF76" s="270" t="s">
        <v>364</v>
      </c>
      <c r="AG76" s="255" t="s">
        <v>395</v>
      </c>
      <c r="AH76" s="255" t="s">
        <v>570</v>
      </c>
      <c r="AI76" s="255" t="s">
        <v>570</v>
      </c>
      <c r="AJ76" s="255" t="s">
        <v>570</v>
      </c>
      <c r="AK76" s="257" t="s">
        <v>366</v>
      </c>
    </row>
    <row r="77" spans="1:37" s="69" customFormat="1" ht="122.25" customHeight="1" thickBot="1">
      <c r="A77" s="284"/>
      <c r="B77" s="271"/>
      <c r="C77" s="285"/>
      <c r="D77" s="286"/>
      <c r="E77" s="264"/>
      <c r="F77" s="258"/>
      <c r="G77" s="271"/>
      <c r="H77" s="271"/>
      <c r="I77" s="258"/>
      <c r="J77" s="258"/>
      <c r="K77" s="258"/>
      <c r="L77" s="258"/>
      <c r="M77" s="267"/>
      <c r="N77" s="83" t="s">
        <v>401</v>
      </c>
      <c r="O77" s="159" t="s">
        <v>264</v>
      </c>
      <c r="P77" s="159" t="s">
        <v>265</v>
      </c>
      <c r="Q77" s="80" t="s">
        <v>266</v>
      </c>
      <c r="R77" s="160">
        <f t="shared" si="185"/>
        <v>0.4</v>
      </c>
      <c r="S77" s="159" t="s">
        <v>267</v>
      </c>
      <c r="T77" s="159" t="s">
        <v>268</v>
      </c>
      <c r="U77" s="159" t="s">
        <v>269</v>
      </c>
      <c r="V77" s="84">
        <f t="shared" ref="V77" si="200">V76-(V76*R77)</f>
        <v>0.14399999999999999</v>
      </c>
      <c r="W77" s="267"/>
      <c r="X77" s="258"/>
      <c r="Y77" s="267"/>
      <c r="Z77" s="258"/>
      <c r="AA77" s="267"/>
      <c r="AB77" s="258"/>
      <c r="AC77" s="269"/>
      <c r="AD77" s="194" t="s">
        <v>394</v>
      </c>
      <c r="AE77" s="271"/>
      <c r="AF77" s="271"/>
      <c r="AG77" s="256"/>
      <c r="AH77" s="256"/>
      <c r="AI77" s="256"/>
      <c r="AJ77" s="256"/>
      <c r="AK77" s="258"/>
    </row>
    <row r="78" spans="1:37" s="69" customFormat="1" ht="122.25" customHeight="1">
      <c r="A78" s="257" t="s">
        <v>333</v>
      </c>
      <c r="B78" s="270" t="s">
        <v>259</v>
      </c>
      <c r="C78" s="255" t="s">
        <v>571</v>
      </c>
      <c r="D78" s="281" t="s">
        <v>402</v>
      </c>
      <c r="E78" s="261" t="str">
        <f>CONCATENATE(B78," ",C78," ",D78)</f>
        <v>Afectación económica y reputacional por la adquisición de bienes y servicios a traves de procesos manipulados por terceros que buscan satisfacer intereses particulares; por la falta de controles a la hora de la verificacion de las  propuestas y cotizaciones, sin el debido proceso y manipulados en favor de un tercero.</v>
      </c>
      <c r="F78" s="257" t="s">
        <v>278</v>
      </c>
      <c r="G78" s="270" t="s">
        <v>317</v>
      </c>
      <c r="H78" s="259" t="s">
        <v>391</v>
      </c>
      <c r="I78" s="257" t="s">
        <v>262</v>
      </c>
      <c r="J78" s="257" t="str">
        <f t="shared" ref="J78" si="201">IF((I78="Muy Bajo"),"20%",IF(I78="Baja","40%",IF(I78="Media","60%",IF(I78="Alta","80%",IF(I78="Muy Alta","100%","0")))))</f>
        <v>20%</v>
      </c>
      <c r="K78" s="257" t="s">
        <v>276</v>
      </c>
      <c r="L78" s="257" t="str">
        <f t="shared" ref="L78" si="202">IF((K78="Leve"),"20%",IF(K78="Menor","40%",IF(K78="Moderado","60%",IF(K78="Mayor","80%",IF(K78="Catastrófico","100%","0")))))</f>
        <v>60%</v>
      </c>
      <c r="M78" s="266" t="str">
        <f t="shared" ref="M78" si="203">IF((J78="100%")*(L78="100%"),"Extremo",IF((J78="100%")*(L78="80%"),"Alto",IF((J78="100%")*(L78="60%"),"Alto",IF((J78="100%")*(L78="40%"),"Alto",IF((J78="100%")*(L78="20%"),"Alto",IF((J78="80%")*(L78="100%"),"Extremo",IF((J78="80%")*(L78="80%"),"Alto",IF((J78="80%")*(L78="60%"),"Alto",IF((J78="80%")*(L78="40%"),"Moderado",IF((J78="80%")*(L78="20%"),"Moderado",IF((J78="60%")*(L78="100%"),"Extremo",IF((J78="60%")*(L78="80%"),"Alto",IF((J78="60%")*(L78="60%"),"Moderado",IF((J78="60%")*(L78="40%"),"Moderado",IF((J78="60%")*(L78="20%"),"Moderado",IF((J78="40%")*(L78="100%"),"Extremo",IF((J78="40%")*(L78="80%"),"Alto",IF((J78="40%")*(L78="60%"),"Moderado",IF((J78="40%")*(L78="40%"),"Moderado",IF((J78="40%")*(L78="20%"),"Bajo",IF((J78="20%")*(L78="100%"),"Extremo",IF((J78="20%")*(L78="80%"),"Alto",IF((J78="20%")*(L78="60%"),"Moderado",IF((J78="20%")*(L78="40%"),"Bajo",IF((J78="20%")*(L78="20%"),"Bajo","0")))))))))))))))))))))))))</f>
        <v>Moderado</v>
      </c>
      <c r="N78" s="85" t="s">
        <v>403</v>
      </c>
      <c r="O78" s="86" t="s">
        <v>264</v>
      </c>
      <c r="P78" s="86" t="s">
        <v>265</v>
      </c>
      <c r="Q78" s="87" t="s">
        <v>266</v>
      </c>
      <c r="R78" s="160">
        <f t="shared" si="185"/>
        <v>0.4</v>
      </c>
      <c r="S78" s="159" t="s">
        <v>267</v>
      </c>
      <c r="T78" s="159" t="s">
        <v>268</v>
      </c>
      <c r="U78" s="159" t="s">
        <v>269</v>
      </c>
      <c r="V78" s="84">
        <f>IF(O78="probabilidad",J78-(J78*R78),IF(O78="Impacto",(J78-0),"0"))</f>
        <v>0.12</v>
      </c>
      <c r="W78" s="160">
        <f t="shared" si="197"/>
        <v>7.1999999999999995E-2</v>
      </c>
      <c r="X78" s="257" t="str">
        <f>IF((W78&lt;21%),"Muy Bajo",IF((W78&lt;41%),"Baja",IF((W78&lt;61%),"Media",IF((W78&lt;81%),"Alta",IF((W78&lt;101%),"Muy alta","0")))))</f>
        <v>Muy Bajo</v>
      </c>
      <c r="Y78" s="266">
        <f t="shared" si="198"/>
        <v>0.6</v>
      </c>
      <c r="Z78" s="257" t="s">
        <v>276</v>
      </c>
      <c r="AA78" s="266" t="str">
        <f t="shared" si="199"/>
        <v>Moderado</v>
      </c>
      <c r="AB78" s="257" t="s">
        <v>270</v>
      </c>
      <c r="AC78" s="268" t="s">
        <v>404</v>
      </c>
      <c r="AD78" s="194" t="s">
        <v>394</v>
      </c>
      <c r="AE78" s="270" t="s">
        <v>363</v>
      </c>
      <c r="AF78" s="270" t="s">
        <v>364</v>
      </c>
      <c r="AG78" s="255" t="s">
        <v>405</v>
      </c>
      <c r="AH78" s="255" t="s">
        <v>572</v>
      </c>
      <c r="AI78" s="255" t="s">
        <v>572</v>
      </c>
      <c r="AJ78" s="255" t="s">
        <v>572</v>
      </c>
      <c r="AK78" s="257" t="s">
        <v>366</v>
      </c>
    </row>
    <row r="79" spans="1:37" s="69" customFormat="1" ht="122.25" customHeight="1" thickBot="1">
      <c r="A79" s="258"/>
      <c r="B79" s="271"/>
      <c r="C79" s="256"/>
      <c r="D79" s="282"/>
      <c r="E79" s="261"/>
      <c r="F79" s="258"/>
      <c r="G79" s="271"/>
      <c r="H79" s="259"/>
      <c r="I79" s="258"/>
      <c r="J79" s="258"/>
      <c r="K79" s="258"/>
      <c r="L79" s="258"/>
      <c r="M79" s="267"/>
      <c r="N79" s="85" t="s">
        <v>573</v>
      </c>
      <c r="O79" s="86" t="s">
        <v>264</v>
      </c>
      <c r="P79" s="86" t="s">
        <v>265</v>
      </c>
      <c r="Q79" s="87" t="s">
        <v>266</v>
      </c>
      <c r="R79" s="160">
        <f t="shared" si="185"/>
        <v>0.4</v>
      </c>
      <c r="S79" s="159" t="s">
        <v>267</v>
      </c>
      <c r="T79" s="159" t="s">
        <v>268</v>
      </c>
      <c r="U79" s="159" t="s">
        <v>269</v>
      </c>
      <c r="V79" s="84">
        <f t="shared" ref="V79" si="204">V78-(V78*R79)</f>
        <v>7.1999999999999995E-2</v>
      </c>
      <c r="W79" s="160">
        <f t="shared" si="197"/>
        <v>0.12</v>
      </c>
      <c r="X79" s="258"/>
      <c r="Y79" s="267"/>
      <c r="Z79" s="258"/>
      <c r="AA79" s="267"/>
      <c r="AB79" s="258"/>
      <c r="AC79" s="269"/>
      <c r="AD79" s="194" t="s">
        <v>394</v>
      </c>
      <c r="AE79" s="271"/>
      <c r="AF79" s="271"/>
      <c r="AG79" s="256"/>
      <c r="AH79" s="256"/>
      <c r="AI79" s="256"/>
      <c r="AJ79" s="256"/>
      <c r="AK79" s="258"/>
    </row>
    <row r="80" spans="1:37" s="69" customFormat="1" ht="122.25" customHeight="1">
      <c r="A80" s="257" t="s">
        <v>333</v>
      </c>
      <c r="B80" s="270" t="s">
        <v>259</v>
      </c>
      <c r="C80" s="255" t="s">
        <v>406</v>
      </c>
      <c r="D80" s="279" t="s">
        <v>574</v>
      </c>
      <c r="E80" s="263" t="str">
        <f>CONCATENATE(B80," ",C80," ",D80)</f>
        <v>Afectación económica y reputacional por el aprovechamiento  de  autoridad, cargo y funciones  para la toma de decisiones por parte de la alta dirección en beneficio propio o de un tercero.</v>
      </c>
      <c r="F80" s="257" t="s">
        <v>278</v>
      </c>
      <c r="G80" s="270" t="s">
        <v>317</v>
      </c>
      <c r="H80" s="259" t="s">
        <v>391</v>
      </c>
      <c r="I80" s="257" t="s">
        <v>262</v>
      </c>
      <c r="J80" s="257" t="str">
        <f t="shared" ref="J80" si="205">IF((I80="Muy Bajo"),"20%",IF(I80="Baja","40%",IF(I80="Media","60%",IF(I80="Alta","80%",IF(I80="Muy Alta","100%","0")))))</f>
        <v>20%</v>
      </c>
      <c r="K80" s="257" t="s">
        <v>276</v>
      </c>
      <c r="L80" s="257" t="str">
        <f t="shared" ref="L80" si="206">IF((K80="Leve"),"20%",IF(K80="Menor","40%",IF(K80="Moderado","60%",IF(K80="Mayor","80%",IF(K80="Catastrófico","100%","0")))))</f>
        <v>60%</v>
      </c>
      <c r="M80" s="266" t="str">
        <f t="shared" ref="M80" si="207">IF((J80="100%")*(L80="100%"),"Extremo",IF((J80="100%")*(L80="80%"),"Alto",IF((J80="100%")*(L80="60%"),"Alto",IF((J80="100%")*(L80="40%"),"Alto",IF((J80="100%")*(L80="20%"),"Alto",IF((J80="80%")*(L80="100%"),"Extremo",IF((J80="80%")*(L80="80%"),"Alto",IF((J80="80%")*(L80="60%"),"Alto",IF((J80="80%")*(L80="40%"),"Moderado",IF((J80="80%")*(L80="20%"),"Moderado",IF((J80="60%")*(L80="100%"),"Extremo",IF((J80="60%")*(L80="80%"),"Alto",IF((J80="60%")*(L80="60%"),"Moderado",IF((J80="60%")*(L80="40%"),"Moderado",IF((J80="60%")*(L80="20%"),"Moderado",IF((J80="40%")*(L80="100%"),"Extremo",IF((J80="40%")*(L80="80%"),"Alto",IF((J80="40%")*(L80="60%"),"Moderado",IF((J80="40%")*(L80="40%"),"Moderado",IF((J80="40%")*(L80="20%"),"Bajo",IF((J80="20%")*(L80="100%"),"Extremo",IF((J80="20%")*(L80="80%"),"Alto",IF((J80="20%")*(L80="60%"),"Moderado",IF((J80="20%")*(L80="40%"),"Bajo",IF((J80="20%")*(L80="20%"),"Bajo","0")))))))))))))))))))))))))</f>
        <v>Moderado</v>
      </c>
      <c r="N80" s="77" t="s">
        <v>575</v>
      </c>
      <c r="O80" s="86" t="s">
        <v>264</v>
      </c>
      <c r="P80" s="86" t="s">
        <v>265</v>
      </c>
      <c r="Q80" s="87" t="s">
        <v>266</v>
      </c>
      <c r="R80" s="160">
        <f t="shared" si="185"/>
        <v>0.4</v>
      </c>
      <c r="S80" s="159" t="s">
        <v>267</v>
      </c>
      <c r="T80" s="159" t="s">
        <v>268</v>
      </c>
      <c r="U80" s="159" t="s">
        <v>269</v>
      </c>
      <c r="V80" s="84">
        <f>IF(O80="probabilidad",J80-(J80*R80),IF(O80="Impacto",(J80-0),"0"))</f>
        <v>0.12</v>
      </c>
      <c r="W80" s="160">
        <f t="shared" si="197"/>
        <v>7.1999999999999995E-2</v>
      </c>
      <c r="X80" s="257" t="str">
        <f>IF((W80&lt;21%),"Muy Bajo",IF((W80&lt;41%),"Baja",IF((W80&lt;61%),"Media",IF((W80&lt;81%),"Alta",IF((W80&lt;101%),"Muy alta","0")))))</f>
        <v>Muy Bajo</v>
      </c>
      <c r="Y80" s="266">
        <f t="shared" si="198"/>
        <v>0.6</v>
      </c>
      <c r="Z80" s="257" t="s">
        <v>276</v>
      </c>
      <c r="AA80" s="266" t="str">
        <f t="shared" si="199"/>
        <v>Moderado</v>
      </c>
      <c r="AB80" s="257" t="s">
        <v>270</v>
      </c>
      <c r="AC80" s="268" t="s">
        <v>404</v>
      </c>
      <c r="AD80" s="194" t="s">
        <v>394</v>
      </c>
      <c r="AE80" s="270" t="s">
        <v>363</v>
      </c>
      <c r="AF80" s="270" t="s">
        <v>364</v>
      </c>
      <c r="AG80" s="195" t="s">
        <v>576</v>
      </c>
      <c r="AH80" s="255" t="s">
        <v>577</v>
      </c>
      <c r="AI80" s="255" t="s">
        <v>577</v>
      </c>
      <c r="AJ80" s="255" t="s">
        <v>577</v>
      </c>
      <c r="AK80" s="257" t="s">
        <v>366</v>
      </c>
    </row>
    <row r="81" spans="1:37" s="69" customFormat="1" ht="122.25" customHeight="1">
      <c r="A81" s="276"/>
      <c r="B81" s="277"/>
      <c r="C81" s="278"/>
      <c r="D81" s="280"/>
      <c r="E81" s="264"/>
      <c r="F81" s="276"/>
      <c r="G81" s="277"/>
      <c r="H81" s="257"/>
      <c r="I81" s="258"/>
      <c r="J81" s="258"/>
      <c r="K81" s="258"/>
      <c r="L81" s="258"/>
      <c r="M81" s="267"/>
      <c r="N81" s="77" t="s">
        <v>578</v>
      </c>
      <c r="O81" s="86" t="s">
        <v>264</v>
      </c>
      <c r="P81" s="86" t="s">
        <v>265</v>
      </c>
      <c r="Q81" s="87" t="s">
        <v>266</v>
      </c>
      <c r="R81" s="160">
        <f t="shared" si="185"/>
        <v>0.4</v>
      </c>
      <c r="S81" s="159" t="s">
        <v>267</v>
      </c>
      <c r="T81" s="159" t="s">
        <v>268</v>
      </c>
      <c r="U81" s="159" t="s">
        <v>269</v>
      </c>
      <c r="V81" s="84">
        <f t="shared" ref="V81" si="208">V80-(V80*R81)</f>
        <v>7.1999999999999995E-2</v>
      </c>
      <c r="W81" s="160">
        <f t="shared" si="197"/>
        <v>0.12</v>
      </c>
      <c r="X81" s="258"/>
      <c r="Y81" s="267"/>
      <c r="Z81" s="258"/>
      <c r="AA81" s="267"/>
      <c r="AB81" s="258"/>
      <c r="AC81" s="269"/>
      <c r="AD81" s="194" t="s">
        <v>394</v>
      </c>
      <c r="AE81" s="271"/>
      <c r="AF81" s="271"/>
      <c r="AG81" s="196" t="s">
        <v>579</v>
      </c>
      <c r="AH81" s="256"/>
      <c r="AI81" s="256"/>
      <c r="AJ81" s="256"/>
      <c r="AK81" s="258"/>
    </row>
    <row r="82" spans="1:37" s="69" customFormat="1" ht="122.25" customHeight="1">
      <c r="A82" s="257" t="s">
        <v>333</v>
      </c>
      <c r="B82" s="270" t="s">
        <v>311</v>
      </c>
      <c r="C82" s="255" t="s">
        <v>580</v>
      </c>
      <c r="D82" s="274" t="s">
        <v>581</v>
      </c>
      <c r="E82" s="263" t="str">
        <f>CONCATENATE(B82," ",C82," ",D82)</f>
        <v>Afectación reputacional por uso indebido de la firma del jefe inmediato en los documentos que gestiona la dependencia con el fin de beneficiar un interés particular o el de un tercero</v>
      </c>
      <c r="F82" s="257" t="s">
        <v>278</v>
      </c>
      <c r="G82" s="270" t="s">
        <v>317</v>
      </c>
      <c r="H82" s="257" t="s">
        <v>391</v>
      </c>
      <c r="I82" s="257" t="s">
        <v>262</v>
      </c>
      <c r="J82" s="257" t="str">
        <f t="shared" ref="J82" si="209">IF((I82="Muy Bajo"),"20%",IF(I82="Baja","40%",IF(I82="Media","60%",IF(I82="Alta","80%",IF(I82="Muy Alta","100%","0")))))</f>
        <v>20%</v>
      </c>
      <c r="K82" s="257" t="s">
        <v>306</v>
      </c>
      <c r="L82" s="257" t="str">
        <f t="shared" ref="L82" si="210">IF((K82="Leve"),"20%",IF(K82="Menor","40%",IF(K82="Moderado","60%",IF(K82="Mayor","80%",IF(K82="Catastrófico","100%","0")))))</f>
        <v>40%</v>
      </c>
      <c r="M82" s="266" t="str">
        <f t="shared" ref="M82" si="211">IF((J82="100%")*(L82="100%"),"Extremo",IF((J82="100%")*(L82="80%"),"Alto",IF((J82="100%")*(L82="60%"),"Alto",IF((J82="100%")*(L82="40%"),"Alto",IF((J82="100%")*(L82="20%"),"Alto",IF((J82="80%")*(L82="100%"),"Extremo",IF((J82="80%")*(L82="80%"),"Alto",IF((J82="80%")*(L82="60%"),"Alto",IF((J82="80%")*(L82="40%"),"Moderado",IF((J82="80%")*(L82="20%"),"Moderado",IF((J82="60%")*(L82="100%"),"Extremo",IF((J82="60%")*(L82="80%"),"Alto",IF((J82="60%")*(L82="60%"),"Moderado",IF((J82="60%")*(L82="40%"),"Moderado",IF((J82="60%")*(L82="20%"),"Moderado",IF((J82="40%")*(L82="100%"),"Extremo",IF((J82="40%")*(L82="80%"),"Alto",IF((J82="40%")*(L82="60%"),"Moderado",IF((J82="40%")*(L82="40%"),"Moderado",IF((J82="40%")*(L82="20%"),"Bajo",IF((J82="20%")*(L82="100%"),"Extremo",IF((J82="20%")*(L82="80%"),"Alto",IF((J82="20%")*(L82="60%"),"Moderado",IF((J82="20%")*(L82="40%"),"Bajo",IF((J82="20%")*(L82="20%"),"Bajo","0")))))))))))))))))))))))))</f>
        <v>Bajo</v>
      </c>
      <c r="N82" s="88" t="s">
        <v>407</v>
      </c>
      <c r="O82" s="86" t="s">
        <v>264</v>
      </c>
      <c r="P82" s="86" t="s">
        <v>265</v>
      </c>
      <c r="Q82" s="87" t="s">
        <v>266</v>
      </c>
      <c r="R82" s="160">
        <f t="shared" si="185"/>
        <v>0.4</v>
      </c>
      <c r="S82" s="159" t="s">
        <v>267</v>
      </c>
      <c r="T82" s="159" t="s">
        <v>268</v>
      </c>
      <c r="U82" s="159" t="s">
        <v>269</v>
      </c>
      <c r="V82" s="84">
        <f>IF(O82="probabilidad",J82-(J82*R82),IF(O82="Impacto",(J82-0),"0"))</f>
        <v>0.12</v>
      </c>
      <c r="W82" s="266">
        <f>V83</f>
        <v>0.06</v>
      </c>
      <c r="X82" s="257" t="str">
        <f>IF((W82&lt;21%),"Muy Bajo",IF((W82&lt;41%),"Baja",IF((W82&lt;61%),"Media",IF((W82&lt;81%),"Alta",IF((W82&lt;101%),"Muy alta","0")))))</f>
        <v>Muy Bajo</v>
      </c>
      <c r="Y82" s="266">
        <f t="shared" ref="Y82" si="212">IF(O82="Impacto",L82-(L82*R82),IF(O82="Probabilidad",L82-0,"0"))</f>
        <v>0.4</v>
      </c>
      <c r="Z82" s="257" t="s">
        <v>276</v>
      </c>
      <c r="AA82" s="266" t="str">
        <f t="shared" ref="AA82" si="213">IF((X82="Muy alta")*(Z82="Catastrófico"),"Extremo",IF((X82="Muy alta")*(Z82="Mayor"),"Alto",IF((X82="Muy alta")*(Z82="Moderado"),"Alto",IF((X82="Muy alta")*(Z82="Menor"),"Alto",IF((X82="Muy alta")*(Z82="Leve"),"Alto",IF((X82="Alta")*(Z82="Catastrófico"),"Extremo",IF((X82="Alta")*(Z82="Mayor"),"Alto",IF((X82="Alta")*(Z82="Moderado"),"Alto",IF((X82="Alta")*(Z82="Menor"),"Moderado",IF((X82="Alta")*(Z82="Leve"),"Moderado",IF((X82="Media")*(Z82="Catastrófico"),"Extremo",IF((X82="Media")*(Z82="Mayor"),"Alto",IF((X82="Media")*(Z82="Moderado"),"Moderado",IF((X82="Media")*(Z82="Menor"),"Moderado",IF((X82="Media")*(Z82="Leve"),"Moderado",IF((X82="Baja")*(Z82="Catastrófico"),"Extremo",IF((X82="Baja")*(Z82="Mayor"),"Alto",IF((X82="Baja")*(Z82="Moderado"),"Moderado",IF((X82="Baja")*(Z82="Menor"),"Moderado",IF((X82="Baja")*(Z82="Leve"),"Bajo",IF((X82="Muy bajo")*(Z82="Catastrófico"),"Extremo",IF((X82="Muy bajo")*(Z82="Mayor"),"Alto",IF((X82="Muy bajo")*(Z82="Moderado"),"Moderado",IF((X82="Muy bajo")*(Z82="Menor"),"Bajo",IF((X82="Muy bajo")*(Z82="Leve"),"Bajo","0")))))))))))))))))))))))))</f>
        <v>Moderado</v>
      </c>
      <c r="AB82" s="257" t="s">
        <v>270</v>
      </c>
      <c r="AC82" s="268" t="s">
        <v>408</v>
      </c>
      <c r="AD82" s="194" t="s">
        <v>394</v>
      </c>
      <c r="AE82" s="272" t="s">
        <v>363</v>
      </c>
      <c r="AF82" s="270" t="s">
        <v>364</v>
      </c>
      <c r="AG82" s="255" t="s">
        <v>409</v>
      </c>
      <c r="AH82" s="255" t="s">
        <v>582</v>
      </c>
      <c r="AI82" s="255" t="s">
        <v>582</v>
      </c>
      <c r="AJ82" s="255" t="s">
        <v>583</v>
      </c>
      <c r="AK82" s="257" t="s">
        <v>366</v>
      </c>
    </row>
    <row r="83" spans="1:37" s="69" customFormat="1" ht="122.25" customHeight="1">
      <c r="A83" s="258"/>
      <c r="B83" s="271"/>
      <c r="C83" s="256"/>
      <c r="D83" s="275"/>
      <c r="E83" s="264"/>
      <c r="F83" s="258"/>
      <c r="G83" s="271"/>
      <c r="H83" s="258"/>
      <c r="I83" s="258"/>
      <c r="J83" s="258"/>
      <c r="K83" s="258"/>
      <c r="L83" s="258"/>
      <c r="M83" s="267"/>
      <c r="N83" s="77" t="s">
        <v>584</v>
      </c>
      <c r="O83" s="86" t="s">
        <v>264</v>
      </c>
      <c r="P83" s="86" t="s">
        <v>265</v>
      </c>
      <c r="Q83" s="87" t="s">
        <v>299</v>
      </c>
      <c r="R83" s="160">
        <f t="shared" si="185"/>
        <v>0.5</v>
      </c>
      <c r="S83" s="159" t="s">
        <v>267</v>
      </c>
      <c r="T83" s="159" t="s">
        <v>268</v>
      </c>
      <c r="U83" s="159" t="s">
        <v>269</v>
      </c>
      <c r="V83" s="84">
        <f t="shared" ref="V83" si="214">V82-(V82*R83)</f>
        <v>0.06</v>
      </c>
      <c r="W83" s="267"/>
      <c r="X83" s="258"/>
      <c r="Y83" s="267"/>
      <c r="Z83" s="258"/>
      <c r="AA83" s="267"/>
      <c r="AB83" s="258"/>
      <c r="AC83" s="269"/>
      <c r="AD83" s="194" t="s">
        <v>394</v>
      </c>
      <c r="AE83" s="273"/>
      <c r="AF83" s="271"/>
      <c r="AG83" s="256"/>
      <c r="AH83" s="256"/>
      <c r="AI83" s="256"/>
      <c r="AJ83" s="256"/>
      <c r="AK83" s="258"/>
    </row>
    <row r="84" spans="1:37" s="69" customFormat="1" ht="29.25">
      <c r="A84" s="259" t="s">
        <v>333</v>
      </c>
      <c r="B84" s="260" t="s">
        <v>311</v>
      </c>
      <c r="C84" s="261" t="s">
        <v>585</v>
      </c>
      <c r="D84" s="262" t="s">
        <v>586</v>
      </c>
      <c r="E84" s="263" t="str">
        <f>CONCATENATE(B84," ",C84," ",D84)</f>
        <v>Afectación reputacional por indebido adelantamiento de procesos disciplinarios llevados en contra de empleados públicos en etapa de juzgamiento con el fin de beneficiar un interés particular, evitando la imputación de responsabilidad e imposición de sanción</v>
      </c>
      <c r="F84" s="259" t="s">
        <v>278</v>
      </c>
      <c r="G84" s="77" t="s">
        <v>317</v>
      </c>
      <c r="H84" s="259" t="s">
        <v>391</v>
      </c>
      <c r="I84" s="259" t="s">
        <v>262</v>
      </c>
      <c r="J84" s="259" t="str">
        <f t="shared" ref="J84" si="215">IF((I84="Muy Bajo"),"20%",IF(I84="Baja","40%",IF(I84="Media","60%",IF(I84="Alta","80%",IF(I84="Muy Alta","100%","0")))))</f>
        <v>20%</v>
      </c>
      <c r="K84" s="259" t="s">
        <v>276</v>
      </c>
      <c r="L84" s="259" t="str">
        <f t="shared" ref="L84" si="216">IF((K84="Leve"),"20%",IF(K84="Menor","40%",IF(K84="Moderado","60%",IF(K84="Mayor","80%",IF(K84="Catastrófico","100%","0")))))</f>
        <v>60%</v>
      </c>
      <c r="M84" s="265" t="str">
        <f t="shared" ref="M84" si="217">IF((J84="100%")*(L84="100%"),"Extremo",IF((J84="100%")*(L84="80%"),"Alto",IF((J84="100%")*(L84="60%"),"Alto",IF((J84="100%")*(L84="40%"),"Alto",IF((J84="100%")*(L84="20%"),"Alto",IF((J84="80%")*(L84="100%"),"Extremo",IF((J84="80%")*(L84="80%"),"Alto",IF((J84="80%")*(L84="60%"),"Alto",IF((J84="80%")*(L84="40%"),"Moderado",IF((J84="80%")*(L84="20%"),"Moderado",IF((J84="60%")*(L84="100%"),"Extremo",IF((J84="60%")*(L84="80%"),"Alto",IF((J84="60%")*(L84="60%"),"Moderado",IF((J84="60%")*(L84="40%"),"Moderado",IF((J84="60%")*(L84="20%"),"Moderado",IF((J84="40%")*(L84="100%"),"Extremo",IF((J84="40%")*(L84="80%"),"Alto",IF((J84="40%")*(L84="60%"),"Moderado",IF((J84="40%")*(L84="40%"),"Moderado",IF((J84="40%")*(L84="20%"),"Bajo",IF((J84="20%")*(L84="100%"),"Extremo",IF((J84="20%")*(L84="80%"),"Alto",IF((J84="20%")*(L84="60%"),"Moderado",IF((J84="20%")*(L84="40%"),"Bajo",IF((J84="20%")*(L84="20%"),"Bajo","0")))))))))))))))))))))))))</f>
        <v>Moderado</v>
      </c>
      <c r="N84" s="197" t="s">
        <v>587</v>
      </c>
      <c r="O84" s="86" t="s">
        <v>264</v>
      </c>
      <c r="P84" s="86" t="s">
        <v>265</v>
      </c>
      <c r="Q84" s="87" t="s">
        <v>266</v>
      </c>
      <c r="R84" s="160">
        <f t="shared" si="185"/>
        <v>0.4</v>
      </c>
      <c r="S84" s="159" t="s">
        <v>267</v>
      </c>
      <c r="T84" s="159" t="s">
        <v>268</v>
      </c>
      <c r="U84" s="159" t="s">
        <v>269</v>
      </c>
      <c r="V84" s="84">
        <f>IF(O84="probabilidad",J84-(J84*R84),IF(O84="Impacto",(J84-0),"0"))</f>
        <v>0.12</v>
      </c>
      <c r="W84" s="266">
        <f t="shared" ref="W84" si="218">V85</f>
        <v>7.1999999999999995E-2</v>
      </c>
      <c r="X84" s="257" t="str">
        <f>IF((W84&lt;21%),"Muy Bajo",IF((W84&lt;41%),"Baja",IF((W84&lt;61%),"Media",IF((W84&lt;81%),"Alta",IF((W84&lt;101%),"Muy alta","0")))))</f>
        <v>Muy Bajo</v>
      </c>
      <c r="Y84" s="266">
        <f t="shared" ref="Y84" si="219">IF(O84="Impacto",L84-(L84*R84),IF(O84="Probabilidad",L84-0,"0"))</f>
        <v>0.6</v>
      </c>
      <c r="Z84" s="257" t="s">
        <v>276</v>
      </c>
      <c r="AA84" s="266" t="str">
        <f t="shared" ref="AA84" si="220">IF((X84="Muy alta")*(Z84="Catastrófico"),"Extremo",IF((X84="Muy alta")*(Z84="Mayor"),"Alto",IF((X84="Muy alta")*(Z84="Moderado"),"Alto",IF((X84="Muy alta")*(Z84="Menor"),"Alto",IF((X84="Muy alta")*(Z84="Leve"),"Alto",IF((X84="Alta")*(Z84="Catastrófico"),"Extremo",IF((X84="Alta")*(Z84="Mayor"),"Alto",IF((X84="Alta")*(Z84="Moderado"),"Alto",IF((X84="Alta")*(Z84="Menor"),"Moderado",IF((X84="Alta")*(Z84="Leve"),"Moderado",IF((X84="Media")*(Z84="Catastrófico"),"Extremo",IF((X84="Media")*(Z84="Mayor"),"Alto",IF((X84="Media")*(Z84="Moderado"),"Moderado",IF((X84="Media")*(Z84="Menor"),"Moderado",IF((X84="Media")*(Z84="Leve"),"Moderado",IF((X84="Baja")*(Z84="Catastrófico"),"Extremo",IF((X84="Baja")*(Z84="Mayor"),"Alto",IF((X84="Baja")*(Z84="Moderado"),"Moderado",IF((X84="Baja")*(Z84="Menor"),"Moderado",IF((X84="Baja")*(Z84="Leve"),"Bajo",IF((X84="Muy bajo")*(Z84="Catastrófico"),"Extremo",IF((X84="Muy bajo")*(Z84="Mayor"),"Alto",IF((X84="Muy bajo")*(Z84="Moderado"),"Moderado",IF((X84="Muy bajo")*(Z84="Menor"),"Bajo",IF((X84="Muy bajo")*(Z84="Leve"),"Bajo","0")))))))))))))))))))))))))</f>
        <v>Moderado</v>
      </c>
      <c r="AB84" s="257" t="s">
        <v>270</v>
      </c>
      <c r="AC84" s="268" t="s">
        <v>408</v>
      </c>
      <c r="AD84" s="194" t="s">
        <v>394</v>
      </c>
      <c r="AE84" s="270"/>
      <c r="AF84" s="270"/>
      <c r="AG84" s="255" t="s">
        <v>588</v>
      </c>
      <c r="AH84" s="195"/>
      <c r="AI84" s="255" t="s">
        <v>589</v>
      </c>
      <c r="AJ84" s="255" t="s">
        <v>590</v>
      </c>
      <c r="AK84" s="257" t="s">
        <v>366</v>
      </c>
    </row>
    <row r="85" spans="1:37" s="69" customFormat="1" ht="42.75">
      <c r="A85" s="259"/>
      <c r="B85" s="260"/>
      <c r="C85" s="261"/>
      <c r="D85" s="262"/>
      <c r="E85" s="264"/>
      <c r="F85" s="259"/>
      <c r="G85" s="77" t="s">
        <v>317</v>
      </c>
      <c r="H85" s="259"/>
      <c r="I85" s="259"/>
      <c r="J85" s="259"/>
      <c r="K85" s="259"/>
      <c r="L85" s="259"/>
      <c r="M85" s="265"/>
      <c r="N85" s="197" t="s">
        <v>591</v>
      </c>
      <c r="O85" s="86" t="s">
        <v>264</v>
      </c>
      <c r="P85" s="86" t="s">
        <v>265</v>
      </c>
      <c r="Q85" s="87" t="s">
        <v>266</v>
      </c>
      <c r="R85" s="160">
        <f t="shared" si="185"/>
        <v>0.4</v>
      </c>
      <c r="S85" s="159" t="s">
        <v>267</v>
      </c>
      <c r="T85" s="159" t="s">
        <v>268</v>
      </c>
      <c r="U85" s="159" t="s">
        <v>269</v>
      </c>
      <c r="V85" s="84">
        <f t="shared" ref="V85" si="221">V84-(V84*R85)</f>
        <v>7.1999999999999995E-2</v>
      </c>
      <c r="W85" s="267"/>
      <c r="X85" s="258"/>
      <c r="Y85" s="267"/>
      <c r="Z85" s="258"/>
      <c r="AA85" s="267"/>
      <c r="AB85" s="258"/>
      <c r="AC85" s="269"/>
      <c r="AD85" s="194" t="s">
        <v>394</v>
      </c>
      <c r="AE85" s="271"/>
      <c r="AF85" s="271"/>
      <c r="AG85" s="256"/>
      <c r="AH85" s="196" t="s">
        <v>592</v>
      </c>
      <c r="AI85" s="256"/>
      <c r="AJ85" s="256"/>
      <c r="AK85" s="258"/>
    </row>
    <row r="86" spans="1:37" s="209" customFormat="1" ht="108.75" customHeight="1">
      <c r="A86" s="198" t="s">
        <v>336</v>
      </c>
      <c r="B86" s="199" t="s">
        <v>311</v>
      </c>
      <c r="C86" s="200" t="s">
        <v>593</v>
      </c>
      <c r="D86" s="200" t="s">
        <v>594</v>
      </c>
      <c r="E86" s="201" t="str">
        <f>CONCATENATE(B86," ",C86," ",D86)</f>
        <v>Afectación reputacional por ausencia en la prestación del servicio por parte del personal administrativo y operativo asignado a labores, debido al  incumplimiento de  las labores asignadas dentro de los planes de mantenimiento a la planta fisica   o  el desarrollo de actividades  como practicas.</v>
      </c>
      <c r="F86" s="202" t="s">
        <v>278</v>
      </c>
      <c r="G86" s="199" t="s">
        <v>272</v>
      </c>
      <c r="H86" s="202">
        <v>51</v>
      </c>
      <c r="I86" s="202" t="s">
        <v>315</v>
      </c>
      <c r="J86" s="202" t="str">
        <f>IF((I86="Muy Bajo"),"20%",IF(I86="Baja","40%",IF(I86="Media","60%",IF(I86="Alta","80%",IF(I86="Muy Alta","100%","0")))))</f>
        <v>60%</v>
      </c>
      <c r="K86" s="202" t="s">
        <v>274</v>
      </c>
      <c r="L86" s="202" t="str">
        <f>IF((K86="Leve"),"20%",IF(K86="Menor","40%",IF(K86="Moderado","60%",IF(K86="Mayor","80%",IF(K86="Catastrófico","100%","0")))))</f>
        <v>80%</v>
      </c>
      <c r="M86" s="203" t="str">
        <f>IF((J86="100%")*(L86="100%"),"Extremo",IF((J86="100%")*(L86="80%"),"Alto",IF((J86="100%")*(L86="60%"),"Alto",IF((J86="100%")*(L86="40%"),"Alto",IF((J86="100%")*(L86="20%"),"Alto",IF((J86="80%")*(L86="100%"),"Extremo",IF((J86="80%")*(L86="80%"),"Alto",IF((J86="80%")*(L86="60%"),"Alto",IF((J86="80%")*(L86="40%"),"Moderado",IF((J86="80%")*(L86="20%"),"Moderado",IF((J86="60%")*(L86="100%"),"Extremo",IF((J86="60%")*(L86="80%"),"Alto",IF((J86="60%")*(L86="60%"),"Moderado",IF((J86="60%")*(L86="40%"),"Moderado",IF((J86="60%")*(L86="20%"),"Moderado",IF((J86="40%")*(L86="100%"),"Extremo",IF((J86="40%")*(L86="80%"),"Alto",IF((J86="40%")*(L86="60%"),"Moderado",IF((J86="40%")*(L86="40%"),"Moderado",IF((J86="40%")*(L86="20%"),"Bajo",IF((J86="20%")*(L86="100%"),"Extremo",IF((J86="20%")*(L86="80%"),"Alto",IF((J86="20%")*(L86="60%"),"Moderado",IF((J86="20%")*(L86="40%"),"Bajo",IF((J86="20%")*(L86="20%"),"Bajo","0")))))))))))))))))))))))))</f>
        <v>Alto</v>
      </c>
      <c r="N86" s="204" t="s">
        <v>595</v>
      </c>
      <c r="O86" s="199" t="s">
        <v>227</v>
      </c>
      <c r="P86" s="202" t="s">
        <v>265</v>
      </c>
      <c r="Q86" s="202" t="s">
        <v>266</v>
      </c>
      <c r="R86" s="203">
        <f t="shared" si="185"/>
        <v>0.4</v>
      </c>
      <c r="S86" s="202" t="s">
        <v>307</v>
      </c>
      <c r="T86" s="202" t="s">
        <v>268</v>
      </c>
      <c r="U86" s="202" t="s">
        <v>269</v>
      </c>
      <c r="V86" s="203">
        <f>IF(O86="probabilidad",J86-(J86*R86),IF(O86="Impacto",(J86-0),"0"))</f>
        <v>0.6</v>
      </c>
      <c r="W86" s="203" t="e">
        <f>#REF!</f>
        <v>#REF!</v>
      </c>
      <c r="X86" s="95" t="e">
        <f>IF((W86&lt;21%),"Muy Bajo",IF((W86&lt;41%),"Baja",IF((W86&lt;61%),"Media",IF((W86&lt;81%),"Alta",IF((W86&lt;101%),"Muy alta","0")))))</f>
        <v>#REF!</v>
      </c>
      <c r="Y86" s="203">
        <f>IF(O86="Impacto",L86-(L86*R86),IF(O86="Probabilidad",L86-0,"0"))</f>
        <v>0.48</v>
      </c>
      <c r="Z86" s="202" t="str">
        <f>IF((Y86&lt;21%),"Leve",IF((Y86&lt;41%),"Menor",IF((Y86&lt;61%),"Moderado",IF((Y86&lt;81%),"Mayor",IF((Y86&lt;101%),"Catastrófico","0")))))</f>
        <v>Moderado</v>
      </c>
      <c r="AA86" s="203" t="e">
        <f>IF((X86="Muy alta")*(Z86="Catastrófico"),"Extremo",IF((X86="Muy alta")*(Z86="Mayor"),"Alto",IF((X86="Muy alta")*(Z86="Moderado"),"Alto",IF((X86="Muy alta")*(Z86="Menor"),"Alto",IF((X86="Muy alta")*(Z86="Leve"),"Alto",IF((X86="Alta")*(Z86="Catastrófico"),"Extremo",IF((X86="Alta")*(Z86="Mayor"),"Alto",IF((X86="Alta")*(Z86="Moderado"),"Alto",IF((X86="Alta")*(Z86="Menor"),"Moderado",IF((X86="Alta")*(Z86="Leve"),"Moderado",IF((X86="Media")*(Z86="Catastrófico"),"Extremo",IF((X86="Media")*(Z86="Mayor"),"Alto",IF((X86="Media")*(Z86="Moderado"),"Moderado",IF((X86="Media")*(Z86="Menor"),"Moderado",IF((X86="Media")*(Z86="Leve"),"Moderado",IF((X86="Baja")*(Z86="Catastrófico"),"Extremo",IF((X86="Baja")*(Z86="Mayor"),"Alto",IF((X86="Baja")*(Z86="Moderado"),"Moderado",IF((X86="Baja")*(Z86="Menor"),"Moderado",IF((X86="Baja")*(Z86="Leve"),"Bajo",IF((X86="Muy bajo")*(Z86="Catastrófico"),"Extremo",IF((X86="Muy bajo")*(Z86="Mayor"),"Alto",IF((X86="Muy bajo")*(Z86="Moderado"),"Moderado",IF((X86="Muy bajo")*(Z86="Menor"),"Bajo",IF((X86="Muy bajo")*(Z86="Leve"),"Bajo","0")))))))))))))))))))))))))</f>
        <v>#REF!</v>
      </c>
      <c r="AB86" s="202" t="s">
        <v>300</v>
      </c>
      <c r="AC86" s="205" t="s">
        <v>421</v>
      </c>
      <c r="AD86" s="205" t="s">
        <v>596</v>
      </c>
      <c r="AE86" s="206">
        <v>44927</v>
      </c>
      <c r="AF86" s="207">
        <v>44958</v>
      </c>
      <c r="AG86" s="208" t="s">
        <v>597</v>
      </c>
      <c r="AH86" s="208" t="s">
        <v>597</v>
      </c>
      <c r="AI86" s="208" t="s">
        <v>597</v>
      </c>
      <c r="AJ86" s="208" t="s">
        <v>597</v>
      </c>
      <c r="AK86" s="202" t="s">
        <v>271</v>
      </c>
    </row>
    <row r="87" spans="1:37" s="209" customFormat="1" ht="108.75" customHeight="1">
      <c r="A87" s="198" t="s">
        <v>336</v>
      </c>
      <c r="B87" s="199" t="s">
        <v>301</v>
      </c>
      <c r="C87" s="200" t="s">
        <v>598</v>
      </c>
      <c r="D87" s="210" t="s">
        <v>599</v>
      </c>
      <c r="E87" s="201" t="str">
        <f>CONCATENATE(B87," ",C87," ",D87)</f>
        <v>Afectación económica por hacer un uso indebido o apropiarse de los bienes (insumos materiales,  equipos, herramientas, mobiliario), o permitir que otro haga  uso indebebido o se apropie de los mismos para  beneficio propio o de un tercero</v>
      </c>
      <c r="F87" s="202" t="s">
        <v>278</v>
      </c>
      <c r="G87" s="199" t="s">
        <v>317</v>
      </c>
      <c r="H87" s="202">
        <v>51</v>
      </c>
      <c r="I87" s="202" t="s">
        <v>315</v>
      </c>
      <c r="J87" s="202" t="str">
        <f>IF((I87="Muy Bajo"),"20%",IF(I87="Baja","40%",IF(I87="Media","60%",IF(I87="Alta","80%",IF(I87="Muy Alta","100%","0")))))</f>
        <v>60%</v>
      </c>
      <c r="K87" s="202" t="s">
        <v>306</v>
      </c>
      <c r="L87" s="202" t="str">
        <f>IF((K87="Leve"),"20%",IF(K87="Menor","40%",IF(K87="Moderado","60%",IF(K87="Mayor","80%",IF(K87="Catastrófico","100%","0")))))</f>
        <v>40%</v>
      </c>
      <c r="M87" s="203" t="str">
        <f>IF((J87="100%")*(L87="100%"),"Extremo",IF((J87="100%")*(L87="80%"),"Alto",IF((J87="100%")*(L87="60%"),"Alto",IF((J87="100%")*(L87="40%"),"Alto",IF((J87="100%")*(L87="20%"),"Alto",IF((J87="80%")*(L87="100%"),"Extremo",IF((J87="80%")*(L87="80%"),"Alto",IF((J87="80%")*(L87="60%"),"Alto",IF((J87="80%")*(L87="40%"),"Moderado",IF((J87="80%")*(L87="20%"),"Moderado",IF((J87="60%")*(L87="100%"),"Extremo",IF((J87="60%")*(L87="80%"),"Alto",IF((J87="60%")*(L87="60%"),"Moderado",IF((J87="60%")*(L87="40%"),"Moderado",IF((J87="60%")*(L87="20%"),"Moderado",IF((J87="40%")*(L87="100%"),"Extremo",IF((J87="40%")*(L87="80%"),"Alto",IF((J87="40%")*(L87="60%"),"Moderado",IF((J87="40%")*(L87="40%"),"Moderado",IF((J87="40%")*(L87="20%"),"Bajo",IF((J87="20%")*(L87="100%"),"Extremo",IF((J87="20%")*(L87="80%"),"Alto",IF((J87="20%")*(L87="60%"),"Moderado",IF((J87="20%")*(L87="40%"),"Bajo",IF((J87="20%")*(L87="20%"),"Bajo","0")))))))))))))))))))))))))</f>
        <v>Moderado</v>
      </c>
      <c r="N87" s="204" t="s">
        <v>600</v>
      </c>
      <c r="O87" s="199" t="s">
        <v>227</v>
      </c>
      <c r="P87" s="202" t="s">
        <v>265</v>
      </c>
      <c r="Q87" s="202" t="s">
        <v>266</v>
      </c>
      <c r="R87" s="203">
        <f t="shared" si="185"/>
        <v>0.4</v>
      </c>
      <c r="S87" s="202" t="s">
        <v>307</v>
      </c>
      <c r="T87" s="202" t="s">
        <v>308</v>
      </c>
      <c r="U87" s="202" t="s">
        <v>269</v>
      </c>
      <c r="V87" s="203">
        <f>IF(O87="probabilidad",J87-(J87*R87),IF(O87="Impacto",(J87-0),"0"))</f>
        <v>0.6</v>
      </c>
      <c r="W87" s="203" t="e">
        <f>#REF!</f>
        <v>#REF!</v>
      </c>
      <c r="X87" s="202" t="e">
        <f>IF((W87&lt;21%),"Muy Bajo",IF((W87&lt;41%),"Baja",IF((W87&lt;61%),"Media",IF((W87&lt;81%),"Alta",IF((W87&lt;101%),"Muy alta","0")))))</f>
        <v>#REF!</v>
      </c>
      <c r="Y87" s="203">
        <f>IF(O87="Impacto",L87-(L87*R87),IF(O87="Probabilidad",L87-0,"0"))</f>
        <v>0.24</v>
      </c>
      <c r="Z87" s="202" t="str">
        <f>IF((Y87&lt;21%),"Leve",IF((Y87&lt;41%),"Menor",IF((Y87&lt;61%),"Moderado",IF((Y87&lt;81%),"Mayor",IF((Y87&lt;101%),"Catastrófico","0")))))</f>
        <v>Menor</v>
      </c>
      <c r="AA87" s="203" t="e">
        <f>IF((X87="Muy alta")*(Z87="Catastrófico"),"Extremo",IF((X87="Muy alta")*(Z87="Mayor"),"Alto",IF((X87="Muy alta")*(Z87="Moderado"),"Alto",IF((X87="Muy alta")*(Z87="Menor"),"Alto",IF((X87="Muy alta")*(Z87="Leve"),"Alto",IF((X87="Alta")*(Z87="Catastrófico"),"Extremo",IF((X87="Alta")*(Z87="Mayor"),"Alto",IF((X87="Alta")*(Z87="Moderado"),"Alto",IF((X87="Alta")*(Z87="Menor"),"Moderado",IF((X87="Alta")*(Z87="Leve"),"Moderado",IF((X87="Media")*(Z87="Catastrófico"),"Extremo",IF((X87="Media")*(Z87="Mayor"),"Alto",IF((X87="Media")*(Z87="Moderado"),"Moderado",IF((X87="Media")*(Z87="Menor"),"Moderado",IF((X87="Media")*(Z87="Leve"),"Moderado",IF((X87="Baja")*(Z87="Catastrófico"),"Extremo",IF((X87="Baja")*(Z87="Mayor"),"Alto",IF((X87="Baja")*(Z87="Moderado"),"Moderado",IF((X87="Baja")*(Z87="Menor"),"Moderado",IF((X87="Baja")*(Z87="Leve"),"Bajo",IF((X87="Muy bajo")*(Z87="Catastrófico"),"Extremo",IF((X87="Muy bajo")*(Z87="Mayor"),"Alto",IF((X87="Muy bajo")*(Z87="Moderado"),"Moderado",IF((X87="Muy bajo")*(Z87="Menor"),"Bajo",IF((X87="Muy bajo")*(Z87="Leve"),"Bajo","0")))))))))))))))))))))))))</f>
        <v>#REF!</v>
      </c>
      <c r="AB87" s="211" t="s">
        <v>300</v>
      </c>
      <c r="AC87" s="212" t="s">
        <v>421</v>
      </c>
      <c r="AD87" s="212" t="s">
        <v>601</v>
      </c>
      <c r="AE87" s="213">
        <v>44927</v>
      </c>
      <c r="AF87" s="207">
        <v>44958</v>
      </c>
      <c r="AG87" s="208" t="s">
        <v>602</v>
      </c>
      <c r="AH87" s="208" t="s">
        <v>602</v>
      </c>
      <c r="AI87" s="208" t="s">
        <v>602</v>
      </c>
      <c r="AJ87" s="208" t="s">
        <v>602</v>
      </c>
      <c r="AK87" s="202" t="s">
        <v>271</v>
      </c>
    </row>
    <row r="88" spans="1:37" s="69" customFormat="1" ht="253.5" customHeight="1">
      <c r="A88" s="193" t="s">
        <v>303</v>
      </c>
      <c r="B88" s="193" t="s">
        <v>259</v>
      </c>
      <c r="C88" s="524" t="s">
        <v>603</v>
      </c>
      <c r="D88" s="138" t="s">
        <v>604</v>
      </c>
      <c r="E88" s="138" t="str">
        <f t="shared" ref="E88" si="222">CONCATENATE(B88," ",C88," ",D88)</f>
        <v>Afectación económica y reputacional por alteración de los resultados en el proceso de elecciones y consultas que lidera la Secretaría General a favor de un tercero.</v>
      </c>
      <c r="F88" s="62" t="s">
        <v>278</v>
      </c>
      <c r="G88" s="61" t="s">
        <v>317</v>
      </c>
      <c r="H88" s="61" t="s">
        <v>201</v>
      </c>
      <c r="I88" s="62" t="s">
        <v>201</v>
      </c>
      <c r="J88" s="62" t="str">
        <f t="shared" ref="J88:J90" si="223">IF((I88="Muy Bajo"),"20%",IF(I88="Baja","40%",IF(I88="Media","60%",IF(I88="Alta","80%",IF(I88="Muy Alta","100%","0")))))</f>
        <v>80%</v>
      </c>
      <c r="K88" s="62" t="s">
        <v>274</v>
      </c>
      <c r="L88" s="62" t="str">
        <f t="shared" ref="L88:L90" si="224">IF((K88="Leve"),"20%",IF(K88="Menor","40%",IF(K88="Moderado","60%",IF(K88="Mayor","80%",IF(K88="Catastrófico","100%","0")))))</f>
        <v>80%</v>
      </c>
      <c r="M88" s="63" t="str">
        <f t="shared" ref="M88:M90" si="225">IF((J88="100%")*(L88="100%"),"Extremo",IF((J88="100%")*(L88="80%"),"Alto",IF((J88="100%")*(L88="60%"),"Alto",IF((J88="100%")*(L88="40%"),"Alto",IF((J88="100%")*(L88="20%"),"Alto",IF((J88="80%")*(L88="100%"),"Extremo",IF((J88="80%")*(L88="80%"),"Alto",IF((J88="80%")*(L88="60%"),"Alto",IF((J88="80%")*(L88="40%"),"Moderado",IF((J88="80%")*(L88="20%"),"Moderado",IF((J88="60%")*(L88="100%"),"Extremo",IF((J88="60%")*(L88="80%"),"Alto",IF((J88="60%")*(L88="60%"),"Moderado",IF((J88="60%")*(L88="40%"),"Moderado",IF((J88="60%")*(L88="20%"),"Moderado",IF((J88="40%")*(L88="100%"),"Extremo",IF((J88="40%")*(L88="80%"),"Alto",IF((J88="40%")*(L88="60%"),"Moderado",IF((J88="40%")*(L88="40%"),"Moderado",IF((J88="40%")*(L88="20%"),"Bajo",IF((J88="20%")*(L88="100%"),"Extremo",IF((J88="20%")*(L88="80%"),"Alto",IF((J88="20%")*(L88="60%"),"Moderado",IF((J88="20%")*(L88="40%"),"Bajo",IF((J88="20%")*(L88="20%"),"Bajo","0")))))))))))))))))))))))))</f>
        <v>Alto</v>
      </c>
      <c r="N88" s="525" t="s">
        <v>605</v>
      </c>
      <c r="O88" s="526" t="s">
        <v>264</v>
      </c>
      <c r="P88" s="526" t="s">
        <v>265</v>
      </c>
      <c r="Q88" s="526" t="s">
        <v>266</v>
      </c>
      <c r="R88" s="527">
        <f t="shared" si="185"/>
        <v>0.4</v>
      </c>
      <c r="S88" s="526" t="s">
        <v>267</v>
      </c>
      <c r="T88" s="526" t="s">
        <v>268</v>
      </c>
      <c r="U88" s="526" t="s">
        <v>269</v>
      </c>
      <c r="V88" s="527">
        <f t="shared" ref="V88:V90" si="226">IF(O88="probabilidad",J88-(J88*R88),IF(O88="Impacto",(J88-0),"0"))</f>
        <v>0.48</v>
      </c>
      <c r="W88" s="464">
        <f t="shared" ref="W88" si="227">V89</f>
        <v>0.48</v>
      </c>
      <c r="X88" s="461" t="str">
        <f t="shared" ref="X88" si="228">IF((W88&lt;21%),"Muy Bajo",IF((W88&lt;41%),"Baja",IF((W88&lt;61%),"Media",IF((W88&lt;81%),"Alta",IF((W88&lt;101%),"Muy alta","0")))))</f>
        <v>Media</v>
      </c>
      <c r="Y88" s="464">
        <f t="shared" ref="Y88" si="229">IF(O88="Impacto",L88-(L88*R88),IF(O88="Probabilidad",L88-0,"0"))</f>
        <v>0.8</v>
      </c>
      <c r="Z88" s="461" t="str">
        <f t="shared" ref="Z88" si="230">IF((Y88&lt;21%),"Leve",IF((Y88&lt;41%),"Menor",IF((Y88&lt;61%),"Moderado",IF((Y88&lt;81%),"Mayor",IF((Y88&lt;101%),"Catastrófico","0")))))</f>
        <v>Mayor</v>
      </c>
      <c r="AA88" s="528" t="str">
        <f t="shared" ref="AA88" si="231">IF((X88="Muy alta")*(Z88="Catastrófico"),"Extremo",IF((X88="Muy alta")*(Z88="Mayor"),"Alto",IF((X88="Muy alta")*(Z88="Moderado"),"Alto",IF((X88="Muy alta")*(Z88="Menor"),"Alto",IF((X88="Muy alta")*(Z88="Leve"),"Alto",IF((X88="Alta")*(Z88="Catastrófico"),"Extremo",IF((X88="Alta")*(Z88="Mayor"),"Alto",IF((X88="Alta")*(Z88="Moderado"),"Alto",IF((X88="Alta")*(Z88="Menor"),"Moderado",IF((X88="Alta")*(Z88="Leve"),"Moderado",IF((X88="Media")*(Z88="Catastrófico"),"Extremo",IF((X88="Media")*(Z88="Mayor"),"Alto",IF((X88="Media")*(Z88="Moderado"),"Moderado",IF((X88="Media")*(Z88="Menor"),"Moderado",IF((X88="Media")*(Z88="Leve"),"Moderado",IF((X88="Baja")*(Z88="Catastrófico"),"Extremo",IF((X88="Baja")*(Z88="Mayor"),"Alto",IF((X88="Baja")*(Z88="Moderado"),"Moderado",IF((X88="Baja")*(Z88="Menor"),"Moderado",IF((X88="Baja")*(Z88="Leve"),"Bajo",IF((X88="Muy bajo")*(Z88="Catastrófico"),"Extremo",IF((X88="Muy bajo")*(Z88="Mayor"),"Alto",IF((X88="Muy bajo")*(Z88="Moderado"),"Moderado",IF((X88="Muy bajo")*(Z88="Menor"),"Bajo",IF((X88="Muy bajo")*(Z88="Leve"),"Bajo","0")))))))))))))))))))))))))</f>
        <v>Alto</v>
      </c>
      <c r="AB88" s="529" t="s">
        <v>270</v>
      </c>
      <c r="AC88" s="72" t="s">
        <v>606</v>
      </c>
      <c r="AD88" s="530" t="s">
        <v>607</v>
      </c>
      <c r="AE88" s="531" t="s">
        <v>363</v>
      </c>
      <c r="AF88" s="532" t="s">
        <v>364</v>
      </c>
      <c r="AG88" s="533" t="s">
        <v>608</v>
      </c>
      <c r="AH88" s="534" t="s">
        <v>608</v>
      </c>
      <c r="AI88" s="534" t="s">
        <v>608</v>
      </c>
      <c r="AJ88" s="535" t="s">
        <v>609</v>
      </c>
      <c r="AK88" s="536" t="s">
        <v>610</v>
      </c>
    </row>
    <row r="89" spans="1:37" s="69" customFormat="1" ht="408.75" customHeight="1">
      <c r="A89" s="193" t="s">
        <v>303</v>
      </c>
      <c r="B89" s="193" t="s">
        <v>259</v>
      </c>
      <c r="C89" s="524" t="s">
        <v>611</v>
      </c>
      <c r="D89" s="138" t="s">
        <v>612</v>
      </c>
      <c r="E89" s="138" t="str">
        <f>CONCATENATE(B89," ",C89," ",D89)</f>
        <v>Afectación económica y reputacional por retrasar, omitir o alterar la expedición, publicación o notificación  de los actos administrativos  emanados por el Consejo Superior Universitario, el Consejo Académico y la Rectoría, buscando un beneficio particular.</v>
      </c>
      <c r="F89" s="62" t="s">
        <v>278</v>
      </c>
      <c r="G89" s="61" t="s">
        <v>317</v>
      </c>
      <c r="H89" s="61" t="s">
        <v>201</v>
      </c>
      <c r="I89" s="62" t="s">
        <v>201</v>
      </c>
      <c r="J89" s="62" t="str">
        <f t="shared" si="223"/>
        <v>80%</v>
      </c>
      <c r="K89" s="62" t="s">
        <v>274</v>
      </c>
      <c r="L89" s="62" t="str">
        <f t="shared" si="224"/>
        <v>80%</v>
      </c>
      <c r="M89" s="63" t="str">
        <f t="shared" si="225"/>
        <v>Alto</v>
      </c>
      <c r="N89" s="525" t="s">
        <v>613</v>
      </c>
      <c r="O89" s="526" t="s">
        <v>264</v>
      </c>
      <c r="P89" s="526" t="s">
        <v>265</v>
      </c>
      <c r="Q89" s="526" t="s">
        <v>266</v>
      </c>
      <c r="R89" s="527">
        <f t="shared" si="185"/>
        <v>0.4</v>
      </c>
      <c r="S89" s="526" t="s">
        <v>267</v>
      </c>
      <c r="T89" s="526" t="s">
        <v>268</v>
      </c>
      <c r="U89" s="526" t="s">
        <v>269</v>
      </c>
      <c r="V89" s="527">
        <f t="shared" si="226"/>
        <v>0.48</v>
      </c>
      <c r="W89" s="466"/>
      <c r="X89" s="463"/>
      <c r="Y89" s="466"/>
      <c r="Z89" s="463"/>
      <c r="AA89" s="537"/>
      <c r="AB89" s="529"/>
      <c r="AC89" s="72" t="s">
        <v>606</v>
      </c>
      <c r="AD89" s="530"/>
      <c r="AE89" s="531"/>
      <c r="AF89" s="532"/>
      <c r="AG89" s="538"/>
      <c r="AH89" s="534"/>
      <c r="AI89" s="534"/>
      <c r="AJ89" s="539"/>
      <c r="AK89" s="540"/>
    </row>
    <row r="90" spans="1:37" s="69" customFormat="1" ht="306" customHeight="1">
      <c r="A90" s="193" t="s">
        <v>303</v>
      </c>
      <c r="B90" s="193" t="s">
        <v>259</v>
      </c>
      <c r="C90" s="524" t="s">
        <v>614</v>
      </c>
      <c r="D90" s="138" t="s">
        <v>615</v>
      </c>
      <c r="E90" s="138" t="str">
        <f>CONCATENATE(B90," ",C90," ",D90)</f>
        <v>Afectación económica y reputacional por emitir actas de grado y diplomas adulterados,   emitidos y avalados por el Secretario General, buscando un beneficio particular.</v>
      </c>
      <c r="F90" s="62" t="s">
        <v>278</v>
      </c>
      <c r="G90" s="61" t="s">
        <v>317</v>
      </c>
      <c r="H90" s="61" t="s">
        <v>201</v>
      </c>
      <c r="I90" s="62" t="s">
        <v>201</v>
      </c>
      <c r="J90" s="62" t="str">
        <f t="shared" si="223"/>
        <v>80%</v>
      </c>
      <c r="K90" s="62" t="s">
        <v>274</v>
      </c>
      <c r="L90" s="62" t="str">
        <f t="shared" si="224"/>
        <v>80%</v>
      </c>
      <c r="M90" s="63" t="str">
        <f t="shared" si="225"/>
        <v>Alto</v>
      </c>
      <c r="N90" s="525" t="s">
        <v>616</v>
      </c>
      <c r="O90" s="526" t="s">
        <v>264</v>
      </c>
      <c r="P90" s="526" t="s">
        <v>265</v>
      </c>
      <c r="Q90" s="526" t="s">
        <v>266</v>
      </c>
      <c r="R90" s="527">
        <f t="shared" si="185"/>
        <v>0.4</v>
      </c>
      <c r="S90" s="526" t="s">
        <v>267</v>
      </c>
      <c r="T90" s="526" t="s">
        <v>268</v>
      </c>
      <c r="U90" s="526" t="s">
        <v>269</v>
      </c>
      <c r="V90" s="527">
        <f t="shared" si="226"/>
        <v>0.48</v>
      </c>
      <c r="W90" s="541">
        <f t="shared" ref="W90" si="232">V91</f>
        <v>0</v>
      </c>
      <c r="X90" s="542" t="str">
        <f t="shared" ref="X90" si="233">IF((W90&lt;21%),"Muy Bajo",IF((W90&lt;41%),"Baja",IF((W90&lt;61%),"Media",IF((W90&lt;81%),"Alta",IF((W90&lt;101%),"Muy alta","0")))))</f>
        <v>Muy Bajo</v>
      </c>
      <c r="Y90" s="541">
        <f t="shared" ref="Y90" si="234">IF(O90="Impacto",L90-(L90*R90),IF(O90="Probabilidad",L90-0,"0"))</f>
        <v>0.8</v>
      </c>
      <c r="Z90" s="542" t="str">
        <f t="shared" ref="Z90" si="235">IF((Y90&lt;21%),"Leve",IF((Y90&lt;41%),"Menor",IF((Y90&lt;61%),"Moderado",IF((Y90&lt;81%),"Mayor",IF((Y90&lt;101%),"Catastrófico","0")))))</f>
        <v>Mayor</v>
      </c>
      <c r="AA90" s="541" t="str">
        <f t="shared" ref="AA90" si="236">IF((X90="Muy alta")*(Z90="Catastrófico"),"Extremo",IF((X90="Muy alta")*(Z90="Mayor"),"Alto",IF((X90="Muy alta")*(Z90="Moderado"),"Alto",IF((X90="Muy alta")*(Z90="Menor"),"Alto",IF((X90="Muy alta")*(Z90="Leve"),"Alto",IF((X90="Alta")*(Z90="Catastrófico"),"Extremo",IF((X90="Alta")*(Z90="Mayor"),"Alto",IF((X90="Alta")*(Z90="Moderado"),"Alto",IF((X90="Alta")*(Z90="Menor"),"Moderado",IF((X90="Alta")*(Z90="Leve"),"Moderado",IF((X90="Media")*(Z90="Catastrófico"),"Extremo",IF((X90="Media")*(Z90="Mayor"),"Alto",IF((X90="Media")*(Z90="Moderado"),"Moderado",IF((X90="Media")*(Z90="Menor"),"Moderado",IF((X90="Media")*(Z90="Leve"),"Moderado",IF((X90="Baja")*(Z90="Catastrófico"),"Extremo",IF((X90="Baja")*(Z90="Mayor"),"Alto",IF((X90="Baja")*(Z90="Moderado"),"Moderado",IF((X90="Baja")*(Z90="Menor"),"Moderado",IF((X90="Baja")*(Z90="Leve"),"Bajo",IF((X90="Muy bajo")*(Z90="Catastrófico"),"Extremo",IF((X90="Muy bajo")*(Z90="Mayor"),"Alto",IF((X90="Muy bajo")*(Z90="Moderado"),"Moderado",IF((X90="Muy bajo")*(Z90="Menor"),"Bajo",IF((X90="Muy bajo")*(Z90="Leve"),"Bajo","0")))))))))))))))))))))))))</f>
        <v>Alto</v>
      </c>
      <c r="AB90" s="529" t="s">
        <v>270</v>
      </c>
      <c r="AC90" s="91" t="s">
        <v>617</v>
      </c>
      <c r="AD90" s="543" t="s">
        <v>607</v>
      </c>
      <c r="AE90" s="544" t="s">
        <v>363</v>
      </c>
      <c r="AF90" s="544" t="s">
        <v>364</v>
      </c>
      <c r="AG90" s="545" t="s">
        <v>618</v>
      </c>
      <c r="AH90" s="545" t="s">
        <v>619</v>
      </c>
      <c r="AI90" s="545" t="s">
        <v>619</v>
      </c>
      <c r="AJ90" s="546" t="s">
        <v>619</v>
      </c>
      <c r="AK90" s="526" t="s">
        <v>610</v>
      </c>
    </row>
    <row r="91" spans="1:37" s="69" customFormat="1" ht="0.75" customHeight="1">
      <c r="A91" s="547"/>
      <c r="B91" s="547"/>
      <c r="C91" s="548"/>
      <c r="D91" s="548"/>
      <c r="E91" s="138" t="str">
        <f t="shared" ref="E91:E92" si="237">CONCATENATE(B91," ",C91," ",D91)</f>
        <v xml:space="preserve">  </v>
      </c>
      <c r="N91" s="549"/>
      <c r="W91" s="550"/>
      <c r="X91" s="551"/>
      <c r="Y91" s="550"/>
      <c r="Z91" s="551"/>
      <c r="AA91" s="550"/>
      <c r="AB91" s="529"/>
      <c r="AG91" s="547"/>
      <c r="AH91" s="547"/>
      <c r="AI91" s="547"/>
      <c r="AJ91" s="547"/>
    </row>
    <row r="92" spans="1:37" s="69" customFormat="1" ht="147" customHeight="1">
      <c r="A92" s="193" t="s">
        <v>303</v>
      </c>
      <c r="B92" s="193" t="s">
        <v>259</v>
      </c>
      <c r="C92" s="524" t="s">
        <v>620</v>
      </c>
      <c r="D92" s="138" t="s">
        <v>621</v>
      </c>
      <c r="E92" s="138" t="str">
        <f t="shared" si="237"/>
        <v>Afectación económica y reputacional por que funcionarios o usuarios externos sustraigan, falsifiquen, dupliquen y eliminen
documentos.  adulterando la información en beneficio propio o por soborno de terceros.</v>
      </c>
      <c r="F92" s="62" t="s">
        <v>278</v>
      </c>
      <c r="G92" s="61" t="s">
        <v>317</v>
      </c>
      <c r="H92" s="61" t="s">
        <v>201</v>
      </c>
      <c r="I92" s="62" t="s">
        <v>201</v>
      </c>
      <c r="J92" s="62" t="str">
        <f t="shared" ref="J92" si="238">IF((I92="Muy Bajo"),"20%",IF(I92="Baja","40%",IF(I92="Media","60%",IF(I92="Alta","80%",IF(I92="Muy Alta","100%","0")))))</f>
        <v>80%</v>
      </c>
      <c r="K92" s="62" t="s">
        <v>274</v>
      </c>
      <c r="L92" s="62" t="str">
        <f t="shared" ref="L92" si="239">IF((K92="Leve"),"20%",IF(K92="Menor","40%",IF(K92="Moderado","60%",IF(K92="Mayor","80%",IF(K92="Catastrófico","100%","0")))))</f>
        <v>80%</v>
      </c>
      <c r="M92" s="63" t="str">
        <f t="shared" ref="M92" si="240">IF((J92="100%")*(L92="100%"),"Extremo",IF((J92="100%")*(L92="80%"),"Alto",IF((J92="100%")*(L92="60%"),"Alto",IF((J92="100%")*(L92="40%"),"Alto",IF((J92="100%")*(L92="20%"),"Alto",IF((J92="80%")*(L92="100%"),"Extremo",IF((J92="80%")*(L92="80%"),"Alto",IF((J92="80%")*(L92="60%"),"Alto",IF((J92="80%")*(L92="40%"),"Moderado",IF((J92="80%")*(L92="20%"),"Moderado",IF((J92="60%")*(L92="100%"),"Extremo",IF((J92="60%")*(L92="80%"),"Alto",IF((J92="60%")*(L92="60%"),"Moderado",IF((J92="60%")*(L92="40%"),"Moderado",IF((J92="60%")*(L92="20%"),"Moderado",IF((J92="40%")*(L92="100%"),"Extremo",IF((J92="40%")*(L92="80%"),"Alto",IF((J92="40%")*(L92="60%"),"Moderado",IF((J92="40%")*(L92="40%"),"Moderado",IF((J92="40%")*(L92="20%"),"Bajo",IF((J92="20%")*(L92="100%"),"Extremo",IF((J92="20%")*(L92="80%"),"Alto",IF((J92="20%")*(L92="60%"),"Moderado",IF((J92="20%")*(L92="40%"),"Bajo",IF((J92="20%")*(L92="20%"),"Bajo","0")))))))))))))))))))))))))</f>
        <v>Alto</v>
      </c>
      <c r="N92" s="525" t="s">
        <v>622</v>
      </c>
      <c r="O92" s="526" t="s">
        <v>264</v>
      </c>
      <c r="P92" s="526" t="s">
        <v>265</v>
      </c>
      <c r="Q92" s="526" t="s">
        <v>266</v>
      </c>
      <c r="R92" s="527">
        <f t="shared" ref="R92" si="241">IF((P92="Preventivo"),"25%",IF(P92="Detectivo","15%",IF(P92="Correctivo","10%","0")))+IF((Q92="Automático"),"25%",IF(Q92="Manual","15%","0"))</f>
        <v>0.4</v>
      </c>
      <c r="S92" s="526" t="s">
        <v>267</v>
      </c>
      <c r="T92" s="526" t="s">
        <v>268</v>
      </c>
      <c r="U92" s="526" t="s">
        <v>269</v>
      </c>
      <c r="V92" s="527">
        <f t="shared" ref="V92" si="242">IF(O92="probabilidad",J92-(J92*R92),IF(O92="Impacto",(J92-0),"0"))</f>
        <v>0.48</v>
      </c>
      <c r="W92" s="541">
        <f t="shared" ref="W92" si="243">V93</f>
        <v>0</v>
      </c>
      <c r="X92" s="542" t="str">
        <f t="shared" ref="X92" si="244">IF((W92&lt;21%),"Muy Bajo",IF((W92&lt;41%),"Baja",IF((W92&lt;61%),"Media",IF((W92&lt;81%),"Alta",IF((W92&lt;101%),"Muy alta","0")))))</f>
        <v>Muy Bajo</v>
      </c>
      <c r="Y92" s="541">
        <f t="shared" ref="Y92" si="245">IF(O92="Impacto",L92-(L92*R92),IF(O92="Probabilidad",L92-0,"0"))</f>
        <v>0.8</v>
      </c>
      <c r="Z92" s="542" t="str">
        <f t="shared" ref="Z92" si="246">IF((Y92&lt;21%),"Leve",IF((Y92&lt;41%),"Menor",IF((Y92&lt;61%),"Moderado",IF((Y92&lt;81%),"Mayor",IF((Y92&lt;101%),"Catastrófico","0")))))</f>
        <v>Mayor</v>
      </c>
      <c r="AA92" s="541" t="str">
        <f t="shared" ref="AA92" si="247">IF((X92="Muy alta")*(Z92="Catastrófico"),"Extremo",IF((X92="Muy alta")*(Z92="Mayor"),"Alto",IF((X92="Muy alta")*(Z92="Moderado"),"Alto",IF((X92="Muy alta")*(Z92="Menor"),"Alto",IF((X92="Muy alta")*(Z92="Leve"),"Alto",IF((X92="Alta")*(Z92="Catastrófico"),"Extremo",IF((X92="Alta")*(Z92="Mayor"),"Alto",IF((X92="Alta")*(Z92="Moderado"),"Alto",IF((X92="Alta")*(Z92="Menor"),"Moderado",IF((X92="Alta")*(Z92="Leve"),"Moderado",IF((X92="Media")*(Z92="Catastrófico"),"Extremo",IF((X92="Media")*(Z92="Mayor"),"Alto",IF((X92="Media")*(Z92="Moderado"),"Moderado",IF((X92="Media")*(Z92="Menor"),"Moderado",IF((X92="Media")*(Z92="Leve"),"Moderado",IF((X92="Baja")*(Z92="Catastrófico"),"Extremo",IF((X92="Baja")*(Z92="Mayor"),"Alto",IF((X92="Baja")*(Z92="Moderado"),"Moderado",IF((X92="Baja")*(Z92="Menor"),"Moderado",IF((X92="Baja")*(Z92="Leve"),"Bajo",IF((X92="Muy bajo")*(Z92="Catastrófico"),"Extremo",IF((X92="Muy bajo")*(Z92="Mayor"),"Alto",IF((X92="Muy bajo")*(Z92="Moderado"),"Moderado",IF((X92="Muy bajo")*(Z92="Menor"),"Bajo",IF((X92="Muy bajo")*(Z92="Leve"),"Bajo","0")))))))))))))))))))))))))</f>
        <v>Alto</v>
      </c>
      <c r="AB92"/>
      <c r="AC92" s="64" t="s">
        <v>617</v>
      </c>
      <c r="AD92" s="61" t="s">
        <v>607</v>
      </c>
      <c r="AE92" s="552" t="s">
        <v>363</v>
      </c>
      <c r="AF92" s="552" t="s">
        <v>364</v>
      </c>
      <c r="AG92" s="545" t="s">
        <v>623</v>
      </c>
      <c r="AH92" s="545" t="s">
        <v>623</v>
      </c>
      <c r="AI92" s="545" t="s">
        <v>623</v>
      </c>
      <c r="AJ92" s="545" t="s">
        <v>623</v>
      </c>
      <c r="AK92" s="553" t="s">
        <v>624</v>
      </c>
    </row>
    <row r="93" spans="1:37" ht="15.75" customHeight="1">
      <c r="N93" s="31"/>
    </row>
    <row r="94" spans="1:37" ht="15.75" customHeight="1">
      <c r="N94" s="31"/>
    </row>
    <row r="95" spans="1:37" ht="15.75" customHeight="1">
      <c r="N95" s="31"/>
    </row>
    <row r="96" spans="1:37" ht="15.75" customHeight="1">
      <c r="N96" s="31"/>
    </row>
    <row r="97" spans="14:14" ht="15.75" customHeight="1">
      <c r="N97" s="31"/>
    </row>
    <row r="98" spans="14:14" ht="15.75" customHeight="1">
      <c r="N98" s="31"/>
    </row>
    <row r="99" spans="14:14" ht="15.75" customHeight="1">
      <c r="N99" s="31"/>
    </row>
    <row r="100" spans="14:14" ht="15.75" customHeight="1">
      <c r="N100" s="31"/>
    </row>
    <row r="101" spans="14:14" ht="15.75" customHeight="1">
      <c r="N101" s="31"/>
    </row>
    <row r="102" spans="14:14" ht="15.75" customHeight="1">
      <c r="N102" s="31"/>
    </row>
    <row r="103" spans="14:14" ht="15.75" customHeight="1">
      <c r="N103" s="31"/>
    </row>
    <row r="104" spans="14:14" ht="15.75" customHeight="1">
      <c r="N104" s="31"/>
    </row>
    <row r="105" spans="14:14" ht="15.75" customHeight="1">
      <c r="N105" s="31"/>
    </row>
    <row r="106" spans="14:14" ht="15.75" customHeight="1">
      <c r="N106" s="31"/>
    </row>
    <row r="107" spans="14:14" ht="15.75" customHeight="1">
      <c r="N107" s="31"/>
    </row>
    <row r="108" spans="14:14" ht="15.75" customHeight="1">
      <c r="N108" s="31"/>
    </row>
    <row r="109" spans="14:14" ht="15.75" customHeight="1">
      <c r="N109" s="31"/>
    </row>
    <row r="110" spans="14:14" ht="15.75" customHeight="1">
      <c r="N110" s="31"/>
    </row>
    <row r="111" spans="14:14" ht="15.75" customHeight="1">
      <c r="N111" s="31"/>
    </row>
    <row r="112" spans="14:14" ht="15.75" customHeight="1">
      <c r="N112" s="31"/>
    </row>
    <row r="113" spans="14:14" ht="15.75" customHeight="1">
      <c r="N113" s="31"/>
    </row>
    <row r="114" spans="14:14" ht="15.75" customHeight="1">
      <c r="N114" s="31"/>
    </row>
    <row r="115" spans="14:14" ht="15.75" customHeight="1">
      <c r="N115" s="31"/>
    </row>
    <row r="116" spans="14:14" ht="15.75" customHeight="1">
      <c r="N116" s="31"/>
    </row>
    <row r="117" spans="14:14" ht="15.75" customHeight="1">
      <c r="N117" s="31"/>
    </row>
    <row r="118" spans="14:14" ht="15.75" customHeight="1">
      <c r="N118" s="31"/>
    </row>
    <row r="119" spans="14:14" ht="15.75" customHeight="1">
      <c r="N119" s="31"/>
    </row>
    <row r="120" spans="14:14" ht="15.75" customHeight="1">
      <c r="N120" s="31"/>
    </row>
    <row r="121" spans="14:14" ht="15.75" customHeight="1">
      <c r="N121" s="31"/>
    </row>
    <row r="122" spans="14:14" ht="15.75" customHeight="1">
      <c r="N122" s="31"/>
    </row>
    <row r="123" spans="14:14" ht="15.75" customHeight="1">
      <c r="N123" s="31"/>
    </row>
    <row r="124" spans="14:14" ht="15.75" customHeight="1">
      <c r="N124" s="31"/>
    </row>
    <row r="125" spans="14:14" ht="15.75" customHeight="1">
      <c r="N125" s="31"/>
    </row>
    <row r="126" spans="14:14" ht="15.75" customHeight="1">
      <c r="N126" s="31"/>
    </row>
    <row r="127" spans="14:14" ht="15.75" customHeight="1">
      <c r="N127" s="31"/>
    </row>
    <row r="128" spans="14:14" ht="15.75" customHeight="1">
      <c r="N128" s="31"/>
    </row>
    <row r="129" spans="14:14" ht="15.75" customHeight="1">
      <c r="N129" s="31"/>
    </row>
    <row r="130" spans="14:14" ht="15.75" customHeight="1">
      <c r="N130" s="31"/>
    </row>
    <row r="131" spans="14:14" ht="15.75" customHeight="1">
      <c r="N131" s="31"/>
    </row>
    <row r="132" spans="14:14" ht="15.75" customHeight="1">
      <c r="N132" s="31"/>
    </row>
    <row r="133" spans="14:14" ht="15.75" customHeight="1">
      <c r="N133" s="31"/>
    </row>
    <row r="134" spans="14:14" ht="15.75" customHeight="1">
      <c r="N134" s="31"/>
    </row>
    <row r="135" spans="14:14" ht="15.75" customHeight="1">
      <c r="N135" s="31"/>
    </row>
    <row r="136" spans="14:14" ht="15.75" customHeight="1">
      <c r="N136" s="31"/>
    </row>
    <row r="137" spans="14:14" ht="15.75" customHeight="1">
      <c r="N137" s="31"/>
    </row>
    <row r="138" spans="14:14" ht="15.75" customHeight="1">
      <c r="N138" s="31"/>
    </row>
    <row r="139" spans="14:14" ht="15.75" customHeight="1">
      <c r="N139" s="31"/>
    </row>
    <row r="140" spans="14:14" ht="15.75" customHeight="1">
      <c r="N140" s="31"/>
    </row>
    <row r="141" spans="14:14" ht="15.75" customHeight="1">
      <c r="N141" s="31"/>
    </row>
    <row r="142" spans="14:14" ht="15.75" customHeight="1">
      <c r="N142" s="31"/>
    </row>
    <row r="143" spans="14:14" ht="15.75" customHeight="1">
      <c r="N143" s="31"/>
    </row>
    <row r="144" spans="14:14" ht="15.75" customHeight="1">
      <c r="N144" s="31"/>
    </row>
    <row r="145" spans="14:14" ht="15.75" customHeight="1">
      <c r="N145" s="31"/>
    </row>
    <row r="146" spans="14:14" ht="15.75" customHeight="1">
      <c r="N146" s="31"/>
    </row>
    <row r="147" spans="14:14" ht="15.75" customHeight="1">
      <c r="N147" s="31"/>
    </row>
    <row r="148" spans="14:14" ht="15.75" customHeight="1">
      <c r="N148" s="31"/>
    </row>
    <row r="149" spans="14:14" ht="15.75" customHeight="1">
      <c r="N149" s="31"/>
    </row>
    <row r="150" spans="14:14" ht="15.75" customHeight="1">
      <c r="N150" s="31"/>
    </row>
    <row r="151" spans="14:14" ht="15.75" customHeight="1">
      <c r="N151" s="31"/>
    </row>
    <row r="152" spans="14:14" ht="15.75" customHeight="1">
      <c r="N152" s="31"/>
    </row>
    <row r="153" spans="14:14" ht="15.75" customHeight="1">
      <c r="N153" s="31"/>
    </row>
    <row r="154" spans="14:14" ht="15.75" customHeight="1">
      <c r="N154" s="31"/>
    </row>
    <row r="155" spans="14:14" ht="15.75" customHeight="1">
      <c r="N155" s="31"/>
    </row>
    <row r="156" spans="14:14" ht="15.75" customHeight="1">
      <c r="N156" s="31"/>
    </row>
    <row r="157" spans="14:14" ht="15.75" customHeight="1">
      <c r="N157" s="31"/>
    </row>
    <row r="158" spans="14:14" ht="15.75" customHeight="1">
      <c r="N158" s="31"/>
    </row>
    <row r="159" spans="14:14" ht="15.75" customHeight="1">
      <c r="N159" s="31"/>
    </row>
    <row r="160" spans="14:14" ht="15.75" customHeight="1">
      <c r="N160" s="31"/>
    </row>
    <row r="161" spans="14:14" ht="15.75" customHeight="1">
      <c r="N161" s="31"/>
    </row>
    <row r="162" spans="14:14" ht="15.75" customHeight="1">
      <c r="N162" s="31"/>
    </row>
    <row r="163" spans="14:14" ht="15.75" customHeight="1">
      <c r="N163" s="31"/>
    </row>
    <row r="164" spans="14:14" ht="15.75" customHeight="1">
      <c r="N164" s="31"/>
    </row>
    <row r="165" spans="14:14" ht="15.75" customHeight="1">
      <c r="N165" s="31"/>
    </row>
    <row r="166" spans="14:14" ht="15.75" customHeight="1">
      <c r="N166" s="31"/>
    </row>
    <row r="167" spans="14:14" ht="15.75" customHeight="1">
      <c r="N167" s="31"/>
    </row>
    <row r="168" spans="14:14" ht="15.75" customHeight="1">
      <c r="N168" s="31"/>
    </row>
    <row r="169" spans="14:14" ht="15.75" customHeight="1">
      <c r="N169" s="31"/>
    </row>
    <row r="170" spans="14:14" ht="15.75" customHeight="1">
      <c r="N170" s="31"/>
    </row>
    <row r="171" spans="14:14" ht="15.75" customHeight="1">
      <c r="N171" s="31"/>
    </row>
    <row r="172" spans="14:14" ht="15.75" customHeight="1">
      <c r="N172" s="31"/>
    </row>
    <row r="173" spans="14:14" ht="15.75" customHeight="1">
      <c r="N173" s="31"/>
    </row>
    <row r="174" spans="14:14" ht="15.75" customHeight="1">
      <c r="N174" s="31"/>
    </row>
    <row r="175" spans="14:14" ht="15.75" customHeight="1">
      <c r="N175" s="31"/>
    </row>
    <row r="176" spans="14:14" ht="15.75" customHeight="1">
      <c r="N176" s="31"/>
    </row>
    <row r="177" spans="14:14" ht="15.75" customHeight="1">
      <c r="N177" s="31"/>
    </row>
    <row r="178" spans="14:14" ht="15.75" customHeight="1">
      <c r="N178" s="31"/>
    </row>
    <row r="179" spans="14:14" ht="15.75" customHeight="1">
      <c r="N179" s="31"/>
    </row>
    <row r="180" spans="14:14" ht="15.75" customHeight="1">
      <c r="N180" s="31"/>
    </row>
    <row r="181" spans="14:14" ht="15.75" customHeight="1">
      <c r="N181" s="31"/>
    </row>
    <row r="182" spans="14:14" ht="15.75" customHeight="1">
      <c r="N182" s="31"/>
    </row>
    <row r="183" spans="14:14" ht="15.75" customHeight="1">
      <c r="N183" s="31"/>
    </row>
    <row r="184" spans="14:14" ht="15.75" customHeight="1">
      <c r="N184" s="31"/>
    </row>
    <row r="185" spans="14:14" ht="15.75" customHeight="1">
      <c r="N185" s="31"/>
    </row>
    <row r="186" spans="14:14" ht="15.75" customHeight="1">
      <c r="N186" s="31"/>
    </row>
    <row r="187" spans="14:14" ht="15.75" customHeight="1">
      <c r="N187" s="31"/>
    </row>
    <row r="188" spans="14:14" ht="15.75" customHeight="1">
      <c r="N188" s="31"/>
    </row>
    <row r="189" spans="14:14" ht="15.75" customHeight="1">
      <c r="N189" s="31"/>
    </row>
    <row r="190" spans="14:14" ht="15.75" customHeight="1">
      <c r="N190" s="31"/>
    </row>
    <row r="191" spans="14:14" ht="15.75" customHeight="1">
      <c r="N191" s="31"/>
    </row>
    <row r="192" spans="14:14" ht="15.75" customHeight="1">
      <c r="N192" s="31"/>
    </row>
    <row r="193" spans="14:14" ht="15.75" customHeight="1">
      <c r="N193" s="31"/>
    </row>
    <row r="194" spans="14:14" ht="15.75" customHeight="1">
      <c r="N194" s="31"/>
    </row>
    <row r="195" spans="14:14" ht="15.75" customHeight="1">
      <c r="N195" s="31"/>
    </row>
    <row r="196" spans="14:14" ht="15.75" customHeight="1">
      <c r="N196" s="31"/>
    </row>
    <row r="197" spans="14:14" ht="15.75" customHeight="1">
      <c r="N197" s="31"/>
    </row>
    <row r="198" spans="14:14" ht="15.75" customHeight="1">
      <c r="N198" s="31"/>
    </row>
    <row r="199" spans="14:14" ht="15.75" customHeight="1">
      <c r="N199" s="31"/>
    </row>
    <row r="200" spans="14:14" ht="15.75" customHeight="1">
      <c r="N200" s="31"/>
    </row>
    <row r="201" spans="14:14" ht="15.75" customHeight="1">
      <c r="N201" s="31"/>
    </row>
    <row r="202" spans="14:14" ht="15.75" customHeight="1">
      <c r="N202" s="31"/>
    </row>
    <row r="203" spans="14:14" ht="15.75" customHeight="1">
      <c r="N203" s="31"/>
    </row>
    <row r="204" spans="14:14" ht="15.75" customHeight="1">
      <c r="N204" s="31"/>
    </row>
    <row r="205" spans="14:14" ht="15.75" customHeight="1">
      <c r="N205" s="31"/>
    </row>
    <row r="206" spans="14:14" ht="15.75" customHeight="1">
      <c r="N206" s="31"/>
    </row>
    <row r="207" spans="14:14" ht="15.75" customHeight="1">
      <c r="N207" s="31"/>
    </row>
    <row r="208" spans="14:14" ht="15.75" customHeight="1">
      <c r="N208" s="31"/>
    </row>
    <row r="209" spans="14:14" ht="15.75" customHeight="1">
      <c r="N209" s="31"/>
    </row>
    <row r="210" spans="14:14" ht="15.75" customHeight="1">
      <c r="N210" s="31"/>
    </row>
    <row r="211" spans="14:14" ht="15.75" customHeight="1">
      <c r="N211" s="31"/>
    </row>
    <row r="212" spans="14:14" ht="15.75" customHeight="1">
      <c r="N212" s="31"/>
    </row>
    <row r="213" spans="14:14" ht="15.75" customHeight="1">
      <c r="N213" s="31"/>
    </row>
    <row r="214" spans="14:14" ht="15.75" customHeight="1">
      <c r="N214" s="31"/>
    </row>
    <row r="215" spans="14:14" ht="15.75" customHeight="1">
      <c r="N215" s="31"/>
    </row>
    <row r="216" spans="14:14" ht="15.75" customHeight="1">
      <c r="N216" s="31"/>
    </row>
    <row r="217" spans="14:14" ht="15.75" customHeight="1">
      <c r="N217" s="31"/>
    </row>
    <row r="218" spans="14:14" ht="15.75" customHeight="1">
      <c r="N218" s="31"/>
    </row>
    <row r="219" spans="14:14" ht="15.75" customHeight="1">
      <c r="N219" s="31"/>
    </row>
    <row r="220" spans="14:14" ht="15.75" customHeight="1">
      <c r="N220" s="31"/>
    </row>
    <row r="221" spans="14:14" ht="15.75" customHeight="1">
      <c r="N221" s="31"/>
    </row>
    <row r="222" spans="14:14" ht="15.75" customHeight="1">
      <c r="N222" s="31"/>
    </row>
    <row r="223" spans="14:14" ht="15.75" customHeight="1">
      <c r="N223" s="31"/>
    </row>
    <row r="224" spans="14:14" ht="15.75" customHeight="1">
      <c r="N224" s="31"/>
    </row>
    <row r="225" spans="14:14" ht="15.75" customHeight="1">
      <c r="N225" s="31"/>
    </row>
    <row r="226" spans="14:14" ht="15.75" customHeight="1">
      <c r="N226" s="31"/>
    </row>
    <row r="227" spans="14:14" ht="15.75" customHeight="1">
      <c r="N227" s="31"/>
    </row>
    <row r="228" spans="14:14" ht="15.75" customHeight="1">
      <c r="N228" s="31"/>
    </row>
    <row r="229" spans="14:14" ht="15.75" customHeight="1">
      <c r="N229" s="31"/>
    </row>
    <row r="230" spans="14:14" ht="15.75" customHeight="1">
      <c r="N230" s="31"/>
    </row>
    <row r="231" spans="14:14" ht="15.75" customHeight="1">
      <c r="N231" s="31"/>
    </row>
    <row r="232" spans="14:14" ht="15.75" customHeight="1">
      <c r="N232" s="31"/>
    </row>
    <row r="233" spans="14:14" ht="15.75" customHeight="1">
      <c r="N233" s="31"/>
    </row>
    <row r="234" spans="14:14" ht="15.75" customHeight="1">
      <c r="N234" s="31"/>
    </row>
    <row r="235" spans="14:14" ht="15.75" customHeight="1">
      <c r="N235" s="31"/>
    </row>
    <row r="236" spans="14:14" ht="15.75" customHeight="1">
      <c r="N236" s="31"/>
    </row>
    <row r="237" spans="14:14" ht="15.75" customHeight="1">
      <c r="N237" s="31"/>
    </row>
    <row r="238" spans="14:14" ht="15.75" customHeight="1">
      <c r="N238" s="31"/>
    </row>
    <row r="239" spans="14:14" ht="15.75" customHeight="1">
      <c r="N239" s="31"/>
    </row>
    <row r="240" spans="14:14" ht="15.75" customHeight="1">
      <c r="N240" s="31"/>
    </row>
    <row r="241" spans="14:14" ht="15.75" customHeight="1">
      <c r="N241" s="31"/>
    </row>
    <row r="242" spans="14:14" ht="15.75" customHeight="1">
      <c r="N242" s="31"/>
    </row>
    <row r="243" spans="14:14" ht="15.75" customHeight="1">
      <c r="N243" s="31"/>
    </row>
    <row r="244" spans="14:14" ht="15.75" customHeight="1">
      <c r="N244" s="31"/>
    </row>
    <row r="245" spans="14:14" ht="15.75" customHeight="1">
      <c r="N245" s="31"/>
    </row>
    <row r="246" spans="14:14" ht="15.75" customHeight="1">
      <c r="N246" s="31"/>
    </row>
    <row r="247" spans="14:14" ht="15.75" customHeight="1">
      <c r="N247" s="31"/>
    </row>
    <row r="248" spans="14:14" ht="15.75" customHeight="1">
      <c r="N248" s="31"/>
    </row>
    <row r="249" spans="14:14" ht="15.75" customHeight="1">
      <c r="N249" s="31"/>
    </row>
    <row r="250" spans="14:14" ht="15.75" customHeight="1">
      <c r="N250" s="31"/>
    </row>
    <row r="251" spans="14:14" ht="15.75" customHeight="1">
      <c r="N251" s="31"/>
    </row>
    <row r="252" spans="14:14" ht="15.75" customHeight="1">
      <c r="N252" s="31"/>
    </row>
    <row r="253" spans="14:14" ht="15.75" customHeight="1">
      <c r="N253" s="31"/>
    </row>
    <row r="254" spans="14:14" ht="15.75" customHeight="1">
      <c r="N254" s="31"/>
    </row>
    <row r="255" spans="14:14" ht="15.75" customHeight="1">
      <c r="N255" s="31"/>
    </row>
    <row r="256" spans="14:14" ht="15.75" customHeight="1">
      <c r="N256" s="31"/>
    </row>
    <row r="257" spans="14:14" ht="15.75" customHeight="1">
      <c r="N257" s="31"/>
    </row>
    <row r="258" spans="14:14" ht="15.75" customHeight="1">
      <c r="N258" s="31"/>
    </row>
    <row r="259" spans="14:14" ht="15.75" customHeight="1">
      <c r="N259" s="31"/>
    </row>
    <row r="260" spans="14:14" ht="15.75" customHeight="1">
      <c r="N260" s="31"/>
    </row>
    <row r="261" spans="14:14" ht="15.75" customHeight="1">
      <c r="N261" s="31"/>
    </row>
    <row r="262" spans="14:14" ht="15.75" customHeight="1">
      <c r="N262" s="31"/>
    </row>
    <row r="263" spans="14:14" ht="15.75" customHeight="1">
      <c r="N263" s="31"/>
    </row>
    <row r="264" spans="14:14" ht="15.75" customHeight="1">
      <c r="N264" s="31"/>
    </row>
    <row r="265" spans="14:14" ht="15.75" customHeight="1">
      <c r="N265" s="31"/>
    </row>
    <row r="266" spans="14:14" ht="15.75" customHeight="1">
      <c r="N266" s="31"/>
    </row>
    <row r="267" spans="14:14" ht="15.75" customHeight="1">
      <c r="N267" s="31"/>
    </row>
    <row r="268" spans="14:14" ht="15.75" customHeight="1">
      <c r="N268" s="31"/>
    </row>
    <row r="269" spans="14:14" ht="15.75" customHeight="1">
      <c r="N269" s="31"/>
    </row>
    <row r="270" spans="14:14" ht="15.75" customHeight="1">
      <c r="N270" s="31"/>
    </row>
    <row r="271" spans="14:14" ht="15.75" customHeight="1">
      <c r="N271" s="31"/>
    </row>
    <row r="272" spans="14:14" ht="15.75" customHeight="1">
      <c r="N272" s="31"/>
    </row>
    <row r="273" spans="14:14" ht="15.75" customHeight="1">
      <c r="N273" s="31"/>
    </row>
    <row r="274" spans="14:14" ht="15.75" customHeight="1">
      <c r="N274" s="31"/>
    </row>
    <row r="275" spans="14:14" ht="15.75" customHeight="1">
      <c r="N275" s="31"/>
    </row>
    <row r="276" spans="14:14" ht="15.75" customHeight="1">
      <c r="N276" s="31"/>
    </row>
    <row r="277" spans="14:14" ht="15.75" customHeight="1">
      <c r="N277" s="31"/>
    </row>
    <row r="278" spans="14:14" ht="15.75" customHeight="1">
      <c r="N278" s="31"/>
    </row>
    <row r="279" spans="14:14" ht="15.75" customHeight="1">
      <c r="N279" s="31"/>
    </row>
    <row r="280" spans="14:14" ht="15.75" customHeight="1">
      <c r="N280" s="31"/>
    </row>
    <row r="281" spans="14:14" ht="15.75" customHeight="1">
      <c r="N281" s="31"/>
    </row>
    <row r="282" spans="14:14" ht="15.75" customHeight="1">
      <c r="N282" s="31"/>
    </row>
    <row r="283" spans="14:14" ht="15.75" customHeight="1">
      <c r="N283" s="31"/>
    </row>
    <row r="284" spans="14:14" ht="15.75" customHeight="1">
      <c r="N284" s="31"/>
    </row>
    <row r="285" spans="14:14" ht="15.75" customHeight="1">
      <c r="N285" s="31"/>
    </row>
    <row r="286" spans="14:14" ht="15.75" customHeight="1">
      <c r="N286" s="31"/>
    </row>
    <row r="287" spans="14:14" ht="15.75" customHeight="1">
      <c r="N287" s="31"/>
    </row>
    <row r="288" spans="14:14" ht="15.75" customHeight="1">
      <c r="N288" s="31"/>
    </row>
    <row r="289" spans="14:14" ht="15.75" customHeight="1">
      <c r="N289" s="31"/>
    </row>
    <row r="290" spans="14:14" ht="15.75" customHeight="1">
      <c r="N290" s="31"/>
    </row>
    <row r="291" spans="14:14" ht="15.75" customHeight="1">
      <c r="N291" s="31"/>
    </row>
    <row r="292" spans="14:14" ht="15.75" customHeight="1">
      <c r="N292" s="31"/>
    </row>
    <row r="293" spans="14:14" ht="15.75" customHeight="1">
      <c r="N293" s="31"/>
    </row>
    <row r="294" spans="14:14" ht="15.75" customHeight="1">
      <c r="N294" s="31"/>
    </row>
    <row r="295" spans="14:14" ht="15.75" customHeight="1">
      <c r="N295" s="31"/>
    </row>
    <row r="296" spans="14:14" ht="15.75" customHeight="1">
      <c r="N296" s="31"/>
    </row>
    <row r="297" spans="14:14" ht="15.75" customHeight="1">
      <c r="N297" s="31"/>
    </row>
    <row r="298" spans="14:14" ht="15.75" customHeight="1">
      <c r="N298" s="31"/>
    </row>
    <row r="299" spans="14:14" ht="15.75" customHeight="1">
      <c r="N299" s="31"/>
    </row>
    <row r="300" spans="14:14" ht="15.75" customHeight="1">
      <c r="N300" s="31"/>
    </row>
    <row r="301" spans="14:14" ht="15.75" customHeight="1">
      <c r="N301" s="31"/>
    </row>
    <row r="302" spans="14:14" ht="15.75" customHeight="1">
      <c r="N302" s="31"/>
    </row>
    <row r="303" spans="14:14" ht="15.75" customHeight="1">
      <c r="N303" s="31"/>
    </row>
    <row r="304" spans="14:14" ht="15.75" customHeight="1">
      <c r="N304" s="31"/>
    </row>
    <row r="305" spans="14:14" ht="15.75" customHeight="1">
      <c r="N305" s="31"/>
    </row>
    <row r="306" spans="14:14" ht="15.75" customHeight="1">
      <c r="N306" s="31"/>
    </row>
    <row r="307" spans="14:14" ht="15.75" customHeight="1">
      <c r="N307" s="31"/>
    </row>
    <row r="308" spans="14:14" ht="15.75" customHeight="1">
      <c r="N308" s="31"/>
    </row>
    <row r="309" spans="14:14" ht="15.75" customHeight="1">
      <c r="N309" s="31"/>
    </row>
    <row r="310" spans="14:14" ht="15.75" customHeight="1">
      <c r="N310" s="31"/>
    </row>
    <row r="311" spans="14:14" ht="15.75" customHeight="1">
      <c r="N311" s="31"/>
    </row>
    <row r="312" spans="14:14" ht="15.75" customHeight="1">
      <c r="N312" s="31"/>
    </row>
    <row r="313" spans="14:14" ht="15.75" customHeight="1">
      <c r="N313" s="31"/>
    </row>
    <row r="314" spans="14:14" ht="15.75" customHeight="1">
      <c r="N314" s="31"/>
    </row>
    <row r="315" spans="14:14" ht="15.75" customHeight="1">
      <c r="N315" s="31"/>
    </row>
    <row r="316" spans="14:14" ht="15.75" customHeight="1">
      <c r="N316" s="31"/>
    </row>
    <row r="317" spans="14:14" ht="15.75" customHeight="1">
      <c r="N317" s="31"/>
    </row>
    <row r="318" spans="14:14" ht="15.75" customHeight="1">
      <c r="N318" s="31"/>
    </row>
    <row r="319" spans="14:14" ht="15.75" customHeight="1">
      <c r="N319" s="31"/>
    </row>
    <row r="320" spans="14:14" ht="15.75" customHeight="1">
      <c r="N320" s="31"/>
    </row>
    <row r="321" spans="14:14" ht="15.75" customHeight="1">
      <c r="N321" s="31"/>
    </row>
    <row r="322" spans="14:14" ht="15.75" customHeight="1">
      <c r="N322" s="31"/>
    </row>
    <row r="323" spans="14:14" ht="15.75" customHeight="1">
      <c r="N323" s="31"/>
    </row>
    <row r="324" spans="14:14" ht="15.75" customHeight="1">
      <c r="N324" s="31"/>
    </row>
    <row r="325" spans="14:14" ht="15.75" customHeight="1">
      <c r="N325" s="31"/>
    </row>
    <row r="326" spans="14:14" ht="15.75" customHeight="1">
      <c r="N326" s="31"/>
    </row>
    <row r="327" spans="14:14" ht="15.75" customHeight="1">
      <c r="N327" s="31"/>
    </row>
    <row r="328" spans="14:14" ht="15.75" customHeight="1">
      <c r="N328" s="31"/>
    </row>
    <row r="329" spans="14:14" ht="15.75" customHeight="1">
      <c r="N329" s="31"/>
    </row>
    <row r="330" spans="14:14" ht="15.75" customHeight="1">
      <c r="N330" s="31"/>
    </row>
    <row r="331" spans="14:14" ht="15.75" customHeight="1">
      <c r="N331" s="31"/>
    </row>
    <row r="332" spans="14:14" ht="15.75" customHeight="1">
      <c r="N332" s="31"/>
    </row>
    <row r="333" spans="14:14" ht="15.75" customHeight="1">
      <c r="N333" s="31"/>
    </row>
    <row r="334" spans="14:14" ht="15.75" customHeight="1">
      <c r="N334" s="31"/>
    </row>
    <row r="335" spans="14:14" ht="15.75" customHeight="1">
      <c r="N335" s="31"/>
    </row>
    <row r="336" spans="14:14" ht="15.75" customHeight="1">
      <c r="N336" s="31"/>
    </row>
    <row r="337" spans="14:14" ht="15.75" customHeight="1">
      <c r="N337" s="31"/>
    </row>
    <row r="338" spans="14:14" ht="15.75" customHeight="1">
      <c r="N338" s="31"/>
    </row>
    <row r="339" spans="14:14" ht="15.75" customHeight="1">
      <c r="N339" s="31"/>
    </row>
    <row r="340" spans="14:14" ht="15.75" customHeight="1">
      <c r="N340" s="31"/>
    </row>
    <row r="341" spans="14:14" ht="15.75" customHeight="1">
      <c r="N341" s="31"/>
    </row>
    <row r="342" spans="14:14" ht="15.75" customHeight="1">
      <c r="N342" s="31"/>
    </row>
    <row r="343" spans="14:14" ht="15.75" customHeight="1">
      <c r="N343" s="31"/>
    </row>
    <row r="344" spans="14:14" ht="15.75" customHeight="1">
      <c r="N344" s="31"/>
    </row>
    <row r="345" spans="14:14" ht="15.75" customHeight="1">
      <c r="N345" s="31"/>
    </row>
    <row r="346" spans="14:14" ht="15.75" customHeight="1">
      <c r="N346" s="31"/>
    </row>
    <row r="347" spans="14:14" ht="15.75" customHeight="1">
      <c r="N347" s="31"/>
    </row>
    <row r="348" spans="14:14" ht="15.75" customHeight="1">
      <c r="N348" s="31"/>
    </row>
    <row r="349" spans="14:14" ht="15.75" customHeight="1">
      <c r="N349" s="31"/>
    </row>
    <row r="350" spans="14:14" ht="15.75" customHeight="1">
      <c r="N350" s="31"/>
    </row>
    <row r="351" spans="14:14" ht="15.75" customHeight="1">
      <c r="N351" s="31"/>
    </row>
    <row r="352" spans="14:14" ht="15.75" customHeight="1">
      <c r="N352" s="31"/>
    </row>
    <row r="353" spans="14:14" ht="15.75" customHeight="1">
      <c r="N353" s="31"/>
    </row>
    <row r="354" spans="14:14" ht="15.75" customHeight="1">
      <c r="N354" s="31"/>
    </row>
    <row r="355" spans="14:14" ht="15.75" customHeight="1">
      <c r="N355" s="31"/>
    </row>
    <row r="356" spans="14:14" ht="15.75" customHeight="1">
      <c r="N356" s="31"/>
    </row>
    <row r="357" spans="14:14" ht="15.75" customHeight="1">
      <c r="N357" s="31"/>
    </row>
    <row r="358" spans="14:14" ht="15.75" customHeight="1">
      <c r="N358" s="31"/>
    </row>
    <row r="359" spans="14:14" ht="15.75" customHeight="1">
      <c r="N359" s="31"/>
    </row>
    <row r="360" spans="14:14" ht="15.75" customHeight="1">
      <c r="N360" s="31"/>
    </row>
    <row r="361" spans="14:14" ht="15.75" customHeight="1">
      <c r="N361" s="31"/>
    </row>
    <row r="362" spans="14:14" ht="15.75" customHeight="1">
      <c r="N362" s="31"/>
    </row>
    <row r="363" spans="14:14" ht="15.75" customHeight="1">
      <c r="N363" s="31"/>
    </row>
    <row r="364" spans="14:14" ht="15.75" customHeight="1">
      <c r="N364" s="31"/>
    </row>
    <row r="365" spans="14:14" ht="15.75" customHeight="1">
      <c r="N365" s="31"/>
    </row>
    <row r="366" spans="14:14" ht="15.75" customHeight="1">
      <c r="N366" s="31"/>
    </row>
    <row r="367" spans="14:14" ht="15.75" customHeight="1">
      <c r="N367" s="31"/>
    </row>
    <row r="368" spans="14:14" ht="15.75" customHeight="1">
      <c r="N368" s="31"/>
    </row>
    <row r="369" spans="14:14" ht="15.75" customHeight="1">
      <c r="N369" s="31"/>
    </row>
    <row r="370" spans="14:14" ht="15.75" customHeight="1">
      <c r="N370" s="31"/>
    </row>
    <row r="371" spans="14:14" ht="15.75" customHeight="1">
      <c r="N371" s="31"/>
    </row>
    <row r="372" spans="14:14" ht="15.75" customHeight="1">
      <c r="N372" s="31"/>
    </row>
    <row r="373" spans="14:14" ht="15.75" customHeight="1">
      <c r="N373" s="31"/>
    </row>
    <row r="374" spans="14:14" ht="15.75" customHeight="1">
      <c r="N374" s="31"/>
    </row>
    <row r="375" spans="14:14" ht="15.75" customHeight="1">
      <c r="N375" s="31"/>
    </row>
    <row r="376" spans="14:14" ht="15.75" customHeight="1">
      <c r="N376" s="31"/>
    </row>
    <row r="377" spans="14:14" ht="15.75" customHeight="1">
      <c r="N377" s="31"/>
    </row>
    <row r="378" spans="14:14" ht="15.75" customHeight="1">
      <c r="N378" s="31"/>
    </row>
    <row r="379" spans="14:14" ht="15.75" customHeight="1">
      <c r="N379" s="31"/>
    </row>
    <row r="380" spans="14:14" ht="15.75" customHeight="1">
      <c r="N380" s="31"/>
    </row>
    <row r="381" spans="14:14" ht="15.75" customHeight="1">
      <c r="N381" s="31"/>
    </row>
    <row r="382" spans="14:14" ht="15.75" customHeight="1">
      <c r="N382" s="31"/>
    </row>
    <row r="383" spans="14:14" ht="15.75" customHeight="1">
      <c r="N383" s="31"/>
    </row>
    <row r="384" spans="14:14" ht="15.75" customHeight="1">
      <c r="N384" s="31"/>
    </row>
    <row r="385" spans="14:14" ht="15.75" customHeight="1">
      <c r="N385" s="31"/>
    </row>
    <row r="386" spans="14:14" ht="15.75" customHeight="1">
      <c r="N386" s="31"/>
    </row>
    <row r="387" spans="14:14" ht="15.75" customHeight="1">
      <c r="N387" s="31"/>
    </row>
    <row r="388" spans="14:14" ht="15.75" customHeight="1">
      <c r="N388" s="31"/>
    </row>
    <row r="389" spans="14:14" ht="15.75" customHeight="1">
      <c r="N389" s="31"/>
    </row>
    <row r="390" spans="14:14" ht="15.75" customHeight="1">
      <c r="N390" s="31"/>
    </row>
    <row r="391" spans="14:14" ht="15.75" customHeight="1">
      <c r="N391" s="31"/>
    </row>
    <row r="392" spans="14:14" ht="15.75" customHeight="1">
      <c r="N392" s="31"/>
    </row>
    <row r="393" spans="14:14" ht="15.75" customHeight="1">
      <c r="N393" s="31"/>
    </row>
    <row r="394" spans="14:14" ht="15.75" customHeight="1">
      <c r="N394" s="31"/>
    </row>
    <row r="395" spans="14:14" ht="15.75" customHeight="1">
      <c r="N395" s="31"/>
    </row>
    <row r="396" spans="14:14" ht="15.75" customHeight="1">
      <c r="N396" s="31"/>
    </row>
    <row r="397" spans="14:14" ht="15.75" customHeight="1">
      <c r="N397" s="31"/>
    </row>
    <row r="398" spans="14:14" ht="15.75" customHeight="1">
      <c r="N398" s="31"/>
    </row>
    <row r="399" spans="14:14" ht="15.75" customHeight="1">
      <c r="N399" s="31"/>
    </row>
    <row r="400" spans="14:14" ht="15.75" customHeight="1">
      <c r="N400" s="31"/>
    </row>
    <row r="401" spans="14:14" ht="15.75" customHeight="1">
      <c r="N401" s="31"/>
    </row>
    <row r="402" spans="14:14" ht="15.75" customHeight="1">
      <c r="N402" s="31"/>
    </row>
    <row r="403" spans="14:14" ht="15.75" customHeight="1">
      <c r="N403" s="31"/>
    </row>
    <row r="404" spans="14:14" ht="15.75" customHeight="1">
      <c r="N404" s="31"/>
    </row>
    <row r="405" spans="14:14" ht="15.75" customHeight="1">
      <c r="N405" s="31"/>
    </row>
    <row r="406" spans="14:14" ht="15.75" customHeight="1">
      <c r="N406" s="31"/>
    </row>
    <row r="407" spans="14:14" ht="15.75" customHeight="1">
      <c r="N407" s="31"/>
    </row>
    <row r="408" spans="14:14" ht="15.75" customHeight="1">
      <c r="N408" s="31"/>
    </row>
    <row r="409" spans="14:14" ht="15.75" customHeight="1">
      <c r="N409" s="31"/>
    </row>
    <row r="410" spans="14:14" ht="15.75" customHeight="1">
      <c r="N410" s="31"/>
    </row>
    <row r="411" spans="14:14" ht="15.75" customHeight="1">
      <c r="N411" s="31"/>
    </row>
    <row r="412" spans="14:14" ht="15.75" customHeight="1">
      <c r="N412" s="31"/>
    </row>
    <row r="413" spans="14:14" ht="15.75" customHeight="1">
      <c r="N413" s="31"/>
    </row>
    <row r="414" spans="14:14" ht="15.75" customHeight="1">
      <c r="N414" s="31"/>
    </row>
    <row r="415" spans="14:14" ht="15.75" customHeight="1">
      <c r="N415" s="31"/>
    </row>
    <row r="416" spans="14:14" ht="15.75" customHeight="1">
      <c r="N416" s="31"/>
    </row>
    <row r="417" spans="14:14" ht="15.75" customHeight="1">
      <c r="N417" s="31"/>
    </row>
    <row r="418" spans="14:14" ht="15.75" customHeight="1">
      <c r="N418" s="31"/>
    </row>
    <row r="419" spans="14:14" ht="15.75" customHeight="1">
      <c r="N419" s="31"/>
    </row>
    <row r="420" spans="14:14" ht="15.75" customHeight="1">
      <c r="N420" s="31"/>
    </row>
    <row r="421" spans="14:14" ht="15.75" customHeight="1">
      <c r="N421" s="31"/>
    </row>
    <row r="422" spans="14:14" ht="15.75" customHeight="1">
      <c r="N422" s="31"/>
    </row>
    <row r="423" spans="14:14" ht="15.75" customHeight="1">
      <c r="N423" s="31"/>
    </row>
    <row r="424" spans="14:14" ht="15.75" customHeight="1">
      <c r="N424" s="31"/>
    </row>
    <row r="425" spans="14:14" ht="15.75" customHeight="1">
      <c r="N425" s="31"/>
    </row>
    <row r="426" spans="14:14" ht="15.75" customHeight="1">
      <c r="N426" s="31"/>
    </row>
    <row r="427" spans="14:14" ht="15.75" customHeight="1">
      <c r="N427" s="31"/>
    </row>
    <row r="428" spans="14:14" ht="15.75" customHeight="1">
      <c r="N428" s="31"/>
    </row>
    <row r="429" spans="14:14" ht="15.75" customHeight="1">
      <c r="N429" s="31"/>
    </row>
    <row r="430" spans="14:14" ht="15.75" customHeight="1">
      <c r="N430" s="31"/>
    </row>
    <row r="431" spans="14:14" ht="15.75" customHeight="1">
      <c r="N431" s="31"/>
    </row>
    <row r="432" spans="14:14" ht="15.75" customHeight="1">
      <c r="N432" s="31"/>
    </row>
    <row r="433" spans="14:14" ht="15.75" customHeight="1">
      <c r="N433" s="31"/>
    </row>
    <row r="434" spans="14:14" ht="15.75" customHeight="1">
      <c r="N434" s="31"/>
    </row>
    <row r="435" spans="14:14" ht="15.75" customHeight="1">
      <c r="N435" s="31"/>
    </row>
    <row r="436" spans="14:14" ht="15.75" customHeight="1">
      <c r="N436" s="31"/>
    </row>
    <row r="437" spans="14:14" ht="15.75" customHeight="1">
      <c r="N437" s="31"/>
    </row>
    <row r="438" spans="14:14" ht="15.75" customHeight="1">
      <c r="N438" s="31"/>
    </row>
    <row r="439" spans="14:14" ht="15.75" customHeight="1">
      <c r="N439" s="31"/>
    </row>
    <row r="440" spans="14:14" ht="15.75" customHeight="1">
      <c r="N440" s="31"/>
    </row>
    <row r="441" spans="14:14" ht="15.75" customHeight="1">
      <c r="N441" s="31"/>
    </row>
    <row r="442" spans="14:14" ht="15.75" customHeight="1">
      <c r="N442" s="31"/>
    </row>
    <row r="443" spans="14:14" ht="15.75" customHeight="1">
      <c r="N443" s="31"/>
    </row>
    <row r="444" spans="14:14" ht="15.75" customHeight="1">
      <c r="N444" s="31"/>
    </row>
    <row r="445" spans="14:14" ht="15.75" customHeight="1">
      <c r="N445" s="31"/>
    </row>
    <row r="446" spans="14:14" ht="15.75" customHeight="1">
      <c r="N446" s="31"/>
    </row>
    <row r="447" spans="14:14" ht="15.75" customHeight="1">
      <c r="N447" s="31"/>
    </row>
    <row r="448" spans="14:14" ht="15.75" customHeight="1">
      <c r="N448" s="31"/>
    </row>
    <row r="449" spans="14:14" ht="15.75" customHeight="1">
      <c r="N449" s="31"/>
    </row>
    <row r="450" spans="14:14" ht="15.75" customHeight="1">
      <c r="N450" s="31"/>
    </row>
    <row r="451" spans="14:14" ht="15.75" customHeight="1">
      <c r="N451" s="31"/>
    </row>
    <row r="452" spans="14:14" ht="15.75" customHeight="1">
      <c r="N452" s="31"/>
    </row>
    <row r="453" spans="14:14" ht="15.75" customHeight="1">
      <c r="N453" s="31"/>
    </row>
    <row r="454" spans="14:14" ht="15.75" customHeight="1">
      <c r="N454" s="31"/>
    </row>
    <row r="455" spans="14:14" ht="15.75" customHeight="1">
      <c r="N455" s="31"/>
    </row>
    <row r="456" spans="14:14" ht="15.75" customHeight="1">
      <c r="N456" s="31"/>
    </row>
    <row r="457" spans="14:14" ht="15.75" customHeight="1">
      <c r="N457" s="31"/>
    </row>
    <row r="458" spans="14:14" ht="15.75" customHeight="1">
      <c r="N458" s="31"/>
    </row>
    <row r="459" spans="14:14" ht="15.75" customHeight="1">
      <c r="N459" s="31"/>
    </row>
    <row r="460" spans="14:14" ht="15.75" customHeight="1">
      <c r="N460" s="31"/>
    </row>
    <row r="461" spans="14:14" ht="15.75" customHeight="1">
      <c r="N461" s="31"/>
    </row>
    <row r="462" spans="14:14" ht="15.75" customHeight="1">
      <c r="N462" s="31"/>
    </row>
    <row r="463" spans="14:14" ht="15.75" customHeight="1">
      <c r="N463" s="31"/>
    </row>
    <row r="464" spans="14:14" ht="15.75" customHeight="1">
      <c r="N464" s="31"/>
    </row>
    <row r="465" spans="14:14" ht="15.75" customHeight="1">
      <c r="N465" s="31"/>
    </row>
    <row r="466" spans="14:14" ht="15.75" customHeight="1">
      <c r="N466" s="31"/>
    </row>
    <row r="467" spans="14:14" ht="15.75" customHeight="1">
      <c r="N467" s="31"/>
    </row>
    <row r="468" spans="14:14" ht="15.75" customHeight="1">
      <c r="N468" s="31"/>
    </row>
    <row r="469" spans="14:14" ht="15.75" customHeight="1">
      <c r="N469" s="31"/>
    </row>
    <row r="470" spans="14:14" ht="15.75" customHeight="1">
      <c r="N470" s="31"/>
    </row>
    <row r="471" spans="14:14" ht="15.75" customHeight="1">
      <c r="N471" s="31"/>
    </row>
    <row r="472" spans="14:14" ht="15.75" customHeight="1">
      <c r="N472" s="31"/>
    </row>
    <row r="473" spans="14:14" ht="15.75" customHeight="1">
      <c r="N473" s="31"/>
    </row>
    <row r="474" spans="14:14" ht="15.75" customHeight="1">
      <c r="N474" s="31"/>
    </row>
    <row r="475" spans="14:14" ht="15.75" customHeight="1">
      <c r="N475" s="31"/>
    </row>
    <row r="476" spans="14:14" ht="15.75" customHeight="1">
      <c r="N476" s="31"/>
    </row>
    <row r="477" spans="14:14" ht="15.75" customHeight="1">
      <c r="N477" s="31"/>
    </row>
    <row r="478" spans="14:14" ht="15.75" customHeight="1">
      <c r="N478" s="31"/>
    </row>
    <row r="479" spans="14:14" ht="15.75" customHeight="1">
      <c r="N479" s="31"/>
    </row>
    <row r="480" spans="14:14" ht="15.75" customHeight="1">
      <c r="N480" s="31"/>
    </row>
    <row r="481" spans="14:14" ht="15.75" customHeight="1">
      <c r="N481" s="31"/>
    </row>
    <row r="482" spans="14:14" ht="15.75" customHeight="1">
      <c r="N482" s="31"/>
    </row>
    <row r="483" spans="14:14" ht="15.75" customHeight="1">
      <c r="N483" s="31"/>
    </row>
    <row r="484" spans="14:14" ht="15.75" customHeight="1">
      <c r="N484" s="31"/>
    </row>
    <row r="485" spans="14:14" ht="15.75" customHeight="1">
      <c r="N485" s="31"/>
    </row>
    <row r="486" spans="14:14" ht="15.75" customHeight="1">
      <c r="N486" s="31"/>
    </row>
    <row r="487" spans="14:14" ht="15.75" customHeight="1">
      <c r="N487" s="31"/>
    </row>
    <row r="488" spans="14:14" ht="15.75" customHeight="1">
      <c r="N488" s="31"/>
    </row>
    <row r="489" spans="14:14" ht="15.75" customHeight="1">
      <c r="N489" s="31"/>
    </row>
    <row r="490" spans="14:14" ht="15.75" customHeight="1">
      <c r="N490" s="31"/>
    </row>
    <row r="491" spans="14:14" ht="15.75" customHeight="1">
      <c r="N491" s="31"/>
    </row>
    <row r="492" spans="14:14" ht="15.75" customHeight="1">
      <c r="N492" s="31"/>
    </row>
    <row r="493" spans="14:14" ht="15.75" customHeight="1">
      <c r="N493" s="31"/>
    </row>
    <row r="494" spans="14:14" ht="15.75" customHeight="1">
      <c r="N494" s="31"/>
    </row>
    <row r="495" spans="14:14" ht="15.75" customHeight="1">
      <c r="N495" s="31"/>
    </row>
    <row r="496" spans="14:14" ht="15.75" customHeight="1">
      <c r="N496" s="31"/>
    </row>
    <row r="497" spans="14:14" ht="15.75" customHeight="1">
      <c r="N497" s="31"/>
    </row>
    <row r="498" spans="14:14" ht="15.75" customHeight="1">
      <c r="N498" s="31"/>
    </row>
    <row r="499" spans="14:14" ht="15.75" customHeight="1">
      <c r="N499" s="31"/>
    </row>
    <row r="500" spans="14:14" ht="15.75" customHeight="1">
      <c r="N500" s="31"/>
    </row>
    <row r="501" spans="14:14" ht="15.75" customHeight="1">
      <c r="N501" s="31"/>
    </row>
    <row r="502" spans="14:14" ht="15.75" customHeight="1">
      <c r="N502" s="31"/>
    </row>
    <row r="503" spans="14:14" ht="15.75" customHeight="1">
      <c r="N503" s="31"/>
    </row>
    <row r="504" spans="14:14" ht="15.75" customHeight="1">
      <c r="N504" s="31"/>
    </row>
    <row r="505" spans="14:14" ht="15.75" customHeight="1">
      <c r="N505" s="31"/>
    </row>
    <row r="506" spans="14:14" ht="15.75" customHeight="1">
      <c r="N506" s="31"/>
    </row>
    <row r="507" spans="14:14" ht="15.75" customHeight="1">
      <c r="N507" s="31"/>
    </row>
    <row r="508" spans="14:14" ht="15.75" customHeight="1">
      <c r="N508" s="31"/>
    </row>
    <row r="509" spans="14:14" ht="15.75" customHeight="1">
      <c r="N509" s="31"/>
    </row>
    <row r="510" spans="14:14" ht="15.75" customHeight="1">
      <c r="N510" s="31"/>
    </row>
    <row r="511" spans="14:14" ht="15.75" customHeight="1">
      <c r="N511" s="31"/>
    </row>
    <row r="512" spans="14:14" ht="15.75" customHeight="1">
      <c r="N512" s="31"/>
    </row>
    <row r="513" spans="14:14" ht="15.75" customHeight="1">
      <c r="N513" s="31"/>
    </row>
    <row r="514" spans="14:14" ht="15.75" customHeight="1">
      <c r="N514" s="31"/>
    </row>
    <row r="515" spans="14:14" ht="15.75" customHeight="1">
      <c r="N515" s="31"/>
    </row>
    <row r="516" spans="14:14" ht="15.75" customHeight="1">
      <c r="N516" s="31"/>
    </row>
    <row r="517" spans="14:14" ht="15.75" customHeight="1">
      <c r="N517" s="31"/>
    </row>
    <row r="518" spans="14:14" ht="15.75" customHeight="1">
      <c r="N518" s="31"/>
    </row>
    <row r="519" spans="14:14" ht="15.75" customHeight="1">
      <c r="N519" s="31"/>
    </row>
    <row r="520" spans="14:14" ht="15.75" customHeight="1">
      <c r="N520" s="31"/>
    </row>
    <row r="521" spans="14:14" ht="15.75" customHeight="1">
      <c r="N521" s="31"/>
    </row>
    <row r="522" spans="14:14" ht="15.75" customHeight="1">
      <c r="N522" s="31"/>
    </row>
    <row r="523" spans="14:14" ht="15.75" customHeight="1">
      <c r="N523" s="31"/>
    </row>
    <row r="524" spans="14:14" ht="15.75" customHeight="1">
      <c r="N524" s="31"/>
    </row>
    <row r="525" spans="14:14" ht="15.75" customHeight="1">
      <c r="N525" s="31"/>
    </row>
    <row r="526" spans="14:14" ht="15.75" customHeight="1">
      <c r="N526" s="31"/>
    </row>
    <row r="527" spans="14:14" ht="15.75" customHeight="1">
      <c r="N527" s="31"/>
    </row>
    <row r="528" spans="14:14" ht="15.75" customHeight="1">
      <c r="N528" s="31"/>
    </row>
    <row r="529" spans="14:14" ht="15.75" customHeight="1">
      <c r="N529" s="31"/>
    </row>
    <row r="530" spans="14:14" ht="15.75" customHeight="1">
      <c r="N530" s="31"/>
    </row>
    <row r="531" spans="14:14" ht="15.75" customHeight="1">
      <c r="N531" s="31"/>
    </row>
    <row r="532" spans="14:14" ht="15.75" customHeight="1">
      <c r="N532" s="31"/>
    </row>
    <row r="533" spans="14:14" ht="15.75" customHeight="1">
      <c r="N533" s="31"/>
    </row>
    <row r="534" spans="14:14" ht="15.75" customHeight="1">
      <c r="N534" s="31"/>
    </row>
    <row r="535" spans="14:14" ht="15.75" customHeight="1">
      <c r="N535" s="31"/>
    </row>
    <row r="536" spans="14:14" ht="15.75" customHeight="1">
      <c r="N536" s="31"/>
    </row>
    <row r="537" spans="14:14" ht="15.75" customHeight="1">
      <c r="N537" s="31"/>
    </row>
    <row r="538" spans="14:14" ht="15.75" customHeight="1">
      <c r="N538" s="31"/>
    </row>
    <row r="539" spans="14:14" ht="15.75" customHeight="1">
      <c r="N539" s="31"/>
    </row>
    <row r="540" spans="14:14" ht="15.75" customHeight="1">
      <c r="N540" s="31"/>
    </row>
    <row r="541" spans="14:14" ht="15.75" customHeight="1">
      <c r="N541" s="31"/>
    </row>
    <row r="542" spans="14:14" ht="15.75" customHeight="1">
      <c r="N542" s="31"/>
    </row>
    <row r="543" spans="14:14" ht="15.75" customHeight="1">
      <c r="N543" s="31"/>
    </row>
    <row r="544" spans="14:14" ht="15.75" customHeight="1">
      <c r="N544" s="31"/>
    </row>
    <row r="545" spans="14:14" ht="15.75" customHeight="1">
      <c r="N545" s="31"/>
    </row>
    <row r="546" spans="14:14" ht="15.75" customHeight="1">
      <c r="N546" s="31"/>
    </row>
    <row r="547" spans="14:14" ht="15.75" customHeight="1">
      <c r="N547" s="31"/>
    </row>
    <row r="548" spans="14:14" ht="15.75" customHeight="1">
      <c r="N548" s="31"/>
    </row>
    <row r="549" spans="14:14" ht="15.75" customHeight="1">
      <c r="N549" s="31"/>
    </row>
    <row r="550" spans="14:14" ht="15.75" customHeight="1">
      <c r="N550" s="31"/>
    </row>
    <row r="551" spans="14:14" ht="15.75" customHeight="1">
      <c r="N551" s="31"/>
    </row>
    <row r="552" spans="14:14" ht="15.75" customHeight="1">
      <c r="N552" s="31"/>
    </row>
    <row r="553" spans="14:14" ht="15.75" customHeight="1">
      <c r="N553" s="31"/>
    </row>
    <row r="554" spans="14:14" ht="15.75" customHeight="1">
      <c r="N554" s="31"/>
    </row>
    <row r="555" spans="14:14" ht="15.75" customHeight="1">
      <c r="N555" s="31"/>
    </row>
    <row r="556" spans="14:14" ht="15.75" customHeight="1">
      <c r="N556" s="31"/>
    </row>
    <row r="557" spans="14:14" ht="15.75" customHeight="1">
      <c r="N557" s="31"/>
    </row>
    <row r="558" spans="14:14" ht="15.75" customHeight="1">
      <c r="N558" s="31"/>
    </row>
    <row r="559" spans="14:14" ht="15.75" customHeight="1">
      <c r="N559" s="31"/>
    </row>
    <row r="560" spans="14:14" ht="15.75" customHeight="1">
      <c r="N560" s="31"/>
    </row>
    <row r="561" spans="14:14" ht="15.75" customHeight="1">
      <c r="N561" s="31"/>
    </row>
    <row r="562" spans="14:14" ht="15.75" customHeight="1">
      <c r="N562" s="31"/>
    </row>
    <row r="563" spans="14:14" ht="15.75" customHeight="1">
      <c r="N563" s="31"/>
    </row>
    <row r="564" spans="14:14" ht="15.75" customHeight="1">
      <c r="N564" s="31"/>
    </row>
    <row r="565" spans="14:14" ht="15.75" customHeight="1">
      <c r="N565" s="31"/>
    </row>
    <row r="566" spans="14:14" ht="15.75" customHeight="1">
      <c r="N566" s="31"/>
    </row>
    <row r="567" spans="14:14" ht="15.75" customHeight="1">
      <c r="N567" s="31"/>
    </row>
    <row r="568" spans="14:14" ht="15.75" customHeight="1">
      <c r="N568" s="31"/>
    </row>
    <row r="569" spans="14:14" ht="15.75" customHeight="1">
      <c r="N569" s="31"/>
    </row>
    <row r="570" spans="14:14" ht="15.75" customHeight="1">
      <c r="N570" s="31"/>
    </row>
    <row r="571" spans="14:14" ht="15.75" customHeight="1">
      <c r="N571" s="31"/>
    </row>
    <row r="572" spans="14:14" ht="15.75" customHeight="1">
      <c r="N572" s="31"/>
    </row>
    <row r="573" spans="14:14" ht="15.75" customHeight="1">
      <c r="N573" s="31"/>
    </row>
    <row r="574" spans="14:14" ht="15.75" customHeight="1">
      <c r="N574" s="31"/>
    </row>
    <row r="575" spans="14:14" ht="15.75" customHeight="1">
      <c r="N575" s="31"/>
    </row>
    <row r="576" spans="14:14" ht="15.75" customHeight="1">
      <c r="N576" s="31"/>
    </row>
    <row r="577" spans="14:14" ht="15.75" customHeight="1">
      <c r="N577" s="31"/>
    </row>
    <row r="578" spans="14:14" ht="15.75" customHeight="1">
      <c r="N578" s="31"/>
    </row>
    <row r="579" spans="14:14" ht="15.75" customHeight="1">
      <c r="N579" s="31"/>
    </row>
    <row r="580" spans="14:14" ht="15.75" customHeight="1">
      <c r="N580" s="31"/>
    </row>
    <row r="581" spans="14:14" ht="15.75" customHeight="1">
      <c r="N581" s="31"/>
    </row>
    <row r="582" spans="14:14" ht="15.75" customHeight="1">
      <c r="N582" s="31"/>
    </row>
    <row r="583" spans="14:14" ht="15.75" customHeight="1">
      <c r="N583" s="31"/>
    </row>
    <row r="584" spans="14:14" ht="15.75" customHeight="1">
      <c r="N584" s="31"/>
    </row>
    <row r="585" spans="14:14" ht="15.75" customHeight="1">
      <c r="N585" s="31"/>
    </row>
    <row r="586" spans="14:14" ht="15.75" customHeight="1">
      <c r="N586" s="31"/>
    </row>
    <row r="587" spans="14:14" ht="15.75" customHeight="1">
      <c r="N587" s="31"/>
    </row>
    <row r="588" spans="14:14" ht="15.75" customHeight="1">
      <c r="N588" s="31"/>
    </row>
    <row r="589" spans="14:14" ht="15.75" customHeight="1">
      <c r="N589" s="31"/>
    </row>
    <row r="590" spans="14:14" ht="15.75" customHeight="1">
      <c r="N590" s="31"/>
    </row>
    <row r="591" spans="14:14" ht="15.75" customHeight="1">
      <c r="N591" s="31"/>
    </row>
    <row r="592" spans="14:14" ht="15.75" customHeight="1">
      <c r="N592" s="31"/>
    </row>
    <row r="593" spans="14:14" ht="15.75" customHeight="1">
      <c r="N593" s="31"/>
    </row>
    <row r="594" spans="14:14" ht="15.75" customHeight="1">
      <c r="N594" s="31"/>
    </row>
    <row r="595" spans="14:14" ht="15.75" customHeight="1">
      <c r="N595" s="31"/>
    </row>
    <row r="596" spans="14:14" ht="15.75" customHeight="1">
      <c r="N596" s="31"/>
    </row>
    <row r="597" spans="14:14" ht="15.75" customHeight="1">
      <c r="N597" s="31"/>
    </row>
    <row r="598" spans="14:14" ht="15.75" customHeight="1">
      <c r="N598" s="31"/>
    </row>
    <row r="599" spans="14:14" ht="15.75" customHeight="1">
      <c r="N599" s="31"/>
    </row>
    <row r="600" spans="14:14" ht="15.75" customHeight="1">
      <c r="N600" s="31"/>
    </row>
    <row r="601" spans="14:14" ht="15.75" customHeight="1">
      <c r="N601" s="31"/>
    </row>
    <row r="602" spans="14:14" ht="15.75" customHeight="1">
      <c r="N602" s="31"/>
    </row>
    <row r="603" spans="14:14" ht="15.75" customHeight="1">
      <c r="N603" s="31"/>
    </row>
    <row r="604" spans="14:14" ht="15.75" customHeight="1">
      <c r="N604" s="31"/>
    </row>
    <row r="605" spans="14:14" ht="15.75" customHeight="1">
      <c r="N605" s="31"/>
    </row>
    <row r="606" spans="14:14" ht="15.75" customHeight="1">
      <c r="N606" s="31"/>
    </row>
    <row r="607" spans="14:14" ht="15.75" customHeight="1">
      <c r="N607" s="31"/>
    </row>
    <row r="608" spans="14:14" ht="15.75" customHeight="1">
      <c r="N608" s="31"/>
    </row>
    <row r="609" spans="14:14" ht="15.75" customHeight="1">
      <c r="N609" s="31"/>
    </row>
    <row r="610" spans="14:14" ht="15.75" customHeight="1">
      <c r="N610" s="31"/>
    </row>
    <row r="611" spans="14:14" ht="15.75" customHeight="1">
      <c r="N611" s="31"/>
    </row>
    <row r="612" spans="14:14" ht="15.75" customHeight="1">
      <c r="N612" s="31"/>
    </row>
    <row r="613" spans="14:14" ht="15.75" customHeight="1">
      <c r="N613" s="31"/>
    </row>
    <row r="614" spans="14:14" ht="15.75" customHeight="1">
      <c r="N614" s="31"/>
    </row>
    <row r="615" spans="14:14" ht="15.75" customHeight="1">
      <c r="N615" s="31"/>
    </row>
    <row r="616" spans="14:14" ht="15.75" customHeight="1">
      <c r="N616" s="31"/>
    </row>
    <row r="617" spans="14:14" ht="15.75" customHeight="1">
      <c r="N617" s="31"/>
    </row>
    <row r="618" spans="14:14" ht="15.75" customHeight="1">
      <c r="N618" s="31"/>
    </row>
    <row r="619" spans="14:14" ht="15.75" customHeight="1">
      <c r="N619" s="31"/>
    </row>
    <row r="620" spans="14:14" ht="15.75" customHeight="1">
      <c r="N620" s="31"/>
    </row>
    <row r="621" spans="14:14" ht="15.75" customHeight="1">
      <c r="N621" s="31"/>
    </row>
    <row r="622" spans="14:14" ht="15.75" customHeight="1">
      <c r="N622" s="31"/>
    </row>
    <row r="623" spans="14:14" ht="15.75" customHeight="1">
      <c r="N623" s="31"/>
    </row>
    <row r="624" spans="14:14" ht="15.75" customHeight="1">
      <c r="N624" s="31"/>
    </row>
    <row r="625" spans="14:14" ht="15.75" customHeight="1">
      <c r="N625" s="31"/>
    </row>
    <row r="626" spans="14:14" ht="15.75" customHeight="1">
      <c r="N626" s="31"/>
    </row>
    <row r="627" spans="14:14" ht="15.75" customHeight="1">
      <c r="N627" s="31"/>
    </row>
    <row r="628" spans="14:14" ht="15.75" customHeight="1">
      <c r="N628" s="31"/>
    </row>
    <row r="629" spans="14:14" ht="15.75" customHeight="1">
      <c r="N629" s="31"/>
    </row>
    <row r="630" spans="14:14" ht="15.75" customHeight="1">
      <c r="N630" s="31"/>
    </row>
    <row r="631" spans="14:14" ht="15.75" customHeight="1">
      <c r="N631" s="31"/>
    </row>
    <row r="632" spans="14:14" ht="15.75" customHeight="1">
      <c r="N632" s="31"/>
    </row>
    <row r="633" spans="14:14" ht="15.75" customHeight="1">
      <c r="N633" s="31"/>
    </row>
    <row r="634" spans="14:14" ht="15.75" customHeight="1">
      <c r="N634" s="31"/>
    </row>
    <row r="635" spans="14:14" ht="15.75" customHeight="1">
      <c r="N635" s="31"/>
    </row>
    <row r="636" spans="14:14" ht="15.75" customHeight="1">
      <c r="N636" s="31"/>
    </row>
    <row r="637" spans="14:14" ht="15.75" customHeight="1">
      <c r="N637" s="31"/>
    </row>
    <row r="638" spans="14:14" ht="15.75" customHeight="1">
      <c r="N638" s="31"/>
    </row>
    <row r="639" spans="14:14" ht="15.75" customHeight="1">
      <c r="N639" s="31"/>
    </row>
    <row r="640" spans="14:14" ht="15.75" customHeight="1">
      <c r="N640" s="31"/>
    </row>
    <row r="641" spans="14:14" ht="15.75" customHeight="1">
      <c r="N641" s="31"/>
    </row>
    <row r="642" spans="14:14" ht="15.75" customHeight="1">
      <c r="N642" s="31"/>
    </row>
    <row r="643" spans="14:14" ht="15.75" customHeight="1">
      <c r="N643" s="31"/>
    </row>
    <row r="644" spans="14:14" ht="15.75" customHeight="1">
      <c r="N644" s="31"/>
    </row>
    <row r="645" spans="14:14" ht="15.75" customHeight="1">
      <c r="N645" s="31"/>
    </row>
    <row r="646" spans="14:14" ht="15.75" customHeight="1">
      <c r="N646" s="31"/>
    </row>
    <row r="647" spans="14:14" ht="15.75" customHeight="1">
      <c r="N647" s="31"/>
    </row>
    <row r="648" spans="14:14" ht="15.75" customHeight="1">
      <c r="N648" s="31"/>
    </row>
    <row r="649" spans="14:14" ht="15.75" customHeight="1">
      <c r="N649" s="31"/>
    </row>
    <row r="650" spans="14:14" ht="15.75" customHeight="1">
      <c r="N650" s="31"/>
    </row>
    <row r="651" spans="14:14" ht="15.75" customHeight="1">
      <c r="N651" s="31"/>
    </row>
    <row r="652" spans="14:14" ht="15.75" customHeight="1">
      <c r="N652" s="31"/>
    </row>
    <row r="653" spans="14:14" ht="15.75" customHeight="1">
      <c r="N653" s="31"/>
    </row>
    <row r="654" spans="14:14" ht="15.75" customHeight="1">
      <c r="N654" s="31"/>
    </row>
    <row r="655" spans="14:14" ht="15.75" customHeight="1">
      <c r="N655" s="31"/>
    </row>
    <row r="656" spans="14:14" ht="15.75" customHeight="1">
      <c r="N656" s="31"/>
    </row>
    <row r="657" spans="14:14" ht="15.75" customHeight="1">
      <c r="N657" s="31"/>
    </row>
    <row r="658" spans="14:14" ht="15.75" customHeight="1">
      <c r="N658" s="31"/>
    </row>
    <row r="659" spans="14:14" ht="15.75" customHeight="1">
      <c r="N659" s="31"/>
    </row>
    <row r="660" spans="14:14" ht="15.75" customHeight="1">
      <c r="N660" s="31"/>
    </row>
    <row r="661" spans="14:14" ht="15.75" customHeight="1">
      <c r="N661" s="31"/>
    </row>
    <row r="662" spans="14:14" ht="15.75" customHeight="1">
      <c r="N662" s="31"/>
    </row>
    <row r="663" spans="14:14" ht="15.75" customHeight="1">
      <c r="N663" s="31"/>
    </row>
    <row r="664" spans="14:14" ht="15.75" customHeight="1">
      <c r="N664" s="31"/>
    </row>
    <row r="665" spans="14:14" ht="15.75" customHeight="1">
      <c r="N665" s="31"/>
    </row>
    <row r="666" spans="14:14" ht="15.75" customHeight="1">
      <c r="N666" s="31"/>
    </row>
    <row r="667" spans="14:14" ht="15.75" customHeight="1">
      <c r="N667" s="31"/>
    </row>
    <row r="668" spans="14:14" ht="15.75" customHeight="1">
      <c r="N668" s="31"/>
    </row>
    <row r="669" spans="14:14" ht="15.75" customHeight="1">
      <c r="N669" s="31"/>
    </row>
    <row r="670" spans="14:14" ht="15.75" customHeight="1">
      <c r="N670" s="31"/>
    </row>
    <row r="671" spans="14:14" ht="15.75" customHeight="1">
      <c r="N671" s="31"/>
    </row>
    <row r="672" spans="14:14" ht="15.75" customHeight="1">
      <c r="N672" s="31"/>
    </row>
    <row r="673" spans="14:14" ht="15.75" customHeight="1">
      <c r="N673" s="31"/>
    </row>
    <row r="674" spans="14:14" ht="15.75" customHeight="1">
      <c r="N674" s="31"/>
    </row>
    <row r="675" spans="14:14" ht="15.75" customHeight="1">
      <c r="N675" s="31"/>
    </row>
    <row r="676" spans="14:14" ht="15.75" customHeight="1">
      <c r="N676" s="31"/>
    </row>
    <row r="677" spans="14:14" ht="15.75" customHeight="1">
      <c r="N677" s="31"/>
    </row>
    <row r="678" spans="14:14" ht="15.75" customHeight="1">
      <c r="N678" s="31"/>
    </row>
    <row r="679" spans="14:14" ht="15.75" customHeight="1">
      <c r="N679" s="31"/>
    </row>
    <row r="680" spans="14:14" ht="15.75" customHeight="1">
      <c r="N680" s="31"/>
    </row>
    <row r="681" spans="14:14" ht="15.75" customHeight="1">
      <c r="N681" s="31"/>
    </row>
    <row r="682" spans="14:14" ht="15.75" customHeight="1">
      <c r="N682" s="31"/>
    </row>
    <row r="683" spans="14:14" ht="15.75" customHeight="1">
      <c r="N683" s="31"/>
    </row>
    <row r="684" spans="14:14" ht="15.75" customHeight="1">
      <c r="N684" s="31"/>
    </row>
    <row r="685" spans="14:14" ht="15.75" customHeight="1">
      <c r="N685" s="31"/>
    </row>
    <row r="686" spans="14:14" ht="15.75" customHeight="1">
      <c r="N686" s="31"/>
    </row>
    <row r="687" spans="14:14" ht="15.75" customHeight="1">
      <c r="N687" s="31"/>
    </row>
    <row r="688" spans="14:14" ht="15.75" customHeight="1">
      <c r="N688" s="31"/>
    </row>
    <row r="689" spans="14:14" ht="15.75" customHeight="1">
      <c r="N689" s="31"/>
    </row>
    <row r="690" spans="14:14" ht="15.75" customHeight="1">
      <c r="N690" s="31"/>
    </row>
    <row r="691" spans="14:14" ht="15.75" customHeight="1">
      <c r="N691" s="31"/>
    </row>
    <row r="692" spans="14:14" ht="15.75" customHeight="1">
      <c r="N692" s="31"/>
    </row>
    <row r="693" spans="14:14" ht="15.75" customHeight="1">
      <c r="N693" s="31"/>
    </row>
    <row r="694" spans="14:14" ht="15.75" customHeight="1">
      <c r="N694" s="31"/>
    </row>
    <row r="695" spans="14:14" ht="15.75" customHeight="1">
      <c r="N695" s="31"/>
    </row>
    <row r="696" spans="14:14" ht="15.75" customHeight="1">
      <c r="N696" s="31"/>
    </row>
    <row r="697" spans="14:14" ht="15.75" customHeight="1">
      <c r="N697" s="31"/>
    </row>
    <row r="698" spans="14:14" ht="15.75" customHeight="1">
      <c r="N698" s="31"/>
    </row>
    <row r="699" spans="14:14" ht="15.75" customHeight="1">
      <c r="N699" s="31"/>
    </row>
    <row r="700" spans="14:14" ht="15.75" customHeight="1">
      <c r="N700" s="31"/>
    </row>
    <row r="701" spans="14:14" ht="15.75" customHeight="1">
      <c r="N701" s="31"/>
    </row>
    <row r="702" spans="14:14" ht="15.75" customHeight="1">
      <c r="N702" s="31"/>
    </row>
    <row r="703" spans="14:14" ht="15.75" customHeight="1">
      <c r="N703" s="31"/>
    </row>
    <row r="704" spans="14:14" ht="15.75" customHeight="1">
      <c r="N704" s="31"/>
    </row>
    <row r="705" spans="14:14" ht="15.75" customHeight="1">
      <c r="N705" s="31"/>
    </row>
    <row r="706" spans="14:14" ht="15.75" customHeight="1">
      <c r="N706" s="31"/>
    </row>
    <row r="707" spans="14:14" ht="15.75" customHeight="1">
      <c r="N707" s="31"/>
    </row>
    <row r="708" spans="14:14" ht="15.75" customHeight="1">
      <c r="N708" s="31"/>
    </row>
    <row r="709" spans="14:14" ht="15.75" customHeight="1">
      <c r="N709" s="31"/>
    </row>
    <row r="710" spans="14:14" ht="15.75" customHeight="1">
      <c r="N710" s="31"/>
    </row>
    <row r="711" spans="14:14" ht="15.75" customHeight="1">
      <c r="N711" s="31"/>
    </row>
    <row r="712" spans="14:14" ht="15.75" customHeight="1">
      <c r="N712" s="31"/>
    </row>
    <row r="713" spans="14:14" ht="15.75" customHeight="1">
      <c r="N713" s="31"/>
    </row>
    <row r="714" spans="14:14" ht="15.75" customHeight="1">
      <c r="N714" s="31"/>
    </row>
    <row r="715" spans="14:14" ht="15.75" customHeight="1">
      <c r="N715" s="31"/>
    </row>
    <row r="716" spans="14:14" ht="15.75" customHeight="1">
      <c r="N716" s="31"/>
    </row>
    <row r="717" spans="14:14" ht="15.75" customHeight="1">
      <c r="N717" s="31"/>
    </row>
    <row r="718" spans="14:14" ht="15.75" customHeight="1">
      <c r="N718" s="31"/>
    </row>
    <row r="719" spans="14:14" ht="15.75" customHeight="1">
      <c r="N719" s="31"/>
    </row>
    <row r="720" spans="14:14" ht="15.75" customHeight="1">
      <c r="N720" s="31"/>
    </row>
    <row r="721" spans="14:14" ht="15.75" customHeight="1">
      <c r="N721" s="31"/>
    </row>
    <row r="722" spans="14:14" ht="15.75" customHeight="1">
      <c r="N722" s="31"/>
    </row>
    <row r="723" spans="14:14" ht="15.75" customHeight="1">
      <c r="N723" s="31"/>
    </row>
    <row r="724" spans="14:14" ht="15.75" customHeight="1">
      <c r="N724" s="31"/>
    </row>
    <row r="725" spans="14:14" ht="15.75" customHeight="1">
      <c r="N725" s="31"/>
    </row>
    <row r="726" spans="14:14" ht="15.75" customHeight="1">
      <c r="N726" s="31"/>
    </row>
    <row r="727" spans="14:14" ht="15.75" customHeight="1">
      <c r="N727" s="31"/>
    </row>
    <row r="728" spans="14:14" ht="15.75" customHeight="1">
      <c r="N728" s="31"/>
    </row>
    <row r="729" spans="14:14" ht="15.75" customHeight="1">
      <c r="N729" s="31"/>
    </row>
    <row r="730" spans="14:14" ht="15.75" customHeight="1">
      <c r="N730" s="31"/>
    </row>
    <row r="731" spans="14:14" ht="15.75" customHeight="1">
      <c r="N731" s="31"/>
    </row>
    <row r="732" spans="14:14" ht="15.75" customHeight="1">
      <c r="N732" s="31"/>
    </row>
    <row r="733" spans="14:14" ht="15.75" customHeight="1">
      <c r="N733" s="31"/>
    </row>
    <row r="734" spans="14:14" ht="15.75" customHeight="1">
      <c r="N734" s="31"/>
    </row>
    <row r="735" spans="14:14" ht="15.75" customHeight="1">
      <c r="N735" s="31"/>
    </row>
    <row r="736" spans="14:14" ht="15.75" customHeight="1">
      <c r="N736" s="31"/>
    </row>
    <row r="737" spans="14:14" ht="15.75" customHeight="1">
      <c r="N737" s="31"/>
    </row>
    <row r="738" spans="14:14" ht="15.75" customHeight="1">
      <c r="N738" s="31"/>
    </row>
    <row r="739" spans="14:14" ht="15.75" customHeight="1">
      <c r="N739" s="31"/>
    </row>
    <row r="740" spans="14:14" ht="15.75" customHeight="1">
      <c r="N740" s="31"/>
    </row>
    <row r="741" spans="14:14" ht="15.75" customHeight="1">
      <c r="N741" s="31"/>
    </row>
    <row r="742" spans="14:14" ht="15.75" customHeight="1">
      <c r="N742" s="31"/>
    </row>
    <row r="743" spans="14:14" ht="15.75" customHeight="1">
      <c r="N743" s="31"/>
    </row>
    <row r="744" spans="14:14" ht="15.75" customHeight="1">
      <c r="N744" s="31"/>
    </row>
    <row r="745" spans="14:14" ht="15.75" customHeight="1">
      <c r="N745" s="31"/>
    </row>
    <row r="746" spans="14:14" ht="15.75" customHeight="1">
      <c r="N746" s="31"/>
    </row>
    <row r="747" spans="14:14" ht="15.75" customHeight="1">
      <c r="N747" s="31"/>
    </row>
    <row r="748" spans="14:14" ht="15.75" customHeight="1">
      <c r="N748" s="31"/>
    </row>
    <row r="749" spans="14:14" ht="15.75" customHeight="1">
      <c r="N749" s="31"/>
    </row>
    <row r="750" spans="14:14" ht="15.75" customHeight="1">
      <c r="N750" s="31"/>
    </row>
    <row r="751" spans="14:14" ht="15.75" customHeight="1">
      <c r="N751" s="31"/>
    </row>
    <row r="752" spans="14:14" ht="15.75" customHeight="1">
      <c r="N752" s="31"/>
    </row>
    <row r="753" spans="14:14" ht="15.75" customHeight="1">
      <c r="N753" s="31"/>
    </row>
    <row r="754" spans="14:14" ht="15.75" customHeight="1">
      <c r="N754" s="31"/>
    </row>
    <row r="755" spans="14:14" ht="15.75" customHeight="1">
      <c r="N755" s="31"/>
    </row>
    <row r="756" spans="14:14" ht="15.75" customHeight="1">
      <c r="N756" s="31"/>
    </row>
    <row r="757" spans="14:14" ht="15.75" customHeight="1">
      <c r="N757" s="31"/>
    </row>
    <row r="758" spans="14:14" ht="15.75" customHeight="1">
      <c r="N758" s="31"/>
    </row>
    <row r="759" spans="14:14" ht="15.75" customHeight="1">
      <c r="N759" s="31"/>
    </row>
    <row r="760" spans="14:14" ht="15.75" customHeight="1">
      <c r="N760" s="31"/>
    </row>
    <row r="761" spans="14:14" ht="15.75" customHeight="1">
      <c r="N761" s="31"/>
    </row>
    <row r="762" spans="14:14" ht="15.75" customHeight="1">
      <c r="N762" s="31"/>
    </row>
    <row r="763" spans="14:14" ht="15.75" customHeight="1">
      <c r="N763" s="31"/>
    </row>
    <row r="764" spans="14:14" ht="15.75" customHeight="1">
      <c r="N764" s="31"/>
    </row>
    <row r="765" spans="14:14" ht="15.75" customHeight="1">
      <c r="N765" s="31"/>
    </row>
    <row r="766" spans="14:14" ht="15.75" customHeight="1">
      <c r="N766" s="31"/>
    </row>
    <row r="767" spans="14:14" ht="15.75" customHeight="1">
      <c r="N767" s="31"/>
    </row>
    <row r="768" spans="14:14" ht="15.75" customHeight="1">
      <c r="N768" s="31"/>
    </row>
    <row r="769" spans="14:14" ht="15.75" customHeight="1">
      <c r="N769" s="31"/>
    </row>
    <row r="770" spans="14:14" ht="15.75" customHeight="1">
      <c r="N770" s="31"/>
    </row>
    <row r="771" spans="14:14" ht="15.75" customHeight="1">
      <c r="N771" s="31"/>
    </row>
    <row r="772" spans="14:14" ht="15.75" customHeight="1">
      <c r="N772" s="31"/>
    </row>
    <row r="773" spans="14:14" ht="15.75" customHeight="1">
      <c r="N773" s="31"/>
    </row>
    <row r="774" spans="14:14" ht="15.75" customHeight="1">
      <c r="N774" s="31"/>
    </row>
    <row r="775" spans="14:14" ht="15.75" customHeight="1">
      <c r="N775" s="31"/>
    </row>
    <row r="776" spans="14:14" ht="15.75" customHeight="1">
      <c r="N776" s="31"/>
    </row>
    <row r="777" spans="14:14" ht="15.75" customHeight="1">
      <c r="N777" s="31"/>
    </row>
    <row r="778" spans="14:14" ht="15.75" customHeight="1">
      <c r="N778" s="31"/>
    </row>
    <row r="779" spans="14:14" ht="15.75" customHeight="1">
      <c r="N779" s="31"/>
    </row>
    <row r="780" spans="14:14" ht="15.75" customHeight="1">
      <c r="N780" s="31"/>
    </row>
    <row r="781" spans="14:14" ht="15.75" customHeight="1">
      <c r="N781" s="31"/>
    </row>
    <row r="782" spans="14:14" ht="15.75" customHeight="1">
      <c r="N782" s="31"/>
    </row>
    <row r="783" spans="14:14" ht="15.75" customHeight="1">
      <c r="N783" s="31"/>
    </row>
    <row r="784" spans="14:14" ht="15.75" customHeight="1">
      <c r="N784" s="31"/>
    </row>
    <row r="785" spans="14:14" ht="15.75" customHeight="1">
      <c r="N785" s="31"/>
    </row>
    <row r="786" spans="14:14" ht="15.75" customHeight="1">
      <c r="N786" s="31"/>
    </row>
    <row r="787" spans="14:14" ht="15.75" customHeight="1">
      <c r="N787" s="31"/>
    </row>
    <row r="788" spans="14:14" ht="15.75" customHeight="1">
      <c r="N788" s="31"/>
    </row>
    <row r="789" spans="14:14" ht="15.75" customHeight="1">
      <c r="N789" s="31"/>
    </row>
    <row r="790" spans="14:14" ht="15.75" customHeight="1">
      <c r="N790" s="31"/>
    </row>
    <row r="791" spans="14:14" ht="15.75" customHeight="1">
      <c r="N791" s="31"/>
    </row>
    <row r="792" spans="14:14" ht="15.75" customHeight="1">
      <c r="N792" s="31"/>
    </row>
    <row r="793" spans="14:14" ht="15.75" customHeight="1">
      <c r="N793" s="31"/>
    </row>
    <row r="794" spans="14:14" ht="15.75" customHeight="1">
      <c r="N794" s="31"/>
    </row>
    <row r="795" spans="14:14" ht="15.75" customHeight="1">
      <c r="N795" s="31"/>
    </row>
    <row r="796" spans="14:14" ht="15.75" customHeight="1">
      <c r="N796" s="31"/>
    </row>
    <row r="797" spans="14:14" ht="15.75" customHeight="1">
      <c r="N797" s="31"/>
    </row>
    <row r="798" spans="14:14" ht="15.75" customHeight="1">
      <c r="N798" s="31"/>
    </row>
    <row r="799" spans="14:14" ht="15.75" customHeight="1">
      <c r="N799" s="31"/>
    </row>
    <row r="800" spans="14:14" ht="15.75" customHeight="1">
      <c r="N800" s="31"/>
    </row>
    <row r="801" spans="14:14" ht="15.75" customHeight="1">
      <c r="N801" s="31"/>
    </row>
    <row r="802" spans="14:14" ht="15.75" customHeight="1">
      <c r="N802" s="31"/>
    </row>
    <row r="803" spans="14:14" ht="15.75" customHeight="1">
      <c r="N803" s="31"/>
    </row>
    <row r="804" spans="14:14" ht="15.75" customHeight="1">
      <c r="N804" s="31"/>
    </row>
    <row r="805" spans="14:14" ht="15.75" customHeight="1">
      <c r="N805" s="31"/>
    </row>
    <row r="806" spans="14:14" ht="15.75" customHeight="1">
      <c r="N806" s="31"/>
    </row>
    <row r="807" spans="14:14" ht="15.75" customHeight="1">
      <c r="N807" s="31"/>
    </row>
    <row r="808" spans="14:14" ht="15.75" customHeight="1">
      <c r="N808" s="31"/>
    </row>
    <row r="809" spans="14:14" ht="15.75" customHeight="1">
      <c r="N809" s="31"/>
    </row>
    <row r="810" spans="14:14" ht="15.75" customHeight="1">
      <c r="N810" s="31"/>
    </row>
    <row r="811" spans="14:14" ht="15.75" customHeight="1">
      <c r="N811" s="31"/>
    </row>
    <row r="812" spans="14:14" ht="15.75" customHeight="1">
      <c r="N812" s="31"/>
    </row>
    <row r="813" spans="14:14" ht="15.75" customHeight="1">
      <c r="N813" s="31"/>
    </row>
    <row r="814" spans="14:14" ht="15.75" customHeight="1">
      <c r="N814" s="31"/>
    </row>
    <row r="815" spans="14:14" ht="15.75" customHeight="1">
      <c r="N815" s="31"/>
    </row>
    <row r="816" spans="14:14" ht="15.75" customHeight="1">
      <c r="N816" s="31"/>
    </row>
    <row r="817" spans="14:14" ht="15.75" customHeight="1">
      <c r="N817" s="31"/>
    </row>
    <row r="818" spans="14:14" ht="15.75" customHeight="1">
      <c r="N818" s="31"/>
    </row>
    <row r="819" spans="14:14" ht="15.75" customHeight="1">
      <c r="N819" s="31"/>
    </row>
    <row r="820" spans="14:14" ht="15.75" customHeight="1">
      <c r="N820" s="31"/>
    </row>
    <row r="821" spans="14:14" ht="15.75" customHeight="1">
      <c r="N821" s="31"/>
    </row>
    <row r="822" spans="14:14" ht="15.75" customHeight="1">
      <c r="N822" s="31"/>
    </row>
    <row r="823" spans="14:14" ht="15.75" customHeight="1">
      <c r="N823" s="31"/>
    </row>
    <row r="824" spans="14:14" ht="15.75" customHeight="1">
      <c r="N824" s="31"/>
    </row>
    <row r="825" spans="14:14" ht="15.75" customHeight="1">
      <c r="N825" s="31"/>
    </row>
    <row r="826" spans="14:14" ht="15.75" customHeight="1">
      <c r="N826" s="31"/>
    </row>
    <row r="827" spans="14:14" ht="15.75" customHeight="1">
      <c r="N827" s="31"/>
    </row>
    <row r="828" spans="14:14" ht="15.75" customHeight="1">
      <c r="N828" s="31"/>
    </row>
    <row r="829" spans="14:14" ht="15.75" customHeight="1">
      <c r="N829" s="31"/>
    </row>
    <row r="830" spans="14:14" ht="15.75" customHeight="1">
      <c r="N830" s="31"/>
    </row>
    <row r="831" spans="14:14" ht="15.75" customHeight="1">
      <c r="N831" s="31"/>
    </row>
    <row r="832" spans="14:14" ht="15.75" customHeight="1">
      <c r="N832" s="31"/>
    </row>
    <row r="833" spans="14:14" ht="15.75" customHeight="1">
      <c r="N833" s="31"/>
    </row>
    <row r="834" spans="14:14" ht="15.75" customHeight="1">
      <c r="N834" s="31"/>
    </row>
    <row r="835" spans="14:14" ht="15.75" customHeight="1">
      <c r="N835" s="31"/>
    </row>
    <row r="836" spans="14:14" ht="15.75" customHeight="1">
      <c r="N836" s="31"/>
    </row>
    <row r="837" spans="14:14" ht="15.75" customHeight="1">
      <c r="N837" s="31"/>
    </row>
    <row r="838" spans="14:14" ht="15.75" customHeight="1">
      <c r="N838" s="31"/>
    </row>
    <row r="839" spans="14:14" ht="15.75" customHeight="1">
      <c r="N839" s="31"/>
    </row>
    <row r="840" spans="14:14" ht="15.75" customHeight="1">
      <c r="N840" s="31"/>
    </row>
    <row r="841" spans="14:14" ht="15.75" customHeight="1">
      <c r="N841" s="31"/>
    </row>
    <row r="842" spans="14:14" ht="15.75" customHeight="1">
      <c r="N842" s="31"/>
    </row>
    <row r="843" spans="14:14" ht="15.75" customHeight="1">
      <c r="N843" s="31"/>
    </row>
    <row r="844" spans="14:14" ht="15.75" customHeight="1">
      <c r="N844" s="31"/>
    </row>
    <row r="845" spans="14:14" ht="15.75" customHeight="1">
      <c r="N845" s="31"/>
    </row>
    <row r="846" spans="14:14" ht="15.75" customHeight="1">
      <c r="N846" s="31"/>
    </row>
    <row r="847" spans="14:14" ht="15.75" customHeight="1">
      <c r="N847" s="31"/>
    </row>
    <row r="848" spans="14:14" ht="15.75" customHeight="1">
      <c r="N848" s="31"/>
    </row>
    <row r="849" spans="14:14" ht="15.75" customHeight="1">
      <c r="N849" s="31"/>
    </row>
    <row r="850" spans="14:14" ht="15.75" customHeight="1">
      <c r="N850" s="31"/>
    </row>
    <row r="851" spans="14:14" ht="15.75" customHeight="1">
      <c r="N851" s="31"/>
    </row>
    <row r="852" spans="14:14" ht="15.75" customHeight="1">
      <c r="N852" s="31"/>
    </row>
    <row r="853" spans="14:14" ht="15.75" customHeight="1">
      <c r="N853" s="31"/>
    </row>
    <row r="854" spans="14:14" ht="15.75" customHeight="1">
      <c r="N854" s="31"/>
    </row>
    <row r="855" spans="14:14" ht="15.75" customHeight="1">
      <c r="N855" s="31"/>
    </row>
    <row r="856" spans="14:14" ht="15.75" customHeight="1">
      <c r="N856" s="31"/>
    </row>
    <row r="857" spans="14:14" ht="15.75" customHeight="1">
      <c r="N857" s="31"/>
    </row>
    <row r="858" spans="14:14" ht="15.75" customHeight="1">
      <c r="N858" s="31"/>
    </row>
    <row r="859" spans="14:14" ht="15.75" customHeight="1">
      <c r="N859" s="31"/>
    </row>
    <row r="860" spans="14:14" ht="15.75" customHeight="1">
      <c r="N860" s="31"/>
    </row>
    <row r="861" spans="14:14" ht="15.75" customHeight="1">
      <c r="N861" s="31"/>
    </row>
    <row r="862" spans="14:14" ht="15.75" customHeight="1">
      <c r="N862" s="31"/>
    </row>
    <row r="863" spans="14:14" ht="15.75" customHeight="1">
      <c r="N863" s="31"/>
    </row>
    <row r="864" spans="14:14" ht="15.75" customHeight="1">
      <c r="N864" s="31"/>
    </row>
    <row r="865" spans="14:14" ht="15.75" customHeight="1">
      <c r="N865" s="31"/>
    </row>
    <row r="866" spans="14:14" ht="15.75" customHeight="1">
      <c r="N866" s="31"/>
    </row>
    <row r="867" spans="14:14" ht="15.75" customHeight="1">
      <c r="N867" s="31"/>
    </row>
    <row r="868" spans="14:14" ht="15.75" customHeight="1">
      <c r="N868" s="31"/>
    </row>
    <row r="869" spans="14:14" ht="15.75" customHeight="1">
      <c r="N869" s="31"/>
    </row>
    <row r="870" spans="14:14" ht="15.75" customHeight="1">
      <c r="N870" s="31"/>
    </row>
    <row r="871" spans="14:14" ht="15.75" customHeight="1">
      <c r="N871" s="31"/>
    </row>
    <row r="872" spans="14:14" ht="15.75" customHeight="1">
      <c r="N872" s="31"/>
    </row>
    <row r="873" spans="14:14" ht="15.75" customHeight="1">
      <c r="N873" s="31"/>
    </row>
    <row r="874" spans="14:14" ht="15.75" customHeight="1">
      <c r="N874" s="31"/>
    </row>
    <row r="875" spans="14:14" ht="15.75" customHeight="1">
      <c r="N875" s="31"/>
    </row>
    <row r="876" spans="14:14" ht="15.75" customHeight="1">
      <c r="N876" s="31"/>
    </row>
    <row r="877" spans="14:14" ht="15.75" customHeight="1">
      <c r="N877" s="31"/>
    </row>
    <row r="878" spans="14:14" ht="15.75" customHeight="1">
      <c r="N878" s="31"/>
    </row>
    <row r="879" spans="14:14" ht="15.75" customHeight="1">
      <c r="N879" s="31"/>
    </row>
    <row r="880" spans="14:14" ht="15.75" customHeight="1">
      <c r="N880" s="31"/>
    </row>
    <row r="881" spans="14:14" ht="15.75" customHeight="1">
      <c r="N881" s="31"/>
    </row>
    <row r="882" spans="14:14" ht="15.75" customHeight="1">
      <c r="N882" s="31"/>
    </row>
    <row r="883" spans="14:14" ht="15.75" customHeight="1">
      <c r="N883" s="31"/>
    </row>
    <row r="884" spans="14:14" ht="15.75" customHeight="1">
      <c r="N884" s="31"/>
    </row>
    <row r="885" spans="14:14" ht="15.75" customHeight="1">
      <c r="N885" s="31"/>
    </row>
    <row r="886" spans="14:14" ht="15.75" customHeight="1">
      <c r="N886" s="31"/>
    </row>
    <row r="887" spans="14:14" ht="15.75" customHeight="1">
      <c r="N887" s="31"/>
    </row>
    <row r="888" spans="14:14" ht="15.75" customHeight="1">
      <c r="N888" s="31"/>
    </row>
    <row r="889" spans="14:14" ht="15.75" customHeight="1">
      <c r="N889" s="31"/>
    </row>
    <row r="890" spans="14:14" ht="15.75" customHeight="1">
      <c r="N890" s="31"/>
    </row>
    <row r="891" spans="14:14" ht="15.75" customHeight="1">
      <c r="N891" s="31"/>
    </row>
    <row r="892" spans="14:14" ht="15.75" customHeight="1">
      <c r="N892" s="31"/>
    </row>
    <row r="893" spans="14:14" ht="15.75" customHeight="1">
      <c r="N893" s="31"/>
    </row>
    <row r="894" spans="14:14" ht="15.75" customHeight="1">
      <c r="N894" s="31"/>
    </row>
    <row r="895" spans="14:14" ht="15.75" customHeight="1">
      <c r="N895" s="31"/>
    </row>
    <row r="896" spans="14:14" ht="15.75" customHeight="1">
      <c r="N896" s="31"/>
    </row>
    <row r="897" spans="14:14" ht="15.75" customHeight="1">
      <c r="N897" s="31"/>
    </row>
    <row r="898" spans="14:14" ht="15.75" customHeight="1">
      <c r="N898" s="31"/>
    </row>
    <row r="899" spans="14:14" ht="15.75" customHeight="1">
      <c r="N899" s="31"/>
    </row>
    <row r="900" spans="14:14" ht="15.75" customHeight="1">
      <c r="N900" s="31"/>
    </row>
    <row r="901" spans="14:14" ht="15.75" customHeight="1">
      <c r="N901" s="31"/>
    </row>
    <row r="902" spans="14:14" ht="15.75" customHeight="1">
      <c r="N902" s="31"/>
    </row>
    <row r="903" spans="14:14" ht="15.75" customHeight="1">
      <c r="N903" s="31"/>
    </row>
    <row r="904" spans="14:14" ht="15.75" customHeight="1">
      <c r="N904" s="31"/>
    </row>
    <row r="905" spans="14:14" ht="15.75" customHeight="1">
      <c r="N905" s="31"/>
    </row>
    <row r="906" spans="14:14" ht="15.75" customHeight="1">
      <c r="N906" s="31"/>
    </row>
    <row r="907" spans="14:14" ht="15.75" customHeight="1">
      <c r="N907" s="31"/>
    </row>
    <row r="908" spans="14:14" ht="15.75" customHeight="1">
      <c r="N908" s="31"/>
    </row>
    <row r="909" spans="14:14" ht="15.75" customHeight="1">
      <c r="N909" s="31"/>
    </row>
    <row r="910" spans="14:14" ht="15.75" customHeight="1">
      <c r="N910" s="31"/>
    </row>
    <row r="911" spans="14:14" ht="15.75" customHeight="1">
      <c r="N911" s="31"/>
    </row>
    <row r="912" spans="14:14" ht="15.75" customHeight="1">
      <c r="N912" s="31"/>
    </row>
    <row r="913" spans="14:14" ht="15.75" customHeight="1">
      <c r="N913" s="31"/>
    </row>
    <row r="914" spans="14:14" ht="15.75" customHeight="1">
      <c r="N914" s="31"/>
    </row>
    <row r="915" spans="14:14" ht="15.75" customHeight="1">
      <c r="N915" s="31"/>
    </row>
    <row r="916" spans="14:14" ht="15.75" customHeight="1">
      <c r="N916" s="31"/>
    </row>
    <row r="917" spans="14:14" ht="15.75" customHeight="1">
      <c r="N917" s="31"/>
    </row>
    <row r="918" spans="14:14" ht="15.75" customHeight="1">
      <c r="N918" s="31"/>
    </row>
    <row r="919" spans="14:14" ht="15.75" customHeight="1">
      <c r="N919" s="31"/>
    </row>
    <row r="920" spans="14:14" ht="15.75" customHeight="1">
      <c r="N920" s="31"/>
    </row>
    <row r="921" spans="14:14" ht="15.75" customHeight="1">
      <c r="N921" s="31"/>
    </row>
    <row r="922" spans="14:14" ht="15.75" customHeight="1">
      <c r="N922" s="31"/>
    </row>
    <row r="923" spans="14:14" ht="15.75" customHeight="1">
      <c r="N923" s="31"/>
    </row>
    <row r="924" spans="14:14" ht="15.75" customHeight="1">
      <c r="N924" s="31"/>
    </row>
    <row r="925" spans="14:14" ht="15.75" customHeight="1">
      <c r="N925" s="31"/>
    </row>
    <row r="926" spans="14:14" ht="15.75" customHeight="1">
      <c r="N926" s="31"/>
    </row>
    <row r="927" spans="14:14" ht="15.75" customHeight="1">
      <c r="N927" s="31"/>
    </row>
    <row r="928" spans="14:14" ht="15.75" customHeight="1">
      <c r="N928" s="31"/>
    </row>
    <row r="929" spans="14:14" ht="15.75" customHeight="1">
      <c r="N929" s="31"/>
    </row>
    <row r="930" spans="14:14" ht="15.75" customHeight="1">
      <c r="N930" s="31"/>
    </row>
    <row r="931" spans="14:14" ht="15.75" customHeight="1">
      <c r="N931" s="31"/>
    </row>
    <row r="932" spans="14:14" ht="15.75" customHeight="1">
      <c r="N932" s="31"/>
    </row>
    <row r="933" spans="14:14" ht="15.75" customHeight="1">
      <c r="N933" s="31"/>
    </row>
    <row r="934" spans="14:14" ht="15.75" customHeight="1">
      <c r="N934" s="31"/>
    </row>
    <row r="935" spans="14:14" ht="15.75" customHeight="1">
      <c r="N935" s="31"/>
    </row>
    <row r="936" spans="14:14" ht="15.75" customHeight="1">
      <c r="N936" s="31"/>
    </row>
    <row r="937" spans="14:14" ht="15.75" customHeight="1">
      <c r="N937" s="31"/>
    </row>
    <row r="938" spans="14:14" ht="15.75" customHeight="1">
      <c r="N938" s="31"/>
    </row>
    <row r="939" spans="14:14" ht="15.75" customHeight="1">
      <c r="N939" s="31"/>
    </row>
    <row r="940" spans="14:14" ht="15.75" customHeight="1">
      <c r="N940" s="31"/>
    </row>
    <row r="941" spans="14:14" ht="15.75" customHeight="1">
      <c r="N941" s="31"/>
    </row>
    <row r="942" spans="14:14" ht="15.75" customHeight="1">
      <c r="N942" s="31"/>
    </row>
    <row r="943" spans="14:14" ht="15.75" customHeight="1">
      <c r="N943" s="31"/>
    </row>
    <row r="944" spans="14:14" ht="15.75" customHeight="1">
      <c r="N944" s="31"/>
    </row>
    <row r="945" spans="14:14" ht="15.75" customHeight="1">
      <c r="N945" s="31"/>
    </row>
  </sheetData>
  <mergeCells count="813">
    <mergeCell ref="AG88:AG89"/>
    <mergeCell ref="AH88:AH89"/>
    <mergeCell ref="AI88:AI89"/>
    <mergeCell ref="AJ88:AJ89"/>
    <mergeCell ref="AK88:AK89"/>
    <mergeCell ref="AB90:AB91"/>
    <mergeCell ref="W88:W89"/>
    <mergeCell ref="X88:X89"/>
    <mergeCell ref="Y88:Y89"/>
    <mergeCell ref="Z88:Z89"/>
    <mergeCell ref="AA88:AA89"/>
    <mergeCell ref="AB88:AB89"/>
    <mergeCell ref="AD88:AD89"/>
    <mergeCell ref="AE88:AE89"/>
    <mergeCell ref="AF88:AF89"/>
    <mergeCell ref="AB66:AB67"/>
    <mergeCell ref="AC66:AC67"/>
    <mergeCell ref="AD66:AD67"/>
    <mergeCell ref="AE66:AE67"/>
    <mergeCell ref="AF66:AF67"/>
    <mergeCell ref="AK66:AK6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Z63:Z65"/>
    <mergeCell ref="AA63:AA65"/>
    <mergeCell ref="J66:J67"/>
    <mergeCell ref="K66:K67"/>
    <mergeCell ref="L66:L67"/>
    <mergeCell ref="M66:M67"/>
    <mergeCell ref="W66:W67"/>
    <mergeCell ref="X66:X67"/>
    <mergeCell ref="Y66:Y67"/>
    <mergeCell ref="Z66:Z67"/>
    <mergeCell ref="AA66:AA67"/>
    <mergeCell ref="A66:A67"/>
    <mergeCell ref="B66:B67"/>
    <mergeCell ref="C66:C67"/>
    <mergeCell ref="D66:D67"/>
    <mergeCell ref="E66:E67"/>
    <mergeCell ref="F66:F67"/>
    <mergeCell ref="G66:G67"/>
    <mergeCell ref="H66:H67"/>
    <mergeCell ref="I66:I67"/>
    <mergeCell ref="AD63:AD65"/>
    <mergeCell ref="AE63:AE65"/>
    <mergeCell ref="AF63:AF65"/>
    <mergeCell ref="AK63:AK65"/>
    <mergeCell ref="AA61:AA62"/>
    <mergeCell ref="AB61:AB62"/>
    <mergeCell ref="AC61:AC62"/>
    <mergeCell ref="AD61:AD62"/>
    <mergeCell ref="AE61:AE62"/>
    <mergeCell ref="AF61:AF62"/>
    <mergeCell ref="AK61:AK62"/>
    <mergeCell ref="A63:A65"/>
    <mergeCell ref="B63:B65"/>
    <mergeCell ref="C63:C65"/>
    <mergeCell ref="D63:D65"/>
    <mergeCell ref="E63:E65"/>
    <mergeCell ref="F63:F65"/>
    <mergeCell ref="G63:G65"/>
    <mergeCell ref="H63:H65"/>
    <mergeCell ref="I63:I65"/>
    <mergeCell ref="J63:J65"/>
    <mergeCell ref="K63:K65"/>
    <mergeCell ref="L63:L65"/>
    <mergeCell ref="M63:M65"/>
    <mergeCell ref="W63:W65"/>
    <mergeCell ref="X63:X65"/>
    <mergeCell ref="Y63:Y65"/>
    <mergeCell ref="AB59:AB60"/>
    <mergeCell ref="AC59:AC60"/>
    <mergeCell ref="M59:M60"/>
    <mergeCell ref="W59:W60"/>
    <mergeCell ref="X59:X60"/>
    <mergeCell ref="Y59:Y60"/>
    <mergeCell ref="Z59:Z60"/>
    <mergeCell ref="AA59:AA60"/>
    <mergeCell ref="AB63:AB65"/>
    <mergeCell ref="AC63:AC65"/>
    <mergeCell ref="AD59:AD60"/>
    <mergeCell ref="AE59:AE60"/>
    <mergeCell ref="AF59:AF60"/>
    <mergeCell ref="AK59:AK60"/>
    <mergeCell ref="A61:A62"/>
    <mergeCell ref="B61:B62"/>
    <mergeCell ref="C61:C62"/>
    <mergeCell ref="D61:D62"/>
    <mergeCell ref="E61:E62"/>
    <mergeCell ref="F61:F62"/>
    <mergeCell ref="G61:G62"/>
    <mergeCell ref="H61:H62"/>
    <mergeCell ref="I61:I62"/>
    <mergeCell ref="J61:J62"/>
    <mergeCell ref="K61:K62"/>
    <mergeCell ref="L61:L62"/>
    <mergeCell ref="M61:M62"/>
    <mergeCell ref="W61:W62"/>
    <mergeCell ref="X61:X62"/>
    <mergeCell ref="Y61:Y62"/>
    <mergeCell ref="Z61:Z62"/>
    <mergeCell ref="J59:J60"/>
    <mergeCell ref="K59:K60"/>
    <mergeCell ref="L59:L60"/>
    <mergeCell ref="A59:A60"/>
    <mergeCell ref="B59:B60"/>
    <mergeCell ref="C59:C60"/>
    <mergeCell ref="D59:D60"/>
    <mergeCell ref="E59:E60"/>
    <mergeCell ref="F59:F60"/>
    <mergeCell ref="G59:G60"/>
    <mergeCell ref="H59:H60"/>
    <mergeCell ref="I59:I60"/>
    <mergeCell ref="AG53:AG54"/>
    <mergeCell ref="AH53:AH54"/>
    <mergeCell ref="AI53:AI54"/>
    <mergeCell ref="AJ53:AJ54"/>
    <mergeCell ref="AK53:AK54"/>
    <mergeCell ref="AK51:AK52"/>
    <mergeCell ref="A53:A54"/>
    <mergeCell ref="B53:B54"/>
    <mergeCell ref="C53:C54"/>
    <mergeCell ref="D53:D54"/>
    <mergeCell ref="E53:E54"/>
    <mergeCell ref="F53:F54"/>
    <mergeCell ref="G53:G54"/>
    <mergeCell ref="H53:H54"/>
    <mergeCell ref="I53:I54"/>
    <mergeCell ref="J53:J54"/>
    <mergeCell ref="K53:K54"/>
    <mergeCell ref="L53:L54"/>
    <mergeCell ref="M53:M54"/>
    <mergeCell ref="W53:W54"/>
    <mergeCell ref="X53:X54"/>
    <mergeCell ref="Y53:Y54"/>
    <mergeCell ref="Z53:Z54"/>
    <mergeCell ref="AA53:AA54"/>
    <mergeCell ref="AB53:AB54"/>
    <mergeCell ref="AC53:AC54"/>
    <mergeCell ref="AD53:AD54"/>
    <mergeCell ref="AE53:AE54"/>
    <mergeCell ref="AF53:AF54"/>
    <mergeCell ref="AB51:AB52"/>
    <mergeCell ref="AC51:AC52"/>
    <mergeCell ref="AD51:AD52"/>
    <mergeCell ref="AE51:AE52"/>
    <mergeCell ref="AF51:AF52"/>
    <mergeCell ref="AG51:AG52"/>
    <mergeCell ref="AH51:AH52"/>
    <mergeCell ref="AI51:AI52"/>
    <mergeCell ref="AJ51:AJ52"/>
    <mergeCell ref="J51:J52"/>
    <mergeCell ref="K51:K52"/>
    <mergeCell ref="L51:L52"/>
    <mergeCell ref="M51:M52"/>
    <mergeCell ref="W51:W52"/>
    <mergeCell ref="X51:X52"/>
    <mergeCell ref="Y51:Y52"/>
    <mergeCell ref="Z51:Z52"/>
    <mergeCell ref="AA51:AA52"/>
    <mergeCell ref="A51:A52"/>
    <mergeCell ref="B51:B52"/>
    <mergeCell ref="C51:C52"/>
    <mergeCell ref="D51:D52"/>
    <mergeCell ref="E51:E52"/>
    <mergeCell ref="F51:F52"/>
    <mergeCell ref="G51:G52"/>
    <mergeCell ref="H51:H52"/>
    <mergeCell ref="I51:I52"/>
    <mergeCell ref="AK46:AK48"/>
    <mergeCell ref="A48:A49"/>
    <mergeCell ref="B48:B49"/>
    <mergeCell ref="C48:C49"/>
    <mergeCell ref="D48:D49"/>
    <mergeCell ref="E48:E49"/>
    <mergeCell ref="F48:F49"/>
    <mergeCell ref="G48:G49"/>
    <mergeCell ref="H48:H49"/>
    <mergeCell ref="I48:I49"/>
    <mergeCell ref="J48:J49"/>
    <mergeCell ref="K48:K49"/>
    <mergeCell ref="L48:L49"/>
    <mergeCell ref="M48:M49"/>
    <mergeCell ref="W48:W49"/>
    <mergeCell ref="X48:X49"/>
    <mergeCell ref="Y48:Y49"/>
    <mergeCell ref="Z48:Z49"/>
    <mergeCell ref="AA48:AA49"/>
    <mergeCell ref="AB48:AB49"/>
    <mergeCell ref="AB46:AB47"/>
    <mergeCell ref="AC46:AC50"/>
    <mergeCell ref="AD46:AD50"/>
    <mergeCell ref="AE46:AE50"/>
    <mergeCell ref="AF46:AF50"/>
    <mergeCell ref="AG46:AG50"/>
    <mergeCell ref="AH46:AH50"/>
    <mergeCell ref="AI46:AI50"/>
    <mergeCell ref="AJ46:AJ50"/>
    <mergeCell ref="J46:J47"/>
    <mergeCell ref="K46:K47"/>
    <mergeCell ref="L46:L47"/>
    <mergeCell ref="M46:M47"/>
    <mergeCell ref="W46:W47"/>
    <mergeCell ref="X46:X47"/>
    <mergeCell ref="Y46:Y47"/>
    <mergeCell ref="Z46:Z47"/>
    <mergeCell ref="AA46:AA47"/>
    <mergeCell ref="A46:A47"/>
    <mergeCell ref="B46:B47"/>
    <mergeCell ref="C46:C47"/>
    <mergeCell ref="D46:D47"/>
    <mergeCell ref="E46:E47"/>
    <mergeCell ref="F46:F47"/>
    <mergeCell ref="G46:G47"/>
    <mergeCell ref="H46:H47"/>
    <mergeCell ref="I46:I47"/>
    <mergeCell ref="AB41:AB42"/>
    <mergeCell ref="AC41:AC42"/>
    <mergeCell ref="AD41:AD42"/>
    <mergeCell ref="AE41:AE42"/>
    <mergeCell ref="AF41:AF42"/>
    <mergeCell ref="AK41:AK42"/>
    <mergeCell ref="A43:A44"/>
    <mergeCell ref="W43:W44"/>
    <mergeCell ref="X43:X44"/>
    <mergeCell ref="Y43:Y44"/>
    <mergeCell ref="Z43:Z44"/>
    <mergeCell ref="AA43:AA44"/>
    <mergeCell ref="AB43:AB44"/>
    <mergeCell ref="AC43:AC44"/>
    <mergeCell ref="AD43:AD44"/>
    <mergeCell ref="AE43:AE44"/>
    <mergeCell ref="AF43:AF44"/>
    <mergeCell ref="AG43:AG44"/>
    <mergeCell ref="AH43:AH44"/>
    <mergeCell ref="AI43:AI44"/>
    <mergeCell ref="AJ43:AJ44"/>
    <mergeCell ref="AK43:AK44"/>
    <mergeCell ref="AB38:AB40"/>
    <mergeCell ref="AC38:AC40"/>
    <mergeCell ref="AD38:AD40"/>
    <mergeCell ref="AE38:AE40"/>
    <mergeCell ref="AF38:AF40"/>
    <mergeCell ref="AK38:AK40"/>
    <mergeCell ref="A41:A42"/>
    <mergeCell ref="B41:B42"/>
    <mergeCell ref="C41:C42"/>
    <mergeCell ref="D41:D42"/>
    <mergeCell ref="E41:E42"/>
    <mergeCell ref="F41:F42"/>
    <mergeCell ref="G41:G42"/>
    <mergeCell ref="H41:H42"/>
    <mergeCell ref="I41:I42"/>
    <mergeCell ref="J41:J42"/>
    <mergeCell ref="K41:K42"/>
    <mergeCell ref="L41:L42"/>
    <mergeCell ref="M41:M42"/>
    <mergeCell ref="W41:W42"/>
    <mergeCell ref="X41:X42"/>
    <mergeCell ref="Y41:Y42"/>
    <mergeCell ref="Z41:Z42"/>
    <mergeCell ref="AA41:AA42"/>
    <mergeCell ref="J38:J40"/>
    <mergeCell ref="K38:K40"/>
    <mergeCell ref="L38:L40"/>
    <mergeCell ref="M38:M40"/>
    <mergeCell ref="W38:W40"/>
    <mergeCell ref="X38:X40"/>
    <mergeCell ref="Y38:Y40"/>
    <mergeCell ref="Z38:Z40"/>
    <mergeCell ref="AA38:AA40"/>
    <mergeCell ref="A38:A40"/>
    <mergeCell ref="B38:B40"/>
    <mergeCell ref="C38:C40"/>
    <mergeCell ref="D38:D40"/>
    <mergeCell ref="E38:E40"/>
    <mergeCell ref="F38:F40"/>
    <mergeCell ref="G38:G40"/>
    <mergeCell ref="H38:H40"/>
    <mergeCell ref="I38:I40"/>
    <mergeCell ref="A1:B4"/>
    <mergeCell ref="C1:AI2"/>
    <mergeCell ref="AJ1:AK1"/>
    <mergeCell ref="AJ2:AK2"/>
    <mergeCell ref="C3:AI4"/>
    <mergeCell ref="AJ3:AK3"/>
    <mergeCell ref="AJ4:AK4"/>
    <mergeCell ref="H9:AA9"/>
    <mergeCell ref="AB9:AK10"/>
    <mergeCell ref="H10:L10"/>
    <mergeCell ref="M10:AA10"/>
    <mergeCell ref="A5:B5"/>
    <mergeCell ref="C5:AK5"/>
    <mergeCell ref="A6:B6"/>
    <mergeCell ref="C6:AK6"/>
    <mergeCell ref="A7:B7"/>
    <mergeCell ref="C7:AK7"/>
    <mergeCell ref="C8:AK8"/>
    <mergeCell ref="A8:B8"/>
    <mergeCell ref="A9:G9"/>
    <mergeCell ref="B10:E10"/>
    <mergeCell ref="A11:A12"/>
    <mergeCell ref="B11:B12"/>
    <mergeCell ref="C11:C12"/>
    <mergeCell ref="F11:F12"/>
    <mergeCell ref="D11:D12"/>
    <mergeCell ref="E11:E12"/>
    <mergeCell ref="G10:G12"/>
    <mergeCell ref="J18:J19"/>
    <mergeCell ref="K18:K19"/>
    <mergeCell ref="H11:H12"/>
    <mergeCell ref="I11:J12"/>
    <mergeCell ref="A18:A19"/>
    <mergeCell ref="B18:B19"/>
    <mergeCell ref="C18:C19"/>
    <mergeCell ref="D18:D19"/>
    <mergeCell ref="E18:E19"/>
    <mergeCell ref="F18:F19"/>
    <mergeCell ref="G18:G19"/>
    <mergeCell ref="H18:H19"/>
    <mergeCell ref="I18:I19"/>
    <mergeCell ref="K11:L12"/>
    <mergeCell ref="M11:M12"/>
    <mergeCell ref="N11:N12"/>
    <mergeCell ref="O11:O12"/>
    <mergeCell ref="AF11:AF12"/>
    <mergeCell ref="AG11:AJ11"/>
    <mergeCell ref="Y18:Y19"/>
    <mergeCell ref="Z18:Z19"/>
    <mergeCell ref="AA18:AA19"/>
    <mergeCell ref="AB18:AB19"/>
    <mergeCell ref="AC18:AC19"/>
    <mergeCell ref="W11:X12"/>
    <mergeCell ref="Y11:Z12"/>
    <mergeCell ref="AA11:AA12"/>
    <mergeCell ref="AB11:AB12"/>
    <mergeCell ref="AC11:AC12"/>
    <mergeCell ref="AD11:AD12"/>
    <mergeCell ref="AE11:AE12"/>
    <mergeCell ref="AH18:AH19"/>
    <mergeCell ref="AJ18:AJ19"/>
    <mergeCell ref="AK15:AK16"/>
    <mergeCell ref="P11:P12"/>
    <mergeCell ref="Q11:Q12"/>
    <mergeCell ref="R11:R12"/>
    <mergeCell ref="S11:S12"/>
    <mergeCell ref="T11:T12"/>
    <mergeCell ref="U11:U12"/>
    <mergeCell ref="V11:V12"/>
    <mergeCell ref="AK11:AK12"/>
    <mergeCell ref="AD18:AD19"/>
    <mergeCell ref="AE18:AE19"/>
    <mergeCell ref="AF18:AF19"/>
    <mergeCell ref="AG18:AG19"/>
    <mergeCell ref="AI18:AI19"/>
    <mergeCell ref="AK18:AK19"/>
    <mergeCell ref="L18:L19"/>
    <mergeCell ref="M18:M19"/>
    <mergeCell ref="W18:W19"/>
    <mergeCell ref="X18:X19"/>
    <mergeCell ref="W30:W31"/>
    <mergeCell ref="X30:X31"/>
    <mergeCell ref="Y30:Y31"/>
    <mergeCell ref="Z30:Z31"/>
    <mergeCell ref="AA30:AA31"/>
    <mergeCell ref="AB30:AB31"/>
    <mergeCell ref="AC30:AC31"/>
    <mergeCell ref="AD30:AD31"/>
    <mergeCell ref="AE30:AE31"/>
    <mergeCell ref="AF30:AF31"/>
    <mergeCell ref="A20:A21"/>
    <mergeCell ref="B20:B21"/>
    <mergeCell ref="C20:C21"/>
    <mergeCell ref="D20:D21"/>
    <mergeCell ref="E20:E21"/>
    <mergeCell ref="F20:F21"/>
    <mergeCell ref="G20:G21"/>
    <mergeCell ref="H20:H21"/>
    <mergeCell ref="I20:I21"/>
    <mergeCell ref="J20:J21"/>
    <mergeCell ref="K20:K21"/>
    <mergeCell ref="L20:L21"/>
    <mergeCell ref="M20:M21"/>
    <mergeCell ref="N20:N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22:A23"/>
    <mergeCell ref="B22:B23"/>
    <mergeCell ref="AE22:AE23"/>
    <mergeCell ref="AF22:AF23"/>
    <mergeCell ref="AG22:AG23"/>
    <mergeCell ref="AH22:AH23"/>
    <mergeCell ref="AI22:AI23"/>
    <mergeCell ref="AJ22:AJ23"/>
    <mergeCell ref="AK22:AK23"/>
    <mergeCell ref="A24:A25"/>
    <mergeCell ref="B24:B25"/>
    <mergeCell ref="C24:C25"/>
    <mergeCell ref="D24:D25"/>
    <mergeCell ref="E24:E25"/>
    <mergeCell ref="F24:F25"/>
    <mergeCell ref="G24:G25"/>
    <mergeCell ref="H24:H25"/>
    <mergeCell ref="I24:I25"/>
    <mergeCell ref="J24:J25"/>
    <mergeCell ref="K24:K25"/>
    <mergeCell ref="L24:L25"/>
    <mergeCell ref="M24:M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26:A27"/>
    <mergeCell ref="B26:B27"/>
    <mergeCell ref="C26:C27"/>
    <mergeCell ref="D26:D27"/>
    <mergeCell ref="E26:E27"/>
    <mergeCell ref="F26:F27"/>
    <mergeCell ref="G26:G27"/>
    <mergeCell ref="H26:H27"/>
    <mergeCell ref="I26:I27"/>
    <mergeCell ref="J26:J27"/>
    <mergeCell ref="K26:K27"/>
    <mergeCell ref="L26:L27"/>
    <mergeCell ref="M26:M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28:A29"/>
    <mergeCell ref="B28:B29"/>
    <mergeCell ref="C28:C29"/>
    <mergeCell ref="D28:D29"/>
    <mergeCell ref="E28:E29"/>
    <mergeCell ref="F28:F29"/>
    <mergeCell ref="G28:G29"/>
    <mergeCell ref="H28:H29"/>
    <mergeCell ref="I28:I29"/>
    <mergeCell ref="J28:J29"/>
    <mergeCell ref="K28:K29"/>
    <mergeCell ref="L28:L29"/>
    <mergeCell ref="M28:M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F30:F31"/>
    <mergeCell ref="G30:G31"/>
    <mergeCell ref="H30:H31"/>
    <mergeCell ref="I30:I31"/>
    <mergeCell ref="J30:J31"/>
    <mergeCell ref="K30:K31"/>
    <mergeCell ref="L30:L31"/>
    <mergeCell ref="M30:M31"/>
    <mergeCell ref="A32:A33"/>
    <mergeCell ref="B32:B33"/>
    <mergeCell ref="C32:C33"/>
    <mergeCell ref="D32:D33"/>
    <mergeCell ref="E32:E33"/>
    <mergeCell ref="F32:F33"/>
    <mergeCell ref="G32:G33"/>
    <mergeCell ref="H32:H33"/>
    <mergeCell ref="I32:I33"/>
    <mergeCell ref="J32:J33"/>
    <mergeCell ref="K32:K33"/>
    <mergeCell ref="L32:L33"/>
    <mergeCell ref="M32:M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34:A35"/>
    <mergeCell ref="B34:B35"/>
    <mergeCell ref="C34:C35"/>
    <mergeCell ref="D34:D35"/>
    <mergeCell ref="E34:E35"/>
    <mergeCell ref="F34:F35"/>
    <mergeCell ref="G34:G35"/>
    <mergeCell ref="H34:H35"/>
    <mergeCell ref="I34:I35"/>
    <mergeCell ref="J34:J35"/>
    <mergeCell ref="K34:K35"/>
    <mergeCell ref="L34:L35"/>
    <mergeCell ref="M34:M35"/>
    <mergeCell ref="W34:W35"/>
    <mergeCell ref="X34:X35"/>
    <mergeCell ref="Y34:Y35"/>
    <mergeCell ref="Z34:Z35"/>
    <mergeCell ref="AA34:AA35"/>
    <mergeCell ref="A36:A37"/>
    <mergeCell ref="H36:H37"/>
    <mergeCell ref="AG34:AG35"/>
    <mergeCell ref="AH34:AH35"/>
    <mergeCell ref="AI34:AI35"/>
    <mergeCell ref="AJ34:AJ35"/>
    <mergeCell ref="AK34:AK35"/>
    <mergeCell ref="AB34:AB35"/>
    <mergeCell ref="AC34:AC35"/>
    <mergeCell ref="AD34:AD35"/>
    <mergeCell ref="AE34:AE35"/>
    <mergeCell ref="AF34:AF35"/>
    <mergeCell ref="A55:A56"/>
    <mergeCell ref="B55:B56"/>
    <mergeCell ref="C55:C56"/>
    <mergeCell ref="D55:D56"/>
    <mergeCell ref="E55:E56"/>
    <mergeCell ref="F55:F56"/>
    <mergeCell ref="G55:G56"/>
    <mergeCell ref="H55:H56"/>
    <mergeCell ref="I55:I56"/>
    <mergeCell ref="AF55:AF56"/>
    <mergeCell ref="AG55:AG56"/>
    <mergeCell ref="AH55:AH56"/>
    <mergeCell ref="AI55:AI56"/>
    <mergeCell ref="J55:J56"/>
    <mergeCell ref="K55:K56"/>
    <mergeCell ref="L55:L56"/>
    <mergeCell ref="M55:M56"/>
    <mergeCell ref="N55:N56"/>
    <mergeCell ref="W55:W56"/>
    <mergeCell ref="X55:X56"/>
    <mergeCell ref="Y55:Y56"/>
    <mergeCell ref="Z55:Z56"/>
    <mergeCell ref="Z57:Z58"/>
    <mergeCell ref="AA57:AA58"/>
    <mergeCell ref="AB57:AB58"/>
    <mergeCell ref="AC57:AC58"/>
    <mergeCell ref="AD57:AD58"/>
    <mergeCell ref="AE57:AE58"/>
    <mergeCell ref="AA55:AA56"/>
    <mergeCell ref="AB55:AB56"/>
    <mergeCell ref="AC55:AC56"/>
    <mergeCell ref="AD55:AD56"/>
    <mergeCell ref="AE55:AE56"/>
    <mergeCell ref="AF57:AF58"/>
    <mergeCell ref="AG57:AG58"/>
    <mergeCell ref="AH57:AH58"/>
    <mergeCell ref="AI57:AI58"/>
    <mergeCell ref="AJ57:AJ58"/>
    <mergeCell ref="AK57:AK58"/>
    <mergeCell ref="AJ55:AJ56"/>
    <mergeCell ref="AK55:AK56"/>
    <mergeCell ref="A57:A58"/>
    <mergeCell ref="B57:B58"/>
    <mergeCell ref="C57:C58"/>
    <mergeCell ref="D57:D58"/>
    <mergeCell ref="E57:E58"/>
    <mergeCell ref="F57:F58"/>
    <mergeCell ref="G57:G58"/>
    <mergeCell ref="H57:H58"/>
    <mergeCell ref="I57:I58"/>
    <mergeCell ref="J57:J58"/>
    <mergeCell ref="K57:K58"/>
    <mergeCell ref="L57:L58"/>
    <mergeCell ref="M57:M58"/>
    <mergeCell ref="W57:W58"/>
    <mergeCell ref="X57:X58"/>
    <mergeCell ref="Y57:Y58"/>
    <mergeCell ref="A72:A73"/>
    <mergeCell ref="B72:B73"/>
    <mergeCell ref="C72:C73"/>
    <mergeCell ref="D72:D73"/>
    <mergeCell ref="E72:E73"/>
    <mergeCell ref="F72:F73"/>
    <mergeCell ref="G72:G73"/>
    <mergeCell ref="H72:H73"/>
    <mergeCell ref="I72:I73"/>
    <mergeCell ref="J72:J73"/>
    <mergeCell ref="K72:K73"/>
    <mergeCell ref="L72:L73"/>
    <mergeCell ref="M72:M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74:A75"/>
    <mergeCell ref="B74:B75"/>
    <mergeCell ref="C74:C75"/>
    <mergeCell ref="D74:D75"/>
    <mergeCell ref="E74:E75"/>
    <mergeCell ref="F74:F75"/>
    <mergeCell ref="G74:G75"/>
    <mergeCell ref="H74:H75"/>
    <mergeCell ref="I74:I75"/>
    <mergeCell ref="J74:J75"/>
    <mergeCell ref="K74:K75"/>
    <mergeCell ref="L74:L75"/>
    <mergeCell ref="M74:M75"/>
    <mergeCell ref="W74:W75"/>
    <mergeCell ref="X74:X75"/>
    <mergeCell ref="Y74:Y75"/>
    <mergeCell ref="Z74:Z75"/>
    <mergeCell ref="AA74:AA75"/>
    <mergeCell ref="AB74:AB75"/>
    <mergeCell ref="AC74:AC75"/>
    <mergeCell ref="AE74:AE75"/>
    <mergeCell ref="AF74:AF75"/>
    <mergeCell ref="AG74:AG75"/>
    <mergeCell ref="AH74:AH75"/>
    <mergeCell ref="AI74:AI75"/>
    <mergeCell ref="AJ74:AJ75"/>
    <mergeCell ref="AK74:AK75"/>
    <mergeCell ref="A76:A77"/>
    <mergeCell ref="B76:B77"/>
    <mergeCell ref="C76:C77"/>
    <mergeCell ref="D76:D77"/>
    <mergeCell ref="E76:E77"/>
    <mergeCell ref="F76:F77"/>
    <mergeCell ref="G76:G77"/>
    <mergeCell ref="H76:H77"/>
    <mergeCell ref="I76:I77"/>
    <mergeCell ref="J76:J77"/>
    <mergeCell ref="K76:K77"/>
    <mergeCell ref="L76:L77"/>
    <mergeCell ref="M76:M77"/>
    <mergeCell ref="W76:W77"/>
    <mergeCell ref="X76:X77"/>
    <mergeCell ref="Y76:Y77"/>
    <mergeCell ref="Z76:Z77"/>
    <mergeCell ref="AA76:AA77"/>
    <mergeCell ref="AB76:AB77"/>
    <mergeCell ref="AC76:AC77"/>
    <mergeCell ref="AE76:AE77"/>
    <mergeCell ref="AF76:AF77"/>
    <mergeCell ref="AG76:AG77"/>
    <mergeCell ref="AH76:AH77"/>
    <mergeCell ref="AI76:AI77"/>
    <mergeCell ref="AJ76:AJ77"/>
    <mergeCell ref="AK76:AK77"/>
    <mergeCell ref="A78:A79"/>
    <mergeCell ref="B78:B79"/>
    <mergeCell ref="C78:C79"/>
    <mergeCell ref="D78:D79"/>
    <mergeCell ref="E78:E79"/>
    <mergeCell ref="F78:F79"/>
    <mergeCell ref="G78:G79"/>
    <mergeCell ref="H78:H79"/>
    <mergeCell ref="I78:I79"/>
    <mergeCell ref="J78:J79"/>
    <mergeCell ref="K78:K79"/>
    <mergeCell ref="L78:L79"/>
    <mergeCell ref="M78:M79"/>
    <mergeCell ref="X78:X79"/>
    <mergeCell ref="Y78:Y79"/>
    <mergeCell ref="Z78:Z79"/>
    <mergeCell ref="AA78:AA79"/>
    <mergeCell ref="AB78:AB79"/>
    <mergeCell ref="AC78:AC79"/>
    <mergeCell ref="AE78:AE79"/>
    <mergeCell ref="AF78:AF79"/>
    <mergeCell ref="AG78:AG79"/>
    <mergeCell ref="AH78:AH79"/>
    <mergeCell ref="AI78:AI79"/>
    <mergeCell ref="AJ78:AJ79"/>
    <mergeCell ref="AK78:AK79"/>
    <mergeCell ref="AB80:AB81"/>
    <mergeCell ref="A80:A81"/>
    <mergeCell ref="B80:B81"/>
    <mergeCell ref="C80:C81"/>
    <mergeCell ref="D80:D81"/>
    <mergeCell ref="E80:E81"/>
    <mergeCell ref="F80:F81"/>
    <mergeCell ref="G80:G81"/>
    <mergeCell ref="H80:H81"/>
    <mergeCell ref="I80:I81"/>
    <mergeCell ref="Z82:Z83"/>
    <mergeCell ref="J80:J81"/>
    <mergeCell ref="K80:K81"/>
    <mergeCell ref="L80:L81"/>
    <mergeCell ref="M80:M81"/>
    <mergeCell ref="X80:X81"/>
    <mergeCell ref="Y80:Y81"/>
    <mergeCell ref="Z80:Z81"/>
    <mergeCell ref="AA80:AA81"/>
    <mergeCell ref="AJ82:AJ83"/>
    <mergeCell ref="AC80:AC81"/>
    <mergeCell ref="AE80:AE81"/>
    <mergeCell ref="AF80:AF81"/>
    <mergeCell ref="AH80:AH81"/>
    <mergeCell ref="AI80:AI81"/>
    <mergeCell ref="AJ80:AJ81"/>
    <mergeCell ref="AK80:AK81"/>
    <mergeCell ref="A82:A83"/>
    <mergeCell ref="B82:B83"/>
    <mergeCell ref="C82:C83"/>
    <mergeCell ref="D82:D83"/>
    <mergeCell ref="E82:E83"/>
    <mergeCell ref="F82:F83"/>
    <mergeCell ref="G82:G83"/>
    <mergeCell ref="H82:H83"/>
    <mergeCell ref="I82:I83"/>
    <mergeCell ref="J82:J83"/>
    <mergeCell ref="K82:K83"/>
    <mergeCell ref="L82:L83"/>
    <mergeCell ref="M82:M83"/>
    <mergeCell ref="W82:W83"/>
    <mergeCell ref="X82:X83"/>
    <mergeCell ref="Y82:Y83"/>
    <mergeCell ref="AG84:AG85"/>
    <mergeCell ref="AI84:AI85"/>
    <mergeCell ref="AA82:AA83"/>
    <mergeCell ref="AB82:AB83"/>
    <mergeCell ref="AC82:AC83"/>
    <mergeCell ref="AE82:AE83"/>
    <mergeCell ref="AF82:AF83"/>
    <mergeCell ref="AG82:AG83"/>
    <mergeCell ref="AH82:AH83"/>
    <mergeCell ref="AI82:AI83"/>
    <mergeCell ref="AJ84:AJ85"/>
    <mergeCell ref="AK84:AK85"/>
    <mergeCell ref="AK82:AK83"/>
    <mergeCell ref="A84:A85"/>
    <mergeCell ref="B84:B85"/>
    <mergeCell ref="C84:C85"/>
    <mergeCell ref="D84:D85"/>
    <mergeCell ref="E84:E85"/>
    <mergeCell ref="F84:F85"/>
    <mergeCell ref="H84:H85"/>
    <mergeCell ref="I84:I85"/>
    <mergeCell ref="J84:J85"/>
    <mergeCell ref="K84:K85"/>
    <mergeCell ref="L84:L85"/>
    <mergeCell ref="M84:M85"/>
    <mergeCell ref="W84:W85"/>
    <mergeCell ref="X84:X85"/>
    <mergeCell ref="Y84:Y85"/>
    <mergeCell ref="Z84:Z85"/>
    <mergeCell ref="AA84:AA85"/>
    <mergeCell ref="AB84:AB85"/>
    <mergeCell ref="AC84:AC85"/>
    <mergeCell ref="AE84:AE85"/>
    <mergeCell ref="AF84:AF85"/>
  </mergeCells>
  <conditionalFormatting sqref="I16 X16">
    <cfRule type="containsText" dxfId="1174" priority="1863" operator="containsText" text="Muy Bajo">
      <formula>NOT(ISERROR(SEARCH(("Muy Bajo"),(I16))))</formula>
    </cfRule>
  </conditionalFormatting>
  <conditionalFormatting sqref="I16 X16">
    <cfRule type="containsText" dxfId="1173" priority="1864" operator="containsText" text="Baja">
      <formula>NOT(ISERROR(SEARCH(("Baja"),(I16))))</formula>
    </cfRule>
  </conditionalFormatting>
  <conditionalFormatting sqref="I16 X16">
    <cfRule type="containsText" dxfId="1172" priority="1865" operator="containsText" text="Muy alta">
      <formula>NOT(ISERROR(SEARCH(("Muy alta"),(I16))))</formula>
    </cfRule>
  </conditionalFormatting>
  <conditionalFormatting sqref="I16 X16">
    <cfRule type="containsText" dxfId="1171" priority="1866" operator="containsText" text="Alta">
      <formula>NOT(ISERROR(SEARCH(("Alta"),(I16))))</formula>
    </cfRule>
  </conditionalFormatting>
  <conditionalFormatting sqref="I16 X16">
    <cfRule type="containsText" dxfId="1170" priority="1867" operator="containsText" text="Media">
      <formula>NOT(ISERROR(SEARCH(("Media"),(I16))))</formula>
    </cfRule>
  </conditionalFormatting>
  <conditionalFormatting sqref="K16 Z16">
    <cfRule type="containsText" dxfId="1169" priority="1868" operator="containsText" text="Catastrófico">
      <formula>NOT(ISERROR(SEARCH(("Catastrófico"),(K16))))</formula>
    </cfRule>
  </conditionalFormatting>
  <conditionalFormatting sqref="K16 Z16">
    <cfRule type="containsText" dxfId="1168" priority="1869" operator="containsText" text="Mayor">
      <formula>NOT(ISERROR(SEARCH(("Mayor"),(K16))))</formula>
    </cfRule>
  </conditionalFormatting>
  <conditionalFormatting sqref="K16 Z16:AA16 M16">
    <cfRule type="containsText" dxfId="1167" priority="1870" operator="containsText" text="Moderado">
      <formula>NOT(ISERROR(SEARCH(("Moderado"),(K16))))</formula>
    </cfRule>
  </conditionalFormatting>
  <conditionalFormatting sqref="K16 Z16">
    <cfRule type="containsText" dxfId="1166" priority="1871" operator="containsText" text="Menor">
      <formula>NOT(ISERROR(SEARCH(("Menor"),(K16))))</formula>
    </cfRule>
  </conditionalFormatting>
  <conditionalFormatting sqref="K16 Z16">
    <cfRule type="containsText" dxfId="1165" priority="1872" operator="containsText" text="Leve">
      <formula>NOT(ISERROR(SEARCH(("Leve"),(K16))))</formula>
    </cfRule>
  </conditionalFormatting>
  <conditionalFormatting sqref="M16 AA16">
    <cfRule type="containsText" dxfId="1164" priority="1873" operator="containsText" text="Bajo">
      <formula>NOT(ISERROR(SEARCH(("Bajo"),(M16))))</formula>
    </cfRule>
  </conditionalFormatting>
  <conditionalFormatting sqref="M16 AA16">
    <cfRule type="containsText" dxfId="1163" priority="1875" operator="containsText" text="Alto">
      <formula>NOT(ISERROR(SEARCH(("Alto"),(M16))))</formula>
    </cfRule>
  </conditionalFormatting>
  <conditionalFormatting sqref="M16 AA16">
    <cfRule type="containsText" dxfId="1162" priority="1876" operator="containsText" text="Extremo">
      <formula>NOT(ISERROR(SEARCH(("Extremo"),(M16))))</formula>
    </cfRule>
  </conditionalFormatting>
  <conditionalFormatting sqref="I17">
    <cfRule type="containsText" dxfId="1161" priority="1802" operator="containsText" text="Muy Bajo">
      <formula>NOT(ISERROR(SEARCH("Muy Bajo",I17)))</formula>
    </cfRule>
    <cfRule type="containsText" dxfId="1160" priority="1803" operator="containsText" text="Baja">
      <formula>NOT(ISERROR(SEARCH("Baja",I17)))</formula>
    </cfRule>
    <cfRule type="containsText" dxfId="1159" priority="1804" operator="containsText" text="Muy alta">
      <formula>NOT(ISERROR(SEARCH("Muy alta",I17)))</formula>
    </cfRule>
    <cfRule type="containsText" dxfId="1158" priority="1805" operator="containsText" text="Alta">
      <formula>NOT(ISERROR(SEARCH("Alta",I17)))</formula>
    </cfRule>
    <cfRule type="containsText" dxfId="1157" priority="1806" operator="containsText" text="Media">
      <formula>NOT(ISERROR(SEARCH("Media",I17)))</formula>
    </cfRule>
  </conditionalFormatting>
  <conditionalFormatting sqref="K17">
    <cfRule type="containsText" dxfId="1156" priority="1797" operator="containsText" text="Catastrófico">
      <formula>NOT(ISERROR(SEARCH("Catastrófico",K17)))</formula>
    </cfRule>
    <cfRule type="containsText" dxfId="1155" priority="1798" operator="containsText" text="Mayor">
      <formula>NOT(ISERROR(SEARCH("Mayor",K17)))</formula>
    </cfRule>
    <cfRule type="containsText" dxfId="1154" priority="1799" operator="containsText" text="Moderado">
      <formula>NOT(ISERROR(SEARCH("Moderado",K17)))</formula>
    </cfRule>
    <cfRule type="containsText" dxfId="1153" priority="1800" operator="containsText" text="Menor">
      <formula>NOT(ISERROR(SEARCH("Menor",K17)))</formula>
    </cfRule>
    <cfRule type="containsText" dxfId="1152" priority="1801" operator="containsText" text="Leve">
      <formula>NOT(ISERROR(SEARCH("Leve",K17)))</formula>
    </cfRule>
  </conditionalFormatting>
  <conditionalFormatting sqref="M17">
    <cfRule type="containsText" dxfId="1151" priority="1793" operator="containsText" text="Bajo">
      <formula>NOT(ISERROR(SEARCH("Bajo",M17)))</formula>
    </cfRule>
    <cfRule type="containsText" dxfId="1150" priority="1794" operator="containsText" text="Moderado">
      <formula>NOT(ISERROR(SEARCH("Moderado",M17)))</formula>
    </cfRule>
    <cfRule type="containsText" dxfId="1149" priority="1795" operator="containsText" text="Alto">
      <formula>NOT(ISERROR(SEARCH("Alto",M17)))</formula>
    </cfRule>
    <cfRule type="containsText" dxfId="1148" priority="1796" operator="containsText" text="Extremo">
      <formula>NOT(ISERROR(SEARCH("Extremo",M17)))</formula>
    </cfRule>
  </conditionalFormatting>
  <conditionalFormatting sqref="X17">
    <cfRule type="containsText" dxfId="1147" priority="1788" operator="containsText" text="Muy Bajo">
      <formula>NOT(ISERROR(SEARCH("Muy Bajo",X17)))</formula>
    </cfRule>
    <cfRule type="containsText" dxfId="1146" priority="1789" operator="containsText" text="Baja">
      <formula>NOT(ISERROR(SEARCH("Baja",X17)))</formula>
    </cfRule>
    <cfRule type="containsText" dxfId="1145" priority="1790" operator="containsText" text="Muy alta">
      <formula>NOT(ISERROR(SEARCH("Muy alta",X17)))</formula>
    </cfRule>
    <cfRule type="containsText" dxfId="1144" priority="1791" operator="containsText" text="Alta">
      <formula>NOT(ISERROR(SEARCH("Alta",X17)))</formula>
    </cfRule>
    <cfRule type="containsText" dxfId="1143" priority="1792" operator="containsText" text="Media">
      <formula>NOT(ISERROR(SEARCH("Media",X17)))</formula>
    </cfRule>
  </conditionalFormatting>
  <conditionalFormatting sqref="Z17">
    <cfRule type="containsText" dxfId="1142" priority="1783" operator="containsText" text="Catastrófico">
      <formula>NOT(ISERROR(SEARCH("Catastrófico",Z17)))</formula>
    </cfRule>
    <cfRule type="containsText" dxfId="1141" priority="1784" operator="containsText" text="Mayor">
      <formula>NOT(ISERROR(SEARCH("Mayor",Z17)))</formula>
    </cfRule>
    <cfRule type="containsText" dxfId="1140" priority="1785" operator="containsText" text="Moderado">
      <formula>NOT(ISERROR(SEARCH("Moderado",Z17)))</formula>
    </cfRule>
    <cfRule type="containsText" dxfId="1139" priority="1786" operator="containsText" text="Menor">
      <formula>NOT(ISERROR(SEARCH("Menor",Z17)))</formula>
    </cfRule>
    <cfRule type="containsText" dxfId="1138" priority="1787" operator="containsText" text="Leve">
      <formula>NOT(ISERROR(SEARCH("Leve",Z17)))</formula>
    </cfRule>
  </conditionalFormatting>
  <conditionalFormatting sqref="AA17">
    <cfRule type="containsText" dxfId="1137" priority="1779" operator="containsText" text="Bajo">
      <formula>NOT(ISERROR(SEARCH("Bajo",AA17)))</formula>
    </cfRule>
    <cfRule type="containsText" dxfId="1136" priority="1780" operator="containsText" text="Moderado">
      <formula>NOT(ISERROR(SEARCH("Moderado",AA17)))</formula>
    </cfRule>
    <cfRule type="containsText" dxfId="1135" priority="1781" operator="containsText" text="Alto">
      <formula>NOT(ISERROR(SEARCH("Alto",AA17)))</formula>
    </cfRule>
    <cfRule type="containsText" dxfId="1134" priority="1782" operator="containsText" text="Extremo">
      <formula>NOT(ISERROR(SEARCH("Extremo",AA17)))</formula>
    </cfRule>
  </conditionalFormatting>
  <conditionalFormatting sqref="I18">
    <cfRule type="containsText" dxfId="1133" priority="1639" operator="containsText" text="Muy Bajo">
      <formula>NOT(ISERROR(SEARCH(("Muy Bajo"),(I18))))</formula>
    </cfRule>
  </conditionalFormatting>
  <conditionalFormatting sqref="I18">
    <cfRule type="containsText" dxfId="1132" priority="1640" operator="containsText" text="Baja">
      <formula>NOT(ISERROR(SEARCH(("Baja"),(I18))))</formula>
    </cfRule>
  </conditionalFormatting>
  <conditionalFormatting sqref="I18">
    <cfRule type="containsText" dxfId="1131" priority="1641" operator="containsText" text="Muy alta">
      <formula>NOT(ISERROR(SEARCH(("Muy alta"),(I18))))</formula>
    </cfRule>
  </conditionalFormatting>
  <conditionalFormatting sqref="I18">
    <cfRule type="containsText" dxfId="1130" priority="1642" operator="containsText" text="Alta">
      <formula>NOT(ISERROR(SEARCH(("Alta"),(I18))))</formula>
    </cfRule>
  </conditionalFormatting>
  <conditionalFormatting sqref="I18">
    <cfRule type="containsText" dxfId="1129" priority="1643" operator="containsText" text="Media">
      <formula>NOT(ISERROR(SEARCH(("Media"),(I18))))</formula>
    </cfRule>
  </conditionalFormatting>
  <conditionalFormatting sqref="K18">
    <cfRule type="containsText" dxfId="1128" priority="1644" operator="containsText" text="Catastrófico">
      <formula>NOT(ISERROR(SEARCH(("Catastrófico"),(K18))))</formula>
    </cfRule>
  </conditionalFormatting>
  <conditionalFormatting sqref="K18">
    <cfRule type="containsText" dxfId="1127" priority="1645" operator="containsText" text="Mayor">
      <formula>NOT(ISERROR(SEARCH(("Mayor"),(K18))))</formula>
    </cfRule>
  </conditionalFormatting>
  <conditionalFormatting sqref="K18">
    <cfRule type="containsText" dxfId="1126" priority="1646" operator="containsText" text="Moderado">
      <formula>NOT(ISERROR(SEARCH(("Moderado"),(K18))))</formula>
    </cfRule>
  </conditionalFormatting>
  <conditionalFormatting sqref="K18">
    <cfRule type="containsText" dxfId="1125" priority="1647" operator="containsText" text="Menor">
      <formula>NOT(ISERROR(SEARCH(("Menor"),(K18))))</formula>
    </cfRule>
  </conditionalFormatting>
  <conditionalFormatting sqref="K18">
    <cfRule type="containsText" dxfId="1124" priority="1648" operator="containsText" text="Leve">
      <formula>NOT(ISERROR(SEARCH(("Leve"),(K18))))</formula>
    </cfRule>
  </conditionalFormatting>
  <conditionalFormatting sqref="M18">
    <cfRule type="containsText" dxfId="1123" priority="1649" operator="containsText" text="Bajo">
      <formula>NOT(ISERROR(SEARCH(("Bajo"),(M18))))</formula>
    </cfRule>
  </conditionalFormatting>
  <conditionalFormatting sqref="M18">
    <cfRule type="containsText" dxfId="1122" priority="1650" operator="containsText" text="Moderado">
      <formula>NOT(ISERROR(SEARCH(("Moderado"),(M18))))</formula>
    </cfRule>
  </conditionalFormatting>
  <conditionalFormatting sqref="M18">
    <cfRule type="containsText" dxfId="1121" priority="1651" operator="containsText" text="Alto">
      <formula>NOT(ISERROR(SEARCH(("Alto"),(M18))))</formula>
    </cfRule>
  </conditionalFormatting>
  <conditionalFormatting sqref="M18">
    <cfRule type="containsText" dxfId="1120" priority="1652" operator="containsText" text="Extremo">
      <formula>NOT(ISERROR(SEARCH(("Extremo"),(M18))))</formula>
    </cfRule>
  </conditionalFormatting>
  <conditionalFormatting sqref="X18">
    <cfRule type="containsText" dxfId="1119" priority="1653" operator="containsText" text="Muy Bajo">
      <formula>NOT(ISERROR(SEARCH(("Muy Bajo"),(X18))))</formula>
    </cfRule>
  </conditionalFormatting>
  <conditionalFormatting sqref="X18">
    <cfRule type="containsText" dxfId="1118" priority="1654" operator="containsText" text="Baja">
      <formula>NOT(ISERROR(SEARCH(("Baja"),(X18))))</formula>
    </cfRule>
  </conditionalFormatting>
  <conditionalFormatting sqref="X18">
    <cfRule type="containsText" dxfId="1117" priority="1655" operator="containsText" text="Muy alta">
      <formula>NOT(ISERROR(SEARCH(("Muy alta"),(X18))))</formula>
    </cfRule>
  </conditionalFormatting>
  <conditionalFormatting sqref="X18">
    <cfRule type="containsText" dxfId="1116" priority="1656" operator="containsText" text="Alta">
      <formula>NOT(ISERROR(SEARCH(("Alta"),(X18))))</formula>
    </cfRule>
  </conditionalFormatting>
  <conditionalFormatting sqref="X18">
    <cfRule type="containsText" dxfId="1115" priority="1657" operator="containsText" text="Media">
      <formula>NOT(ISERROR(SEARCH(("Media"),(X18))))</formula>
    </cfRule>
  </conditionalFormatting>
  <conditionalFormatting sqref="Z18">
    <cfRule type="containsText" dxfId="1114" priority="1658" operator="containsText" text="Catastrófico">
      <formula>NOT(ISERROR(SEARCH(("Catastrófico"),(Z18))))</formula>
    </cfRule>
  </conditionalFormatting>
  <conditionalFormatting sqref="Z18">
    <cfRule type="containsText" dxfId="1113" priority="1659" operator="containsText" text="Mayor">
      <formula>NOT(ISERROR(SEARCH(("Mayor"),(Z18))))</formula>
    </cfRule>
  </conditionalFormatting>
  <conditionalFormatting sqref="Z18">
    <cfRule type="containsText" dxfId="1112" priority="1660" operator="containsText" text="Moderado">
      <formula>NOT(ISERROR(SEARCH(("Moderado"),(Z18))))</formula>
    </cfRule>
  </conditionalFormatting>
  <conditionalFormatting sqref="Z18">
    <cfRule type="containsText" dxfId="1111" priority="1661" operator="containsText" text="Menor">
      <formula>NOT(ISERROR(SEARCH(("Menor"),(Z18))))</formula>
    </cfRule>
  </conditionalFormatting>
  <conditionalFormatting sqref="Z18">
    <cfRule type="containsText" dxfId="1110" priority="1662" operator="containsText" text="Leve">
      <formula>NOT(ISERROR(SEARCH(("Leve"),(Z18))))</formula>
    </cfRule>
  </conditionalFormatting>
  <conditionalFormatting sqref="AA18">
    <cfRule type="containsText" dxfId="1109" priority="1663" operator="containsText" text="Bajo">
      <formula>NOT(ISERROR(SEARCH(("Bajo"),(AA18))))</formula>
    </cfRule>
  </conditionalFormatting>
  <conditionalFormatting sqref="AA18">
    <cfRule type="containsText" dxfId="1108" priority="1664" operator="containsText" text="Moderado">
      <formula>NOT(ISERROR(SEARCH(("Moderado"),(AA18))))</formula>
    </cfRule>
  </conditionalFormatting>
  <conditionalFormatting sqref="AA18">
    <cfRule type="containsText" dxfId="1107" priority="1665" operator="containsText" text="Alto">
      <formula>NOT(ISERROR(SEARCH(("Alto"),(AA18))))</formula>
    </cfRule>
  </conditionalFormatting>
  <conditionalFormatting sqref="AA18">
    <cfRule type="containsText" dxfId="1106" priority="1666" operator="containsText" text="Extremo">
      <formula>NOT(ISERROR(SEARCH(("Extremo"),(AA18))))</formula>
    </cfRule>
  </conditionalFormatting>
  <conditionalFormatting sqref="I20">
    <cfRule type="containsText" dxfId="1105" priority="1200" operator="containsText" text="Muy Bajo">
      <formula>NOT(ISERROR(SEARCH("Muy Bajo",I20)))</formula>
    </cfRule>
    <cfRule type="containsText" dxfId="1104" priority="1201" operator="containsText" text="Baja">
      <formula>NOT(ISERROR(SEARCH("Baja",I20)))</formula>
    </cfRule>
    <cfRule type="containsText" dxfId="1103" priority="1202" operator="containsText" text="Muy alta">
      <formula>NOT(ISERROR(SEARCH("Muy alta",I20)))</formula>
    </cfRule>
    <cfRule type="containsText" dxfId="1102" priority="1203" operator="containsText" text="Alta">
      <formula>NOT(ISERROR(SEARCH("Alta",I20)))</formula>
    </cfRule>
    <cfRule type="containsText" dxfId="1101" priority="1204" operator="containsText" text="Media">
      <formula>NOT(ISERROR(SEARCH("Media",I20)))</formula>
    </cfRule>
  </conditionalFormatting>
  <conditionalFormatting sqref="K20">
    <cfRule type="containsText" dxfId="1100" priority="1195" operator="containsText" text="Catastrófico">
      <formula>NOT(ISERROR(SEARCH("Catastrófico",K20)))</formula>
    </cfRule>
    <cfRule type="containsText" dxfId="1099" priority="1196" operator="containsText" text="Mayor">
      <formula>NOT(ISERROR(SEARCH("Mayor",K20)))</formula>
    </cfRule>
    <cfRule type="containsText" dxfId="1098" priority="1197" operator="containsText" text="Moderado">
      <formula>NOT(ISERROR(SEARCH("Moderado",K20)))</formula>
    </cfRule>
    <cfRule type="containsText" dxfId="1097" priority="1198" operator="containsText" text="Menor">
      <formula>NOT(ISERROR(SEARCH("Menor",K20)))</formula>
    </cfRule>
    <cfRule type="containsText" dxfId="1096" priority="1199" operator="containsText" text="Leve">
      <formula>NOT(ISERROR(SEARCH("Leve",K20)))</formula>
    </cfRule>
  </conditionalFormatting>
  <conditionalFormatting sqref="M20">
    <cfRule type="containsText" dxfId="1095" priority="1191" operator="containsText" text="Bajo">
      <formula>NOT(ISERROR(SEARCH("Bajo",M20)))</formula>
    </cfRule>
    <cfRule type="containsText" dxfId="1094" priority="1192" operator="containsText" text="Moderado">
      <formula>NOT(ISERROR(SEARCH("Moderado",M20)))</formula>
    </cfRule>
    <cfRule type="containsText" dxfId="1093" priority="1193" operator="containsText" text="Alto">
      <formula>NOT(ISERROR(SEARCH("Alto",M20)))</formula>
    </cfRule>
    <cfRule type="containsText" dxfId="1092" priority="1194" operator="containsText" text="Extremo">
      <formula>NOT(ISERROR(SEARCH("Extremo",M20)))</formula>
    </cfRule>
  </conditionalFormatting>
  <conditionalFormatting sqref="X20">
    <cfRule type="containsText" dxfId="1091" priority="1186" operator="containsText" text="Muy Bajo">
      <formula>NOT(ISERROR(SEARCH("Muy Bajo",X20)))</formula>
    </cfRule>
    <cfRule type="containsText" dxfId="1090" priority="1187" operator="containsText" text="Baja">
      <formula>NOT(ISERROR(SEARCH("Baja",X20)))</formula>
    </cfRule>
    <cfRule type="containsText" dxfId="1089" priority="1188" operator="containsText" text="Muy alta">
      <formula>NOT(ISERROR(SEARCH("Muy alta",X20)))</formula>
    </cfRule>
    <cfRule type="containsText" dxfId="1088" priority="1189" operator="containsText" text="Alta">
      <formula>NOT(ISERROR(SEARCH("Alta",X20)))</formula>
    </cfRule>
    <cfRule type="containsText" dxfId="1087" priority="1190" operator="containsText" text="Media">
      <formula>NOT(ISERROR(SEARCH("Media",X20)))</formula>
    </cfRule>
  </conditionalFormatting>
  <conditionalFormatting sqref="Z20">
    <cfRule type="containsText" dxfId="1086" priority="1181" operator="containsText" text="Catastrófico">
      <formula>NOT(ISERROR(SEARCH("Catastrófico",Z20)))</formula>
    </cfRule>
    <cfRule type="containsText" dxfId="1085" priority="1182" operator="containsText" text="Mayor">
      <formula>NOT(ISERROR(SEARCH("Mayor",Z20)))</formula>
    </cfRule>
    <cfRule type="containsText" dxfId="1084" priority="1183" operator="containsText" text="Moderado">
      <formula>NOT(ISERROR(SEARCH("Moderado",Z20)))</formula>
    </cfRule>
    <cfRule type="containsText" dxfId="1083" priority="1184" operator="containsText" text="Menor">
      <formula>NOT(ISERROR(SEARCH("Menor",Z20)))</formula>
    </cfRule>
    <cfRule type="containsText" dxfId="1082" priority="1185" operator="containsText" text="Leve">
      <formula>NOT(ISERROR(SEARCH("Leve",Z20)))</formula>
    </cfRule>
  </conditionalFormatting>
  <conditionalFormatting sqref="AA20">
    <cfRule type="containsText" dxfId="1081" priority="1177" operator="containsText" text="Bajo">
      <formula>NOT(ISERROR(SEARCH("Bajo",AA20)))</formula>
    </cfRule>
    <cfRule type="containsText" dxfId="1080" priority="1178" operator="containsText" text="Moderado">
      <formula>NOT(ISERROR(SEARCH("Moderado",AA20)))</formula>
    </cfRule>
    <cfRule type="containsText" dxfId="1079" priority="1179" operator="containsText" text="Alto">
      <formula>NOT(ISERROR(SEARCH("Alto",AA20)))</formula>
    </cfRule>
    <cfRule type="containsText" dxfId="1078" priority="1180" operator="containsText" text="Extremo">
      <formula>NOT(ISERROR(SEARCH("Extremo",AA20)))</formula>
    </cfRule>
  </conditionalFormatting>
  <conditionalFormatting sqref="I24:I25">
    <cfRule type="containsText" dxfId="1077" priority="1144" operator="containsText" text="Muy Bajo">
      <formula>NOT(ISERROR(SEARCH("Muy Bajo",I24)))</formula>
    </cfRule>
    <cfRule type="containsText" dxfId="1076" priority="1145" operator="containsText" text="Baja">
      <formula>NOT(ISERROR(SEARCH("Baja",I24)))</formula>
    </cfRule>
    <cfRule type="containsText" dxfId="1075" priority="1146" operator="containsText" text="Muy alta">
      <formula>NOT(ISERROR(SEARCH("Muy alta",I24)))</formula>
    </cfRule>
    <cfRule type="containsText" dxfId="1074" priority="1147" operator="containsText" text="Alta">
      <formula>NOT(ISERROR(SEARCH("Alta",I24)))</formula>
    </cfRule>
    <cfRule type="containsText" dxfId="1073" priority="1148" operator="containsText" text="Media">
      <formula>NOT(ISERROR(SEARCH("Media",I24)))</formula>
    </cfRule>
  </conditionalFormatting>
  <conditionalFormatting sqref="K24:K25">
    <cfRule type="containsText" dxfId="1072" priority="1139" operator="containsText" text="Catastrófico">
      <formula>NOT(ISERROR(SEARCH("Catastrófico",K24)))</formula>
    </cfRule>
    <cfRule type="containsText" dxfId="1071" priority="1140" operator="containsText" text="Mayor">
      <formula>NOT(ISERROR(SEARCH("Mayor",K24)))</formula>
    </cfRule>
    <cfRule type="containsText" dxfId="1070" priority="1141" operator="containsText" text="Moderado">
      <formula>NOT(ISERROR(SEARCH("Moderado",K24)))</formula>
    </cfRule>
    <cfRule type="containsText" dxfId="1069" priority="1142" operator="containsText" text="Menor">
      <formula>NOT(ISERROR(SEARCH("Menor",K24)))</formula>
    </cfRule>
    <cfRule type="containsText" dxfId="1068" priority="1143" operator="containsText" text="Leve">
      <formula>NOT(ISERROR(SEARCH("Leve",K24)))</formula>
    </cfRule>
  </conditionalFormatting>
  <conditionalFormatting sqref="M24:M25">
    <cfRule type="containsText" dxfId="1067" priority="1135" operator="containsText" text="Bajo">
      <formula>NOT(ISERROR(SEARCH("Bajo",M24)))</formula>
    </cfRule>
    <cfRule type="containsText" dxfId="1066" priority="1136" operator="containsText" text="Moderado">
      <formula>NOT(ISERROR(SEARCH("Moderado",M24)))</formula>
    </cfRule>
    <cfRule type="containsText" dxfId="1065" priority="1137" operator="containsText" text="Alto">
      <formula>NOT(ISERROR(SEARCH("Alto",M24)))</formula>
    </cfRule>
    <cfRule type="containsText" dxfId="1064" priority="1138" operator="containsText" text="Extremo">
      <formula>NOT(ISERROR(SEARCH("Extremo",M24)))</formula>
    </cfRule>
  </conditionalFormatting>
  <conditionalFormatting sqref="X24:X25">
    <cfRule type="containsText" dxfId="1063" priority="1130" operator="containsText" text="Muy Bajo">
      <formula>NOT(ISERROR(SEARCH("Muy Bajo",X24)))</formula>
    </cfRule>
    <cfRule type="containsText" dxfId="1062" priority="1131" operator="containsText" text="Baja">
      <formula>NOT(ISERROR(SEARCH("Baja",X24)))</formula>
    </cfRule>
    <cfRule type="containsText" dxfId="1061" priority="1132" operator="containsText" text="Muy alta">
      <formula>NOT(ISERROR(SEARCH("Muy alta",X24)))</formula>
    </cfRule>
    <cfRule type="containsText" dxfId="1060" priority="1133" operator="containsText" text="Alta">
      <formula>NOT(ISERROR(SEARCH("Alta",X24)))</formula>
    </cfRule>
    <cfRule type="containsText" dxfId="1059" priority="1134" operator="containsText" text="Media">
      <formula>NOT(ISERROR(SEARCH("Media",X24)))</formula>
    </cfRule>
  </conditionalFormatting>
  <conditionalFormatting sqref="Z24:Z25">
    <cfRule type="containsText" dxfId="1058" priority="1125" operator="containsText" text="Catastrófico">
      <formula>NOT(ISERROR(SEARCH("Catastrófico",Z24)))</formula>
    </cfRule>
    <cfRule type="containsText" dxfId="1057" priority="1126" operator="containsText" text="Mayor">
      <formula>NOT(ISERROR(SEARCH("Mayor",Z24)))</formula>
    </cfRule>
    <cfRule type="containsText" dxfId="1056" priority="1127" operator="containsText" text="Moderado">
      <formula>NOT(ISERROR(SEARCH("Moderado",Z24)))</formula>
    </cfRule>
    <cfRule type="containsText" dxfId="1055" priority="1128" operator="containsText" text="Menor">
      <formula>NOT(ISERROR(SEARCH("Menor",Z24)))</formula>
    </cfRule>
    <cfRule type="containsText" dxfId="1054" priority="1129" operator="containsText" text="Leve">
      <formula>NOT(ISERROR(SEARCH("Leve",Z24)))</formula>
    </cfRule>
  </conditionalFormatting>
  <conditionalFormatting sqref="AA24:AA25">
    <cfRule type="containsText" dxfId="1053" priority="1121" operator="containsText" text="Bajo">
      <formula>NOT(ISERROR(SEARCH("Bajo",AA24)))</formula>
    </cfRule>
    <cfRule type="containsText" dxfId="1052" priority="1122" operator="containsText" text="Moderado">
      <formula>NOT(ISERROR(SEARCH("Moderado",AA24)))</formula>
    </cfRule>
    <cfRule type="containsText" dxfId="1051" priority="1123" operator="containsText" text="Alto">
      <formula>NOT(ISERROR(SEARCH("Alto",AA24)))</formula>
    </cfRule>
    <cfRule type="containsText" dxfId="1050" priority="1124" operator="containsText" text="Extremo">
      <formula>NOT(ISERROR(SEARCH("Extremo",AA24)))</formula>
    </cfRule>
  </conditionalFormatting>
  <conditionalFormatting sqref="I26">
    <cfRule type="containsText" dxfId="1049" priority="1116" operator="containsText" text="Muy Bajo">
      <formula>NOT(ISERROR(SEARCH("Muy Bajo",I26)))</formula>
    </cfRule>
    <cfRule type="containsText" dxfId="1048" priority="1117" operator="containsText" text="Baja">
      <formula>NOT(ISERROR(SEARCH("Baja",I26)))</formula>
    </cfRule>
    <cfRule type="containsText" dxfId="1047" priority="1118" operator="containsText" text="Muy alta">
      <formula>NOT(ISERROR(SEARCH("Muy alta",I26)))</formula>
    </cfRule>
    <cfRule type="containsText" dxfId="1046" priority="1119" operator="containsText" text="Alta">
      <formula>NOT(ISERROR(SEARCH("Alta",I26)))</formula>
    </cfRule>
    <cfRule type="containsText" dxfId="1045" priority="1120" operator="containsText" text="Media">
      <formula>NOT(ISERROR(SEARCH("Media",I26)))</formula>
    </cfRule>
  </conditionalFormatting>
  <conditionalFormatting sqref="K26">
    <cfRule type="containsText" dxfId="1044" priority="1111" operator="containsText" text="Catastrófico">
      <formula>NOT(ISERROR(SEARCH("Catastrófico",K26)))</formula>
    </cfRule>
    <cfRule type="containsText" dxfId="1043" priority="1112" operator="containsText" text="Mayor">
      <formula>NOT(ISERROR(SEARCH("Mayor",K26)))</formula>
    </cfRule>
    <cfRule type="containsText" dxfId="1042" priority="1113" operator="containsText" text="Moderado">
      <formula>NOT(ISERROR(SEARCH("Moderado",K26)))</formula>
    </cfRule>
    <cfRule type="containsText" dxfId="1041" priority="1114" operator="containsText" text="Menor">
      <formula>NOT(ISERROR(SEARCH("Menor",K26)))</formula>
    </cfRule>
    <cfRule type="containsText" dxfId="1040" priority="1115" operator="containsText" text="Leve">
      <formula>NOT(ISERROR(SEARCH("Leve",K26)))</formula>
    </cfRule>
  </conditionalFormatting>
  <conditionalFormatting sqref="M26">
    <cfRule type="containsText" dxfId="1039" priority="1107" operator="containsText" text="Bajo">
      <formula>NOT(ISERROR(SEARCH("Bajo",M26)))</formula>
    </cfRule>
    <cfRule type="containsText" dxfId="1038" priority="1108" operator="containsText" text="Moderado">
      <formula>NOT(ISERROR(SEARCH("Moderado",M26)))</formula>
    </cfRule>
    <cfRule type="containsText" dxfId="1037" priority="1109" operator="containsText" text="Alto">
      <formula>NOT(ISERROR(SEARCH("Alto",M26)))</formula>
    </cfRule>
    <cfRule type="containsText" dxfId="1036" priority="1110" operator="containsText" text="Extremo">
      <formula>NOT(ISERROR(SEARCH("Extremo",M26)))</formula>
    </cfRule>
  </conditionalFormatting>
  <conditionalFormatting sqref="X26">
    <cfRule type="containsText" dxfId="1035" priority="1102" operator="containsText" text="Muy Bajo">
      <formula>NOT(ISERROR(SEARCH("Muy Bajo",X26)))</formula>
    </cfRule>
    <cfRule type="containsText" dxfId="1034" priority="1103" operator="containsText" text="Baja">
      <formula>NOT(ISERROR(SEARCH("Baja",X26)))</formula>
    </cfRule>
    <cfRule type="containsText" dxfId="1033" priority="1104" operator="containsText" text="Muy alta">
      <formula>NOT(ISERROR(SEARCH("Muy alta",X26)))</formula>
    </cfRule>
    <cfRule type="containsText" dxfId="1032" priority="1105" operator="containsText" text="Alta">
      <formula>NOT(ISERROR(SEARCH("Alta",X26)))</formula>
    </cfRule>
    <cfRule type="containsText" dxfId="1031" priority="1106" operator="containsText" text="Media">
      <formula>NOT(ISERROR(SEARCH("Media",X26)))</formula>
    </cfRule>
  </conditionalFormatting>
  <conditionalFormatting sqref="Z26">
    <cfRule type="containsText" dxfId="1030" priority="1097" operator="containsText" text="Catastrófico">
      <formula>NOT(ISERROR(SEARCH("Catastrófico",Z26)))</formula>
    </cfRule>
    <cfRule type="containsText" dxfId="1029" priority="1098" operator="containsText" text="Mayor">
      <formula>NOT(ISERROR(SEARCH("Mayor",Z26)))</formula>
    </cfRule>
    <cfRule type="containsText" dxfId="1028" priority="1099" operator="containsText" text="Moderado">
      <formula>NOT(ISERROR(SEARCH("Moderado",Z26)))</formula>
    </cfRule>
    <cfRule type="containsText" dxfId="1027" priority="1100" operator="containsText" text="Menor">
      <formula>NOT(ISERROR(SEARCH("Menor",Z26)))</formula>
    </cfRule>
    <cfRule type="containsText" dxfId="1026" priority="1101" operator="containsText" text="Leve">
      <formula>NOT(ISERROR(SEARCH("Leve",Z26)))</formula>
    </cfRule>
  </conditionalFormatting>
  <conditionalFormatting sqref="AA26">
    <cfRule type="containsText" dxfId="1025" priority="1093" operator="containsText" text="Bajo">
      <formula>NOT(ISERROR(SEARCH("Bajo",AA26)))</formula>
    </cfRule>
    <cfRule type="containsText" dxfId="1024" priority="1094" operator="containsText" text="Moderado">
      <formula>NOT(ISERROR(SEARCH("Moderado",AA26)))</formula>
    </cfRule>
    <cfRule type="containsText" dxfId="1023" priority="1095" operator="containsText" text="Alto">
      <formula>NOT(ISERROR(SEARCH("Alto",AA26)))</formula>
    </cfRule>
    <cfRule type="containsText" dxfId="1022" priority="1096" operator="containsText" text="Extremo">
      <formula>NOT(ISERROR(SEARCH("Extremo",AA26)))</formula>
    </cfRule>
  </conditionalFormatting>
  <conditionalFormatting sqref="I22">
    <cfRule type="containsText" dxfId="1021" priority="1149" operator="containsText" text="Muy Bajo">
      <formula>NOT(ISERROR(SEARCH(("Muy Bajo"),(I22))))</formula>
    </cfRule>
  </conditionalFormatting>
  <conditionalFormatting sqref="I22">
    <cfRule type="containsText" dxfId="1020" priority="1150" operator="containsText" text="Baja">
      <formula>NOT(ISERROR(SEARCH(("Baja"),(I22))))</formula>
    </cfRule>
  </conditionalFormatting>
  <conditionalFormatting sqref="I22">
    <cfRule type="containsText" dxfId="1019" priority="1151" operator="containsText" text="Muy alta">
      <formula>NOT(ISERROR(SEARCH(("Muy alta"),(I22))))</formula>
    </cfRule>
  </conditionalFormatting>
  <conditionalFormatting sqref="I22">
    <cfRule type="containsText" dxfId="1018" priority="1152" operator="containsText" text="Alta">
      <formula>NOT(ISERROR(SEARCH(("Alta"),(I22))))</formula>
    </cfRule>
  </conditionalFormatting>
  <conditionalFormatting sqref="I22">
    <cfRule type="containsText" dxfId="1017" priority="1153" operator="containsText" text="Media">
      <formula>NOT(ISERROR(SEARCH(("Media"),(I22))))</formula>
    </cfRule>
  </conditionalFormatting>
  <conditionalFormatting sqref="K22">
    <cfRule type="containsText" dxfId="1016" priority="1154" operator="containsText" text="Catastrófico">
      <formula>NOT(ISERROR(SEARCH(("Catastrófico"),(K22))))</formula>
    </cfRule>
  </conditionalFormatting>
  <conditionalFormatting sqref="K22">
    <cfRule type="containsText" dxfId="1015" priority="1155" operator="containsText" text="Mayor">
      <formula>NOT(ISERROR(SEARCH(("Mayor"),(K22))))</formula>
    </cfRule>
  </conditionalFormatting>
  <conditionalFormatting sqref="K22">
    <cfRule type="containsText" dxfId="1014" priority="1156" operator="containsText" text="Moderado">
      <formula>NOT(ISERROR(SEARCH(("Moderado"),(K22))))</formula>
    </cfRule>
  </conditionalFormatting>
  <conditionalFormatting sqref="K22">
    <cfRule type="containsText" dxfId="1013" priority="1157" operator="containsText" text="Menor">
      <formula>NOT(ISERROR(SEARCH(("Menor"),(K22))))</formula>
    </cfRule>
  </conditionalFormatting>
  <conditionalFormatting sqref="K22">
    <cfRule type="containsText" dxfId="1012" priority="1158" operator="containsText" text="Leve">
      <formula>NOT(ISERROR(SEARCH(("Leve"),(K22))))</formula>
    </cfRule>
  </conditionalFormatting>
  <conditionalFormatting sqref="M22">
    <cfRule type="containsText" dxfId="1011" priority="1159" operator="containsText" text="Bajo">
      <formula>NOT(ISERROR(SEARCH(("Bajo"),(M22))))</formula>
    </cfRule>
  </conditionalFormatting>
  <conditionalFormatting sqref="M22">
    <cfRule type="containsText" dxfId="1010" priority="1160" operator="containsText" text="Moderado">
      <formula>NOT(ISERROR(SEARCH(("Moderado"),(M22))))</formula>
    </cfRule>
  </conditionalFormatting>
  <conditionalFormatting sqref="M22">
    <cfRule type="containsText" dxfId="1009" priority="1161" operator="containsText" text="Alto">
      <formula>NOT(ISERROR(SEARCH(("Alto"),(M22))))</formula>
    </cfRule>
  </conditionalFormatting>
  <conditionalFormatting sqref="M22">
    <cfRule type="containsText" dxfId="1008" priority="1162" operator="containsText" text="Extremo">
      <formula>NOT(ISERROR(SEARCH(("Extremo"),(M22))))</formula>
    </cfRule>
  </conditionalFormatting>
  <conditionalFormatting sqref="X22">
    <cfRule type="containsText" dxfId="1007" priority="1163" operator="containsText" text="Muy Bajo">
      <formula>NOT(ISERROR(SEARCH(("Muy Bajo"),(X22))))</formula>
    </cfRule>
  </conditionalFormatting>
  <conditionalFormatting sqref="X22">
    <cfRule type="containsText" dxfId="1006" priority="1164" operator="containsText" text="Baja">
      <formula>NOT(ISERROR(SEARCH(("Baja"),(X22))))</formula>
    </cfRule>
  </conditionalFormatting>
  <conditionalFormatting sqref="X22">
    <cfRule type="containsText" dxfId="1005" priority="1165" operator="containsText" text="Muy alta">
      <formula>NOT(ISERROR(SEARCH(("Muy alta"),(X22))))</formula>
    </cfRule>
  </conditionalFormatting>
  <conditionalFormatting sqref="X22">
    <cfRule type="containsText" dxfId="1004" priority="1166" operator="containsText" text="Alta">
      <formula>NOT(ISERROR(SEARCH(("Alta"),(X22))))</formula>
    </cfRule>
  </conditionalFormatting>
  <conditionalFormatting sqref="X22">
    <cfRule type="containsText" dxfId="1003" priority="1167" operator="containsText" text="Media">
      <formula>NOT(ISERROR(SEARCH(("Media"),(X22))))</formula>
    </cfRule>
  </conditionalFormatting>
  <conditionalFormatting sqref="Z22">
    <cfRule type="containsText" dxfId="1002" priority="1168" operator="containsText" text="Catastrófico">
      <formula>NOT(ISERROR(SEARCH(("Catastrófico"),(Z22))))</formula>
    </cfRule>
  </conditionalFormatting>
  <conditionalFormatting sqref="Z22">
    <cfRule type="containsText" dxfId="1001" priority="1169" operator="containsText" text="Mayor">
      <formula>NOT(ISERROR(SEARCH(("Mayor"),(Z22))))</formula>
    </cfRule>
  </conditionalFormatting>
  <conditionalFormatting sqref="Z22">
    <cfRule type="containsText" dxfId="1000" priority="1170" operator="containsText" text="Moderado">
      <formula>NOT(ISERROR(SEARCH(("Moderado"),(Z22))))</formula>
    </cfRule>
  </conditionalFormatting>
  <conditionalFormatting sqref="Z22">
    <cfRule type="containsText" dxfId="999" priority="1171" operator="containsText" text="Menor">
      <formula>NOT(ISERROR(SEARCH(("Menor"),(Z22))))</formula>
    </cfRule>
  </conditionalFormatting>
  <conditionalFormatting sqref="Z22">
    <cfRule type="containsText" dxfId="998" priority="1172" operator="containsText" text="Leve">
      <formula>NOT(ISERROR(SEARCH(("Leve"),(Z22))))</formula>
    </cfRule>
  </conditionalFormatting>
  <conditionalFormatting sqref="AA22">
    <cfRule type="containsText" dxfId="997" priority="1173" operator="containsText" text="Bajo">
      <formula>NOT(ISERROR(SEARCH(("Bajo"),(AA22))))</formula>
    </cfRule>
  </conditionalFormatting>
  <conditionalFormatting sqref="AA22">
    <cfRule type="containsText" dxfId="996" priority="1174" operator="containsText" text="Moderado">
      <formula>NOT(ISERROR(SEARCH(("Moderado"),(AA22))))</formula>
    </cfRule>
  </conditionalFormatting>
  <conditionalFormatting sqref="AA22">
    <cfRule type="containsText" dxfId="995" priority="1175" operator="containsText" text="Alto">
      <formula>NOT(ISERROR(SEARCH(("Alto"),(AA22))))</formula>
    </cfRule>
  </conditionalFormatting>
  <conditionalFormatting sqref="AA22">
    <cfRule type="containsText" dxfId="994" priority="1176" operator="containsText" text="Extremo">
      <formula>NOT(ISERROR(SEARCH(("Extremo"),(AA22))))</formula>
    </cfRule>
  </conditionalFormatting>
  <conditionalFormatting sqref="I28">
    <cfRule type="containsText" dxfId="993" priority="1088" operator="containsText" text="Muy Bajo">
      <formula>NOT(ISERROR(SEARCH("Muy Bajo",I28)))</formula>
    </cfRule>
    <cfRule type="containsText" dxfId="992" priority="1089" operator="containsText" text="Baja">
      <formula>NOT(ISERROR(SEARCH("Baja",I28)))</formula>
    </cfRule>
    <cfRule type="containsText" dxfId="991" priority="1090" operator="containsText" text="Muy alta">
      <formula>NOT(ISERROR(SEARCH("Muy alta",I28)))</formula>
    </cfRule>
    <cfRule type="containsText" dxfId="990" priority="1091" operator="containsText" text="Alta">
      <formula>NOT(ISERROR(SEARCH("Alta",I28)))</formula>
    </cfRule>
    <cfRule type="containsText" dxfId="989" priority="1092" operator="containsText" text="Media">
      <formula>NOT(ISERROR(SEARCH("Media",I28)))</formula>
    </cfRule>
  </conditionalFormatting>
  <conditionalFormatting sqref="K28">
    <cfRule type="containsText" dxfId="988" priority="1083" operator="containsText" text="Catastrófico">
      <formula>NOT(ISERROR(SEARCH("Catastrófico",K28)))</formula>
    </cfRule>
    <cfRule type="containsText" dxfId="987" priority="1084" operator="containsText" text="Mayor">
      <formula>NOT(ISERROR(SEARCH("Mayor",K28)))</formula>
    </cfRule>
    <cfRule type="containsText" dxfId="986" priority="1085" operator="containsText" text="Moderado">
      <formula>NOT(ISERROR(SEARCH("Moderado",K28)))</formula>
    </cfRule>
    <cfRule type="containsText" dxfId="985" priority="1086" operator="containsText" text="Menor">
      <formula>NOT(ISERROR(SEARCH("Menor",K28)))</formula>
    </cfRule>
    <cfRule type="containsText" dxfId="984" priority="1087" operator="containsText" text="Leve">
      <formula>NOT(ISERROR(SEARCH("Leve",K28)))</formula>
    </cfRule>
  </conditionalFormatting>
  <conditionalFormatting sqref="M28">
    <cfRule type="containsText" dxfId="983" priority="1079" operator="containsText" text="Bajo">
      <formula>NOT(ISERROR(SEARCH("Bajo",M28)))</formula>
    </cfRule>
    <cfRule type="containsText" dxfId="982" priority="1080" operator="containsText" text="Moderado">
      <formula>NOT(ISERROR(SEARCH("Moderado",M28)))</formula>
    </cfRule>
    <cfRule type="containsText" dxfId="981" priority="1081" operator="containsText" text="Alto">
      <formula>NOT(ISERROR(SEARCH("Alto",M28)))</formula>
    </cfRule>
    <cfRule type="containsText" dxfId="980" priority="1082" operator="containsText" text="Extremo">
      <formula>NOT(ISERROR(SEARCH("Extremo",M28)))</formula>
    </cfRule>
  </conditionalFormatting>
  <conditionalFormatting sqref="X28">
    <cfRule type="containsText" dxfId="979" priority="1074" operator="containsText" text="Muy Bajo">
      <formula>NOT(ISERROR(SEARCH("Muy Bajo",X28)))</formula>
    </cfRule>
    <cfRule type="containsText" dxfId="978" priority="1075" operator="containsText" text="Baja">
      <formula>NOT(ISERROR(SEARCH("Baja",X28)))</formula>
    </cfRule>
    <cfRule type="containsText" dxfId="977" priority="1076" operator="containsText" text="Muy alta">
      <formula>NOT(ISERROR(SEARCH("Muy alta",X28)))</formula>
    </cfRule>
    <cfRule type="containsText" dxfId="976" priority="1077" operator="containsText" text="Alta">
      <formula>NOT(ISERROR(SEARCH("Alta",X28)))</formula>
    </cfRule>
    <cfRule type="containsText" dxfId="975" priority="1078" operator="containsText" text="Media">
      <formula>NOT(ISERROR(SEARCH("Media",X28)))</formula>
    </cfRule>
  </conditionalFormatting>
  <conditionalFormatting sqref="Z28">
    <cfRule type="containsText" dxfId="974" priority="1069" operator="containsText" text="Catastrófico">
      <formula>NOT(ISERROR(SEARCH("Catastrófico",Z28)))</formula>
    </cfRule>
    <cfRule type="containsText" dxfId="973" priority="1070" operator="containsText" text="Mayor">
      <formula>NOT(ISERROR(SEARCH("Mayor",Z28)))</formula>
    </cfRule>
    <cfRule type="containsText" dxfId="972" priority="1071" operator="containsText" text="Moderado">
      <formula>NOT(ISERROR(SEARCH("Moderado",Z28)))</formula>
    </cfRule>
    <cfRule type="containsText" dxfId="971" priority="1072" operator="containsText" text="Menor">
      <formula>NOT(ISERROR(SEARCH("Menor",Z28)))</formula>
    </cfRule>
    <cfRule type="containsText" dxfId="970" priority="1073" operator="containsText" text="Leve">
      <formula>NOT(ISERROR(SEARCH("Leve",Z28)))</formula>
    </cfRule>
  </conditionalFormatting>
  <conditionalFormatting sqref="AA28">
    <cfRule type="containsText" dxfId="969" priority="1065" operator="containsText" text="Bajo">
      <formula>NOT(ISERROR(SEARCH("Bajo",AA28)))</formula>
    </cfRule>
    <cfRule type="containsText" dxfId="968" priority="1066" operator="containsText" text="Moderado">
      <formula>NOT(ISERROR(SEARCH("Moderado",AA28)))</formula>
    </cfRule>
    <cfRule type="containsText" dxfId="967" priority="1067" operator="containsText" text="Alto">
      <formula>NOT(ISERROR(SEARCH("Alto",AA28)))</formula>
    </cfRule>
    <cfRule type="containsText" dxfId="966" priority="1068" operator="containsText" text="Extremo">
      <formula>NOT(ISERROR(SEARCH("Extremo",AA28)))</formula>
    </cfRule>
  </conditionalFormatting>
  <conditionalFormatting sqref="I30">
    <cfRule type="containsText" dxfId="965" priority="1032" operator="containsText" text="Muy Bajo">
      <formula>NOT(ISERROR(SEARCH("Muy Bajo",I30)))</formula>
    </cfRule>
    <cfRule type="containsText" dxfId="964" priority="1033" operator="containsText" text="Baja">
      <formula>NOT(ISERROR(SEARCH("Baja",I30)))</formula>
    </cfRule>
    <cfRule type="containsText" dxfId="963" priority="1034" operator="containsText" text="Muy alta">
      <formula>NOT(ISERROR(SEARCH("Muy alta",I30)))</formula>
    </cfRule>
    <cfRule type="containsText" dxfId="962" priority="1035" operator="containsText" text="Alta">
      <formula>NOT(ISERROR(SEARCH("Alta",I30)))</formula>
    </cfRule>
    <cfRule type="containsText" dxfId="961" priority="1036" operator="containsText" text="Media">
      <formula>NOT(ISERROR(SEARCH("Media",I30)))</formula>
    </cfRule>
  </conditionalFormatting>
  <conditionalFormatting sqref="K30">
    <cfRule type="containsText" dxfId="960" priority="1027" operator="containsText" text="Catastrófico">
      <formula>NOT(ISERROR(SEARCH("Catastrófico",K30)))</formula>
    </cfRule>
    <cfRule type="containsText" dxfId="959" priority="1028" operator="containsText" text="Mayor">
      <formula>NOT(ISERROR(SEARCH("Mayor",K30)))</formula>
    </cfRule>
    <cfRule type="containsText" dxfId="958" priority="1029" operator="containsText" text="Moderado">
      <formula>NOT(ISERROR(SEARCH("Moderado",K30)))</formula>
    </cfRule>
    <cfRule type="containsText" dxfId="957" priority="1030" operator="containsText" text="Menor">
      <formula>NOT(ISERROR(SEARCH("Menor",K30)))</formula>
    </cfRule>
    <cfRule type="containsText" dxfId="956" priority="1031" operator="containsText" text="Leve">
      <formula>NOT(ISERROR(SEARCH("Leve",K30)))</formula>
    </cfRule>
  </conditionalFormatting>
  <conditionalFormatting sqref="M30">
    <cfRule type="containsText" dxfId="955" priority="1023" operator="containsText" text="Bajo">
      <formula>NOT(ISERROR(SEARCH("Bajo",M30)))</formula>
    </cfRule>
    <cfRule type="containsText" dxfId="954" priority="1024" operator="containsText" text="Moderado">
      <formula>NOT(ISERROR(SEARCH("Moderado",M30)))</formula>
    </cfRule>
    <cfRule type="containsText" dxfId="953" priority="1025" operator="containsText" text="Alto">
      <formula>NOT(ISERROR(SEARCH("Alto",M30)))</formula>
    </cfRule>
    <cfRule type="containsText" dxfId="952" priority="1026" operator="containsText" text="Extremo">
      <formula>NOT(ISERROR(SEARCH("Extremo",M30)))</formula>
    </cfRule>
  </conditionalFormatting>
  <conditionalFormatting sqref="I34">
    <cfRule type="containsText" dxfId="951" priority="1018" operator="containsText" text="Muy Bajo">
      <formula>NOT(ISERROR(SEARCH("Muy Bajo",I34)))</formula>
    </cfRule>
    <cfRule type="containsText" dxfId="950" priority="1019" operator="containsText" text="Baja">
      <formula>NOT(ISERROR(SEARCH("Baja",I34)))</formula>
    </cfRule>
    <cfRule type="containsText" dxfId="949" priority="1020" operator="containsText" text="Muy alta">
      <formula>NOT(ISERROR(SEARCH("Muy alta",I34)))</formula>
    </cfRule>
    <cfRule type="containsText" dxfId="948" priority="1021" operator="containsText" text="Alta">
      <formula>NOT(ISERROR(SEARCH("Alta",I34)))</formula>
    </cfRule>
    <cfRule type="containsText" dxfId="947" priority="1022" operator="containsText" text="Media">
      <formula>NOT(ISERROR(SEARCH("Media",I34)))</formula>
    </cfRule>
  </conditionalFormatting>
  <conditionalFormatting sqref="K34">
    <cfRule type="containsText" dxfId="946" priority="1013" operator="containsText" text="Catastrófico">
      <formula>NOT(ISERROR(SEARCH("Catastrófico",K34)))</formula>
    </cfRule>
    <cfRule type="containsText" dxfId="945" priority="1014" operator="containsText" text="Mayor">
      <formula>NOT(ISERROR(SEARCH("Mayor",K34)))</formula>
    </cfRule>
    <cfRule type="containsText" dxfId="944" priority="1015" operator="containsText" text="Moderado">
      <formula>NOT(ISERROR(SEARCH("Moderado",K34)))</formula>
    </cfRule>
    <cfRule type="containsText" dxfId="943" priority="1016" operator="containsText" text="Menor">
      <formula>NOT(ISERROR(SEARCH("Menor",K34)))</formula>
    </cfRule>
    <cfRule type="containsText" dxfId="942" priority="1017" operator="containsText" text="Leve">
      <formula>NOT(ISERROR(SEARCH("Leve",K34)))</formula>
    </cfRule>
  </conditionalFormatting>
  <conditionalFormatting sqref="M34">
    <cfRule type="containsText" dxfId="941" priority="1009" operator="containsText" text="Bajo">
      <formula>NOT(ISERROR(SEARCH("Bajo",M34)))</formula>
    </cfRule>
    <cfRule type="containsText" dxfId="940" priority="1010" operator="containsText" text="Moderado">
      <formula>NOT(ISERROR(SEARCH("Moderado",M34)))</formula>
    </cfRule>
    <cfRule type="containsText" dxfId="939" priority="1011" operator="containsText" text="Alto">
      <formula>NOT(ISERROR(SEARCH("Alto",M34)))</formula>
    </cfRule>
    <cfRule type="containsText" dxfId="938" priority="1012" operator="containsText" text="Extremo">
      <formula>NOT(ISERROR(SEARCH("Extremo",M34)))</formula>
    </cfRule>
  </conditionalFormatting>
  <conditionalFormatting sqref="X34 X36">
    <cfRule type="containsText" dxfId="937" priority="1004" operator="containsText" text="Muy Bajo">
      <formula>NOT(ISERROR(SEARCH("Muy Bajo",X34)))</formula>
    </cfRule>
    <cfRule type="containsText" dxfId="936" priority="1005" operator="containsText" text="Baja">
      <formula>NOT(ISERROR(SEARCH("Baja",X34)))</formula>
    </cfRule>
    <cfRule type="containsText" dxfId="935" priority="1006" operator="containsText" text="Muy alta">
      <formula>NOT(ISERROR(SEARCH("Muy alta",X34)))</formula>
    </cfRule>
    <cfRule type="containsText" dxfId="934" priority="1007" operator="containsText" text="Alta">
      <formula>NOT(ISERROR(SEARCH("Alta",X34)))</formula>
    </cfRule>
    <cfRule type="containsText" dxfId="933" priority="1008" operator="containsText" text="Media">
      <formula>NOT(ISERROR(SEARCH("Media",X34)))</formula>
    </cfRule>
  </conditionalFormatting>
  <conditionalFormatting sqref="Z34 Z36">
    <cfRule type="containsText" dxfId="932" priority="999" operator="containsText" text="Catastrófico">
      <formula>NOT(ISERROR(SEARCH("Catastrófico",Z34)))</formula>
    </cfRule>
    <cfRule type="containsText" dxfId="931" priority="1000" operator="containsText" text="Mayor">
      <formula>NOT(ISERROR(SEARCH("Mayor",Z34)))</formula>
    </cfRule>
    <cfRule type="containsText" dxfId="930" priority="1001" operator="containsText" text="Moderado">
      <formula>NOT(ISERROR(SEARCH("Moderado",Z34)))</formula>
    </cfRule>
    <cfRule type="containsText" dxfId="929" priority="1002" operator="containsText" text="Menor">
      <formula>NOT(ISERROR(SEARCH("Menor",Z34)))</formula>
    </cfRule>
    <cfRule type="containsText" dxfId="928" priority="1003" operator="containsText" text="Leve">
      <formula>NOT(ISERROR(SEARCH("Leve",Z34)))</formula>
    </cfRule>
  </conditionalFormatting>
  <conditionalFormatting sqref="AA34 AA36">
    <cfRule type="containsText" dxfId="927" priority="995" operator="containsText" text="Bajo">
      <formula>NOT(ISERROR(SEARCH("Bajo",AA34)))</formula>
    </cfRule>
    <cfRule type="containsText" dxfId="926" priority="996" operator="containsText" text="Moderado">
      <formula>NOT(ISERROR(SEARCH("Moderado",AA34)))</formula>
    </cfRule>
    <cfRule type="containsText" dxfId="925" priority="997" operator="containsText" text="Alto">
      <formula>NOT(ISERROR(SEARCH("Alto",AA34)))</formula>
    </cfRule>
    <cfRule type="containsText" dxfId="924" priority="998" operator="containsText" text="Extremo">
      <formula>NOT(ISERROR(SEARCH("Extremo",AA34)))</formula>
    </cfRule>
  </conditionalFormatting>
  <conditionalFormatting sqref="I32">
    <cfRule type="containsText" dxfId="923" priority="990" operator="containsText" text="Muy Bajo">
      <formula>NOT(ISERROR(SEARCH("Muy Bajo",I32)))</formula>
    </cfRule>
    <cfRule type="containsText" dxfId="922" priority="991" operator="containsText" text="Baja">
      <formula>NOT(ISERROR(SEARCH("Baja",I32)))</formula>
    </cfRule>
    <cfRule type="containsText" dxfId="921" priority="992" operator="containsText" text="Muy alta">
      <formula>NOT(ISERROR(SEARCH("Muy alta",I32)))</formula>
    </cfRule>
    <cfRule type="containsText" dxfId="920" priority="993" operator="containsText" text="Alta">
      <formula>NOT(ISERROR(SEARCH("Alta",I32)))</formula>
    </cfRule>
    <cfRule type="containsText" dxfId="919" priority="994" operator="containsText" text="Media">
      <formula>NOT(ISERROR(SEARCH("Media",I32)))</formula>
    </cfRule>
  </conditionalFormatting>
  <conditionalFormatting sqref="K32">
    <cfRule type="containsText" dxfId="918" priority="985" operator="containsText" text="Catastrófico">
      <formula>NOT(ISERROR(SEARCH("Catastrófico",K32)))</formula>
    </cfRule>
    <cfRule type="containsText" dxfId="917" priority="986" operator="containsText" text="Mayor">
      <formula>NOT(ISERROR(SEARCH("Mayor",K32)))</formula>
    </cfRule>
    <cfRule type="containsText" dxfId="916" priority="987" operator="containsText" text="Moderado">
      <formula>NOT(ISERROR(SEARCH("Moderado",K32)))</formula>
    </cfRule>
    <cfRule type="containsText" dxfId="915" priority="988" operator="containsText" text="Menor">
      <formula>NOT(ISERROR(SEARCH("Menor",K32)))</formula>
    </cfRule>
    <cfRule type="containsText" dxfId="914" priority="989" operator="containsText" text="Leve">
      <formula>NOT(ISERROR(SEARCH("Leve",K32)))</formula>
    </cfRule>
  </conditionalFormatting>
  <conditionalFormatting sqref="M32">
    <cfRule type="containsText" dxfId="913" priority="981" operator="containsText" text="Bajo">
      <formula>NOT(ISERROR(SEARCH("Bajo",M32)))</formula>
    </cfRule>
    <cfRule type="containsText" dxfId="912" priority="982" operator="containsText" text="Moderado">
      <formula>NOT(ISERROR(SEARCH("Moderado",M32)))</formula>
    </cfRule>
    <cfRule type="containsText" dxfId="911" priority="983" operator="containsText" text="Alto">
      <formula>NOT(ISERROR(SEARCH("Alto",M32)))</formula>
    </cfRule>
    <cfRule type="containsText" dxfId="910" priority="984" operator="containsText" text="Extremo">
      <formula>NOT(ISERROR(SEARCH("Extremo",M32)))</formula>
    </cfRule>
  </conditionalFormatting>
  <conditionalFormatting sqref="X32">
    <cfRule type="containsText" dxfId="909" priority="976" operator="containsText" text="Muy Bajo">
      <formula>NOT(ISERROR(SEARCH("Muy Bajo",X32)))</formula>
    </cfRule>
    <cfRule type="containsText" dxfId="908" priority="977" operator="containsText" text="Baja">
      <formula>NOT(ISERROR(SEARCH("Baja",X32)))</formula>
    </cfRule>
    <cfRule type="containsText" dxfId="907" priority="978" operator="containsText" text="Muy alta">
      <formula>NOT(ISERROR(SEARCH("Muy alta",X32)))</formula>
    </cfRule>
    <cfRule type="containsText" dxfId="906" priority="979" operator="containsText" text="Alta">
      <formula>NOT(ISERROR(SEARCH("Alta",X32)))</formula>
    </cfRule>
    <cfRule type="containsText" dxfId="905" priority="980" operator="containsText" text="Media">
      <formula>NOT(ISERROR(SEARCH("Media",X32)))</formula>
    </cfRule>
  </conditionalFormatting>
  <conditionalFormatting sqref="Z32">
    <cfRule type="containsText" dxfId="904" priority="971" operator="containsText" text="Catastrófico">
      <formula>NOT(ISERROR(SEARCH("Catastrófico",Z32)))</formula>
    </cfRule>
    <cfRule type="containsText" dxfId="903" priority="972" operator="containsText" text="Mayor">
      <formula>NOT(ISERROR(SEARCH("Mayor",Z32)))</formula>
    </cfRule>
    <cfRule type="containsText" dxfId="902" priority="973" operator="containsText" text="Moderado">
      <formula>NOT(ISERROR(SEARCH("Moderado",Z32)))</formula>
    </cfRule>
    <cfRule type="containsText" dxfId="901" priority="974" operator="containsText" text="Menor">
      <formula>NOT(ISERROR(SEARCH("Menor",Z32)))</formula>
    </cfRule>
    <cfRule type="containsText" dxfId="900" priority="975" operator="containsText" text="Leve">
      <formula>NOT(ISERROR(SEARCH("Leve",Z32)))</formula>
    </cfRule>
  </conditionalFormatting>
  <conditionalFormatting sqref="AA32">
    <cfRule type="containsText" dxfId="899" priority="967" operator="containsText" text="Bajo">
      <formula>NOT(ISERROR(SEARCH("Bajo",AA32)))</formula>
    </cfRule>
    <cfRule type="containsText" dxfId="898" priority="968" operator="containsText" text="Moderado">
      <formula>NOT(ISERROR(SEARCH("Moderado",AA32)))</formula>
    </cfRule>
    <cfRule type="containsText" dxfId="897" priority="969" operator="containsText" text="Alto">
      <formula>NOT(ISERROR(SEARCH("Alto",AA32)))</formula>
    </cfRule>
    <cfRule type="containsText" dxfId="896" priority="970" operator="containsText" text="Extremo">
      <formula>NOT(ISERROR(SEARCH("Extremo",AA32)))</formula>
    </cfRule>
  </conditionalFormatting>
  <conditionalFormatting sqref="I36">
    <cfRule type="containsText" dxfId="895" priority="906" operator="containsText" text="Muy Bajo">
      <formula>NOT(ISERROR(SEARCH("Muy Bajo",I36)))</formula>
    </cfRule>
    <cfRule type="containsText" dxfId="894" priority="907" operator="containsText" text="Baja">
      <formula>NOT(ISERROR(SEARCH("Baja",I36)))</formula>
    </cfRule>
    <cfRule type="containsText" dxfId="893" priority="908" operator="containsText" text="Muy alta">
      <formula>NOT(ISERROR(SEARCH("Muy alta",I36)))</formula>
    </cfRule>
    <cfRule type="containsText" dxfId="892" priority="909" operator="containsText" text="Alta">
      <formula>NOT(ISERROR(SEARCH("Alta",I36)))</formula>
    </cfRule>
    <cfRule type="containsText" dxfId="891" priority="910" operator="containsText" text="Media">
      <formula>NOT(ISERROR(SEARCH("Media",I36)))</formula>
    </cfRule>
  </conditionalFormatting>
  <conditionalFormatting sqref="K36">
    <cfRule type="containsText" dxfId="890" priority="901" operator="containsText" text="Catastrófico">
      <formula>NOT(ISERROR(SEARCH("Catastrófico",K36)))</formula>
    </cfRule>
    <cfRule type="containsText" dxfId="889" priority="902" operator="containsText" text="Mayor">
      <formula>NOT(ISERROR(SEARCH("Mayor",K36)))</formula>
    </cfRule>
    <cfRule type="containsText" dxfId="888" priority="903" operator="containsText" text="Moderado">
      <formula>NOT(ISERROR(SEARCH("Moderado",K36)))</formula>
    </cfRule>
    <cfRule type="containsText" dxfId="887" priority="904" operator="containsText" text="Menor">
      <formula>NOT(ISERROR(SEARCH("Menor",K36)))</formula>
    </cfRule>
    <cfRule type="containsText" dxfId="886" priority="905" operator="containsText" text="Leve">
      <formula>NOT(ISERROR(SEARCH("Leve",K36)))</formula>
    </cfRule>
  </conditionalFormatting>
  <conditionalFormatting sqref="M36">
    <cfRule type="containsText" dxfId="885" priority="897" operator="containsText" text="Bajo">
      <formula>NOT(ISERROR(SEARCH("Bajo",M36)))</formula>
    </cfRule>
    <cfRule type="containsText" dxfId="884" priority="898" operator="containsText" text="Moderado">
      <formula>NOT(ISERROR(SEARCH("Moderado",M36)))</formula>
    </cfRule>
    <cfRule type="containsText" dxfId="883" priority="899" operator="containsText" text="Alto">
      <formula>NOT(ISERROR(SEARCH("Alto",M36)))</formula>
    </cfRule>
    <cfRule type="containsText" dxfId="882" priority="900" operator="containsText" text="Extremo">
      <formula>NOT(ISERROR(SEARCH("Extremo",M36)))</formula>
    </cfRule>
  </conditionalFormatting>
  <conditionalFormatting sqref="AA13">
    <cfRule type="containsText" dxfId="881" priority="855" operator="containsText" text="Bajo">
      <formula>NOT(ISERROR(SEARCH("Bajo",AA13)))</formula>
    </cfRule>
    <cfRule type="containsText" dxfId="880" priority="856" operator="containsText" text="Moderado">
      <formula>NOT(ISERROR(SEARCH("Moderado",AA13)))</formula>
    </cfRule>
    <cfRule type="containsText" dxfId="879" priority="857" operator="containsText" text="Alto">
      <formula>NOT(ISERROR(SEARCH("Alto",AA13)))</formula>
    </cfRule>
    <cfRule type="containsText" dxfId="878" priority="858" operator="containsText" text="Extremo">
      <formula>NOT(ISERROR(SEARCH("Extremo",AA13)))</formula>
    </cfRule>
  </conditionalFormatting>
  <conditionalFormatting sqref="I13">
    <cfRule type="containsText" dxfId="877" priority="878" operator="containsText" text="Muy Bajo">
      <formula>NOT(ISERROR(SEARCH("Muy Bajo",I13)))</formula>
    </cfRule>
    <cfRule type="containsText" dxfId="876" priority="879" operator="containsText" text="Baja">
      <formula>NOT(ISERROR(SEARCH("Baja",I13)))</formula>
    </cfRule>
    <cfRule type="containsText" dxfId="875" priority="880" operator="containsText" text="Muy alta">
      <formula>NOT(ISERROR(SEARCH("Muy alta",I13)))</formula>
    </cfRule>
    <cfRule type="containsText" dxfId="874" priority="881" operator="containsText" text="Alta">
      <formula>NOT(ISERROR(SEARCH("Alta",I13)))</formula>
    </cfRule>
    <cfRule type="containsText" dxfId="873" priority="882" operator="containsText" text="Media">
      <formula>NOT(ISERROR(SEARCH("Media",I13)))</formula>
    </cfRule>
  </conditionalFormatting>
  <conditionalFormatting sqref="K13">
    <cfRule type="containsText" dxfId="872" priority="873" operator="containsText" text="Catastrófico">
      <formula>NOT(ISERROR(SEARCH("Catastrófico",K13)))</formula>
    </cfRule>
    <cfRule type="containsText" dxfId="871" priority="874" operator="containsText" text="Mayor">
      <formula>NOT(ISERROR(SEARCH("Mayor",K13)))</formula>
    </cfRule>
    <cfRule type="containsText" dxfId="870" priority="875" operator="containsText" text="Moderado">
      <formula>NOT(ISERROR(SEARCH("Moderado",K13)))</formula>
    </cfRule>
    <cfRule type="containsText" dxfId="869" priority="876" operator="containsText" text="Menor">
      <formula>NOT(ISERROR(SEARCH("Menor",K13)))</formula>
    </cfRule>
    <cfRule type="containsText" dxfId="868" priority="877" operator="containsText" text="Leve">
      <formula>NOT(ISERROR(SEARCH("Leve",K13)))</formula>
    </cfRule>
  </conditionalFormatting>
  <conditionalFormatting sqref="M13">
    <cfRule type="containsText" dxfId="867" priority="869" operator="containsText" text="Bajo">
      <formula>NOT(ISERROR(SEARCH("Bajo",M13)))</formula>
    </cfRule>
    <cfRule type="containsText" dxfId="866" priority="870" operator="containsText" text="Moderado">
      <formula>NOT(ISERROR(SEARCH("Moderado",M13)))</formula>
    </cfRule>
    <cfRule type="containsText" dxfId="865" priority="871" operator="containsText" text="Alto">
      <formula>NOT(ISERROR(SEARCH("Alto",M13)))</formula>
    </cfRule>
    <cfRule type="containsText" dxfId="864" priority="872" operator="containsText" text="Extremo">
      <formula>NOT(ISERROR(SEARCH("Extremo",M13)))</formula>
    </cfRule>
  </conditionalFormatting>
  <conditionalFormatting sqref="X13">
    <cfRule type="containsText" dxfId="863" priority="864" operator="containsText" text="Muy Bajo">
      <formula>NOT(ISERROR(SEARCH("Muy Bajo",X13)))</formula>
    </cfRule>
    <cfRule type="containsText" dxfId="862" priority="865" operator="containsText" text="Baja">
      <formula>NOT(ISERROR(SEARCH("Baja",X13)))</formula>
    </cfRule>
    <cfRule type="containsText" dxfId="861" priority="866" operator="containsText" text="Muy alta">
      <formula>NOT(ISERROR(SEARCH("Muy alta",X13)))</formula>
    </cfRule>
    <cfRule type="containsText" dxfId="860" priority="867" operator="containsText" text="Alta">
      <formula>NOT(ISERROR(SEARCH("Alta",X13)))</formula>
    </cfRule>
    <cfRule type="containsText" dxfId="859" priority="868" operator="containsText" text="Media">
      <formula>NOT(ISERROR(SEARCH("Media",X13)))</formula>
    </cfRule>
  </conditionalFormatting>
  <conditionalFormatting sqref="Z13">
    <cfRule type="containsText" dxfId="858" priority="859" operator="containsText" text="Catastrófico">
      <formula>NOT(ISERROR(SEARCH("Catastrófico",Z13)))</formula>
    </cfRule>
    <cfRule type="containsText" dxfId="857" priority="860" operator="containsText" text="Mayor">
      <formula>NOT(ISERROR(SEARCH("Mayor",Z13)))</formula>
    </cfRule>
    <cfRule type="containsText" dxfId="856" priority="861" operator="containsText" text="Moderado">
      <formula>NOT(ISERROR(SEARCH("Moderado",Z13)))</formula>
    </cfRule>
    <cfRule type="containsText" dxfId="855" priority="862" operator="containsText" text="Menor">
      <formula>NOT(ISERROR(SEARCH("Menor",Z13)))</formula>
    </cfRule>
    <cfRule type="containsText" dxfId="854" priority="863" operator="containsText" text="Leve">
      <formula>NOT(ISERROR(SEARCH("Leve",Z13)))</formula>
    </cfRule>
  </conditionalFormatting>
  <conditionalFormatting sqref="AA14:AA15">
    <cfRule type="containsText" dxfId="853" priority="827" operator="containsText" text="Bajo">
      <formula>NOT(ISERROR(SEARCH("Bajo",AA14)))</formula>
    </cfRule>
    <cfRule type="containsText" dxfId="852" priority="828" operator="containsText" text="Moderado">
      <formula>NOT(ISERROR(SEARCH("Moderado",AA14)))</formula>
    </cfRule>
    <cfRule type="containsText" dxfId="851" priority="829" operator="containsText" text="Alto">
      <formula>NOT(ISERROR(SEARCH("Alto",AA14)))</formula>
    </cfRule>
    <cfRule type="containsText" dxfId="850" priority="830" operator="containsText" text="Extremo">
      <formula>NOT(ISERROR(SEARCH("Extremo",AA14)))</formula>
    </cfRule>
  </conditionalFormatting>
  <conditionalFormatting sqref="I14:I15">
    <cfRule type="containsText" dxfId="849" priority="850" operator="containsText" text="Muy Bajo">
      <formula>NOT(ISERROR(SEARCH("Muy Bajo",I14)))</formula>
    </cfRule>
    <cfRule type="containsText" dxfId="848" priority="851" operator="containsText" text="Baja">
      <formula>NOT(ISERROR(SEARCH("Baja",I14)))</formula>
    </cfRule>
    <cfRule type="containsText" dxfId="847" priority="852" operator="containsText" text="Muy alta">
      <formula>NOT(ISERROR(SEARCH("Muy alta",I14)))</formula>
    </cfRule>
    <cfRule type="containsText" dxfId="846" priority="853" operator="containsText" text="Alta">
      <formula>NOT(ISERROR(SEARCH("Alta",I14)))</formula>
    </cfRule>
    <cfRule type="containsText" dxfId="845" priority="854" operator="containsText" text="Media">
      <formula>NOT(ISERROR(SEARCH("Media",I14)))</formula>
    </cfRule>
  </conditionalFormatting>
  <conditionalFormatting sqref="K14:K15">
    <cfRule type="containsText" dxfId="844" priority="845" operator="containsText" text="Catastrófico">
      <formula>NOT(ISERROR(SEARCH("Catastrófico",K14)))</formula>
    </cfRule>
    <cfRule type="containsText" dxfId="843" priority="846" operator="containsText" text="Mayor">
      <formula>NOT(ISERROR(SEARCH("Mayor",K14)))</formula>
    </cfRule>
    <cfRule type="containsText" dxfId="842" priority="847" operator="containsText" text="Moderado">
      <formula>NOT(ISERROR(SEARCH("Moderado",K14)))</formula>
    </cfRule>
    <cfRule type="containsText" dxfId="841" priority="848" operator="containsText" text="Menor">
      <formula>NOT(ISERROR(SEARCH("Menor",K14)))</formula>
    </cfRule>
    <cfRule type="containsText" dxfId="840" priority="849" operator="containsText" text="Leve">
      <formula>NOT(ISERROR(SEARCH("Leve",K14)))</formula>
    </cfRule>
  </conditionalFormatting>
  <conditionalFormatting sqref="M14:M15">
    <cfRule type="containsText" dxfId="839" priority="841" operator="containsText" text="Bajo">
      <formula>NOT(ISERROR(SEARCH("Bajo",M14)))</formula>
    </cfRule>
    <cfRule type="containsText" dxfId="838" priority="842" operator="containsText" text="Moderado">
      <formula>NOT(ISERROR(SEARCH("Moderado",M14)))</formula>
    </cfRule>
    <cfRule type="containsText" dxfId="837" priority="843" operator="containsText" text="Alto">
      <formula>NOT(ISERROR(SEARCH("Alto",M14)))</formula>
    </cfRule>
    <cfRule type="containsText" dxfId="836" priority="844" operator="containsText" text="Extremo">
      <formula>NOT(ISERROR(SEARCH("Extremo",M14)))</formula>
    </cfRule>
  </conditionalFormatting>
  <conditionalFormatting sqref="X14:X15">
    <cfRule type="containsText" dxfId="835" priority="836" operator="containsText" text="Muy Bajo">
      <formula>NOT(ISERROR(SEARCH("Muy Bajo",X14)))</formula>
    </cfRule>
    <cfRule type="containsText" dxfId="834" priority="837" operator="containsText" text="Baja">
      <formula>NOT(ISERROR(SEARCH("Baja",X14)))</formula>
    </cfRule>
    <cfRule type="containsText" dxfId="833" priority="838" operator="containsText" text="Muy alta">
      <formula>NOT(ISERROR(SEARCH("Muy alta",X14)))</formula>
    </cfRule>
    <cfRule type="containsText" dxfId="832" priority="839" operator="containsText" text="Alta">
      <formula>NOT(ISERROR(SEARCH("Alta",X14)))</formula>
    </cfRule>
    <cfRule type="containsText" dxfId="831" priority="840" operator="containsText" text="Media">
      <formula>NOT(ISERROR(SEARCH("Media",X14)))</formula>
    </cfRule>
  </conditionalFormatting>
  <conditionalFormatting sqref="Z14:Z15">
    <cfRule type="containsText" dxfId="830" priority="831" operator="containsText" text="Catastrófico">
      <formula>NOT(ISERROR(SEARCH("Catastrófico",Z14)))</formula>
    </cfRule>
    <cfRule type="containsText" dxfId="829" priority="832" operator="containsText" text="Mayor">
      <formula>NOT(ISERROR(SEARCH("Mayor",Z14)))</formula>
    </cfRule>
    <cfRule type="containsText" dxfId="828" priority="833" operator="containsText" text="Moderado">
      <formula>NOT(ISERROR(SEARCH("Moderado",Z14)))</formula>
    </cfRule>
    <cfRule type="containsText" dxfId="827" priority="834" operator="containsText" text="Menor">
      <formula>NOT(ISERROR(SEARCH("Menor",Z14)))</formula>
    </cfRule>
    <cfRule type="containsText" dxfId="826" priority="835" operator="containsText" text="Leve">
      <formula>NOT(ISERROR(SEARCH("Leve",Z14)))</formula>
    </cfRule>
  </conditionalFormatting>
  <conditionalFormatting sqref="I19">
    <cfRule type="containsText" dxfId="825" priority="799" operator="containsText" text="Muy Bajo">
      <formula>NOT(ISERROR(SEARCH(("Muy Bajo"),(I19))))</formula>
    </cfRule>
  </conditionalFormatting>
  <conditionalFormatting sqref="I19">
    <cfRule type="containsText" dxfId="824" priority="800" operator="containsText" text="Baja">
      <formula>NOT(ISERROR(SEARCH(("Baja"),(I19))))</formula>
    </cfRule>
  </conditionalFormatting>
  <conditionalFormatting sqref="I19">
    <cfRule type="containsText" dxfId="823" priority="801" operator="containsText" text="Muy alta">
      <formula>NOT(ISERROR(SEARCH(("Muy alta"),(I19))))</formula>
    </cfRule>
  </conditionalFormatting>
  <conditionalFormatting sqref="I19">
    <cfRule type="containsText" dxfId="822" priority="802" operator="containsText" text="Alta">
      <formula>NOT(ISERROR(SEARCH(("Alta"),(I19))))</formula>
    </cfRule>
  </conditionalFormatting>
  <conditionalFormatting sqref="I19">
    <cfRule type="containsText" dxfId="821" priority="803" operator="containsText" text="Media">
      <formula>NOT(ISERROR(SEARCH(("Media"),(I19))))</formula>
    </cfRule>
  </conditionalFormatting>
  <conditionalFormatting sqref="K19">
    <cfRule type="containsText" dxfId="820" priority="804" operator="containsText" text="Catastrófico">
      <formula>NOT(ISERROR(SEARCH(("Catastrófico"),(K19))))</formula>
    </cfRule>
  </conditionalFormatting>
  <conditionalFormatting sqref="K19">
    <cfRule type="containsText" dxfId="819" priority="805" operator="containsText" text="Mayor">
      <formula>NOT(ISERROR(SEARCH(("Mayor"),(K19))))</formula>
    </cfRule>
  </conditionalFormatting>
  <conditionalFormatting sqref="K19">
    <cfRule type="containsText" dxfId="818" priority="806" operator="containsText" text="Moderado">
      <formula>NOT(ISERROR(SEARCH(("Moderado"),(K19))))</formula>
    </cfRule>
  </conditionalFormatting>
  <conditionalFormatting sqref="K19">
    <cfRule type="containsText" dxfId="817" priority="807" operator="containsText" text="Menor">
      <formula>NOT(ISERROR(SEARCH(("Menor"),(K19))))</formula>
    </cfRule>
  </conditionalFormatting>
  <conditionalFormatting sqref="K19">
    <cfRule type="containsText" dxfId="816" priority="808" operator="containsText" text="Leve">
      <formula>NOT(ISERROR(SEARCH(("Leve"),(K19))))</formula>
    </cfRule>
  </conditionalFormatting>
  <conditionalFormatting sqref="M19">
    <cfRule type="containsText" dxfId="815" priority="809" operator="containsText" text="Bajo">
      <formula>NOT(ISERROR(SEARCH(("Bajo"),(M19))))</formula>
    </cfRule>
  </conditionalFormatting>
  <conditionalFormatting sqref="M19">
    <cfRule type="containsText" dxfId="814" priority="810" operator="containsText" text="Moderado">
      <formula>NOT(ISERROR(SEARCH(("Moderado"),(M19))))</formula>
    </cfRule>
  </conditionalFormatting>
  <conditionalFormatting sqref="M19">
    <cfRule type="containsText" dxfId="813" priority="811" operator="containsText" text="Alto">
      <formula>NOT(ISERROR(SEARCH(("Alto"),(M19))))</formula>
    </cfRule>
  </conditionalFormatting>
  <conditionalFormatting sqref="M19">
    <cfRule type="containsText" dxfId="812" priority="812" operator="containsText" text="Extremo">
      <formula>NOT(ISERROR(SEARCH(("Extremo"),(M19))))</formula>
    </cfRule>
  </conditionalFormatting>
  <conditionalFormatting sqref="X19">
    <cfRule type="containsText" dxfId="811" priority="813" operator="containsText" text="Muy Bajo">
      <formula>NOT(ISERROR(SEARCH(("Muy Bajo"),(X19))))</formula>
    </cfRule>
  </conditionalFormatting>
  <conditionalFormatting sqref="X19">
    <cfRule type="containsText" dxfId="810" priority="814" operator="containsText" text="Baja">
      <formula>NOT(ISERROR(SEARCH(("Baja"),(X19))))</formula>
    </cfRule>
  </conditionalFormatting>
  <conditionalFormatting sqref="X19">
    <cfRule type="containsText" dxfId="809" priority="815" operator="containsText" text="Muy alta">
      <formula>NOT(ISERROR(SEARCH(("Muy alta"),(X19))))</formula>
    </cfRule>
  </conditionalFormatting>
  <conditionalFormatting sqref="X19">
    <cfRule type="containsText" dxfId="808" priority="816" operator="containsText" text="Alta">
      <formula>NOT(ISERROR(SEARCH(("Alta"),(X19))))</formula>
    </cfRule>
  </conditionalFormatting>
  <conditionalFormatting sqref="X19">
    <cfRule type="containsText" dxfId="807" priority="817" operator="containsText" text="Media">
      <formula>NOT(ISERROR(SEARCH(("Media"),(X19))))</formula>
    </cfRule>
  </conditionalFormatting>
  <conditionalFormatting sqref="Z19">
    <cfRule type="containsText" dxfId="806" priority="818" operator="containsText" text="Catastrófico">
      <formula>NOT(ISERROR(SEARCH(("Catastrófico"),(Z19))))</formula>
    </cfRule>
  </conditionalFormatting>
  <conditionalFormatting sqref="Z19">
    <cfRule type="containsText" dxfId="805" priority="819" operator="containsText" text="Mayor">
      <formula>NOT(ISERROR(SEARCH(("Mayor"),(Z19))))</formula>
    </cfRule>
  </conditionalFormatting>
  <conditionalFormatting sqref="Z19">
    <cfRule type="containsText" dxfId="804" priority="820" operator="containsText" text="Moderado">
      <formula>NOT(ISERROR(SEARCH(("Moderado"),(Z19))))</formula>
    </cfRule>
  </conditionalFormatting>
  <conditionalFormatting sqref="Z19">
    <cfRule type="containsText" dxfId="803" priority="821" operator="containsText" text="Menor">
      <formula>NOT(ISERROR(SEARCH(("Menor"),(Z19))))</formula>
    </cfRule>
  </conditionalFormatting>
  <conditionalFormatting sqref="Z19">
    <cfRule type="containsText" dxfId="802" priority="822" operator="containsText" text="Leve">
      <formula>NOT(ISERROR(SEARCH(("Leve"),(Z19))))</formula>
    </cfRule>
  </conditionalFormatting>
  <conditionalFormatting sqref="AA19">
    <cfRule type="containsText" dxfId="801" priority="823" operator="containsText" text="Bajo">
      <formula>NOT(ISERROR(SEARCH(("Bajo"),(AA19))))</formula>
    </cfRule>
  </conditionalFormatting>
  <conditionalFormatting sqref="AA19">
    <cfRule type="containsText" dxfId="800" priority="824" operator="containsText" text="Moderado">
      <formula>NOT(ISERROR(SEARCH(("Moderado"),(AA19))))</formula>
    </cfRule>
  </conditionalFormatting>
  <conditionalFormatting sqref="AA19">
    <cfRule type="containsText" dxfId="799" priority="825" operator="containsText" text="Alto">
      <formula>NOT(ISERROR(SEARCH(("Alto"),(AA19))))</formula>
    </cfRule>
  </conditionalFormatting>
  <conditionalFormatting sqref="AA19">
    <cfRule type="containsText" dxfId="798" priority="826" operator="containsText" text="Extremo">
      <formula>NOT(ISERROR(SEARCH(("Extremo"),(AA19))))</formula>
    </cfRule>
  </conditionalFormatting>
  <conditionalFormatting sqref="K38:K39">
    <cfRule type="containsText" dxfId="797" priority="794" operator="containsText" text="Catastrófico">
      <formula>NOT(ISERROR(SEARCH("Catastrófico",K38)))</formula>
    </cfRule>
    <cfRule type="containsText" dxfId="796" priority="795" operator="containsText" text="Mayor">
      <formula>NOT(ISERROR(SEARCH("Mayor",K38)))</formula>
    </cfRule>
    <cfRule type="containsText" dxfId="795" priority="796" operator="containsText" text="Moderado">
      <formula>NOT(ISERROR(SEARCH("Moderado",K38)))</formula>
    </cfRule>
    <cfRule type="containsText" dxfId="794" priority="797" operator="containsText" text="Menor">
      <formula>NOT(ISERROR(SEARCH("Menor",K38)))</formula>
    </cfRule>
    <cfRule type="containsText" dxfId="793" priority="798" operator="containsText" text="Leve">
      <formula>NOT(ISERROR(SEARCH("Leve",K38)))</formula>
    </cfRule>
  </conditionalFormatting>
  <conditionalFormatting sqref="M38:M39">
    <cfRule type="containsText" dxfId="792" priority="790" operator="containsText" text="Bajo">
      <formula>NOT(ISERROR(SEARCH("Bajo",M38)))</formula>
    </cfRule>
    <cfRule type="containsText" dxfId="791" priority="791" operator="containsText" text="Moderado">
      <formula>NOT(ISERROR(SEARCH("Moderado",M38)))</formula>
    </cfRule>
    <cfRule type="containsText" dxfId="790" priority="792" operator="containsText" text="Alto">
      <formula>NOT(ISERROR(SEARCH("Alto",M38)))</formula>
    </cfRule>
    <cfRule type="containsText" dxfId="789" priority="793" operator="containsText" text="Extremo">
      <formula>NOT(ISERROR(SEARCH("Extremo",M38)))</formula>
    </cfRule>
  </conditionalFormatting>
  <conditionalFormatting sqref="X38:X39">
    <cfRule type="containsText" dxfId="788" priority="785" operator="containsText" text="Muy Bajo">
      <formula>NOT(ISERROR(SEARCH("Muy Bajo",X38)))</formula>
    </cfRule>
    <cfRule type="containsText" dxfId="787" priority="786" operator="containsText" text="Baja">
      <formula>NOT(ISERROR(SEARCH("Baja",X38)))</formula>
    </cfRule>
    <cfRule type="containsText" dxfId="786" priority="787" operator="containsText" text="Muy alta">
      <formula>NOT(ISERROR(SEARCH("Muy alta",X38)))</formula>
    </cfRule>
    <cfRule type="containsText" dxfId="785" priority="788" operator="containsText" text="Alta">
      <formula>NOT(ISERROR(SEARCH("Alta",X38)))</formula>
    </cfRule>
    <cfRule type="containsText" dxfId="784" priority="789" operator="containsText" text="Media">
      <formula>NOT(ISERROR(SEARCH("Media",X38)))</formula>
    </cfRule>
  </conditionalFormatting>
  <conditionalFormatting sqref="Z38:Z39">
    <cfRule type="containsText" dxfId="783" priority="780" operator="containsText" text="Catastrófico">
      <formula>NOT(ISERROR(SEARCH("Catastrófico",Z38)))</formula>
    </cfRule>
    <cfRule type="containsText" dxfId="782" priority="781" operator="containsText" text="Mayor">
      <formula>NOT(ISERROR(SEARCH("Mayor",Z38)))</formula>
    </cfRule>
    <cfRule type="containsText" dxfId="781" priority="782" operator="containsText" text="Moderado">
      <formula>NOT(ISERROR(SEARCH("Moderado",Z38)))</formula>
    </cfRule>
    <cfRule type="containsText" dxfId="780" priority="783" operator="containsText" text="Menor">
      <formula>NOT(ISERROR(SEARCH("Menor",Z38)))</formula>
    </cfRule>
    <cfRule type="containsText" dxfId="779" priority="784" operator="containsText" text="Leve">
      <formula>NOT(ISERROR(SEARCH("Leve",Z38)))</formula>
    </cfRule>
  </conditionalFormatting>
  <conditionalFormatting sqref="AA38:AA39">
    <cfRule type="containsText" dxfId="778" priority="776" operator="containsText" text="Bajo">
      <formula>NOT(ISERROR(SEARCH("Bajo",AA38)))</formula>
    </cfRule>
    <cfRule type="containsText" dxfId="777" priority="777" operator="containsText" text="Moderado">
      <formula>NOT(ISERROR(SEARCH("Moderado",AA38)))</formula>
    </cfRule>
    <cfRule type="containsText" dxfId="776" priority="778" operator="containsText" text="Alto">
      <formula>NOT(ISERROR(SEARCH("Alto",AA38)))</formula>
    </cfRule>
    <cfRule type="containsText" dxfId="775" priority="779" operator="containsText" text="Extremo">
      <formula>NOT(ISERROR(SEARCH("Extremo",AA38)))</formula>
    </cfRule>
  </conditionalFormatting>
  <conditionalFormatting sqref="I41">
    <cfRule type="containsText" dxfId="774" priority="771" operator="containsText" text="Muy Bajo">
      <formula>NOT(ISERROR(SEARCH("Muy Bajo",I41)))</formula>
    </cfRule>
    <cfRule type="containsText" dxfId="773" priority="772" operator="containsText" text="Baja">
      <formula>NOT(ISERROR(SEARCH("Baja",I41)))</formula>
    </cfRule>
    <cfRule type="containsText" dxfId="772" priority="773" operator="containsText" text="Muy alta">
      <formula>NOT(ISERROR(SEARCH("Muy alta",I41)))</formula>
    </cfRule>
    <cfRule type="containsText" dxfId="771" priority="774" operator="containsText" text="Alta">
      <formula>NOT(ISERROR(SEARCH("Alta",I41)))</formula>
    </cfRule>
    <cfRule type="containsText" dxfId="770" priority="775" operator="containsText" text="Media">
      <formula>NOT(ISERROR(SEARCH("Media",I41)))</formula>
    </cfRule>
  </conditionalFormatting>
  <conditionalFormatting sqref="K41">
    <cfRule type="containsText" dxfId="769" priority="766" operator="containsText" text="Catastrófico">
      <formula>NOT(ISERROR(SEARCH("Catastrófico",K41)))</formula>
    </cfRule>
    <cfRule type="containsText" dxfId="768" priority="767" operator="containsText" text="Mayor">
      <formula>NOT(ISERROR(SEARCH("Mayor",K41)))</formula>
    </cfRule>
    <cfRule type="containsText" dxfId="767" priority="768" operator="containsText" text="Moderado">
      <formula>NOT(ISERROR(SEARCH("Moderado",K41)))</formula>
    </cfRule>
    <cfRule type="containsText" dxfId="766" priority="769" operator="containsText" text="Menor">
      <formula>NOT(ISERROR(SEARCH("Menor",K41)))</formula>
    </cfRule>
    <cfRule type="containsText" dxfId="765" priority="770" operator="containsText" text="Leve">
      <formula>NOT(ISERROR(SEARCH("Leve",K41)))</formula>
    </cfRule>
  </conditionalFormatting>
  <conditionalFormatting sqref="M41">
    <cfRule type="containsText" dxfId="764" priority="762" operator="containsText" text="Bajo">
      <formula>NOT(ISERROR(SEARCH("Bajo",M41)))</formula>
    </cfRule>
    <cfRule type="containsText" dxfId="763" priority="763" operator="containsText" text="Moderado">
      <formula>NOT(ISERROR(SEARCH("Moderado",M41)))</formula>
    </cfRule>
    <cfRule type="containsText" dxfId="762" priority="764" operator="containsText" text="Alto">
      <formula>NOT(ISERROR(SEARCH("Alto",M41)))</formula>
    </cfRule>
    <cfRule type="containsText" dxfId="761" priority="765" operator="containsText" text="Extremo">
      <formula>NOT(ISERROR(SEARCH("Extremo",M41)))</formula>
    </cfRule>
  </conditionalFormatting>
  <conditionalFormatting sqref="X41">
    <cfRule type="containsText" dxfId="760" priority="757" operator="containsText" text="Muy Bajo">
      <formula>NOT(ISERROR(SEARCH("Muy Bajo",X41)))</formula>
    </cfRule>
    <cfRule type="containsText" dxfId="759" priority="758" operator="containsText" text="Baja">
      <formula>NOT(ISERROR(SEARCH("Baja",X41)))</formula>
    </cfRule>
    <cfRule type="containsText" dxfId="758" priority="759" operator="containsText" text="Muy alta">
      <formula>NOT(ISERROR(SEARCH("Muy alta",X41)))</formula>
    </cfRule>
    <cfRule type="containsText" dxfId="757" priority="760" operator="containsText" text="Alta">
      <formula>NOT(ISERROR(SEARCH("Alta",X41)))</formula>
    </cfRule>
    <cfRule type="containsText" dxfId="756" priority="761" operator="containsText" text="Media">
      <formula>NOT(ISERROR(SEARCH("Media",X41)))</formula>
    </cfRule>
  </conditionalFormatting>
  <conditionalFormatting sqref="Z41">
    <cfRule type="containsText" dxfId="755" priority="752" operator="containsText" text="Catastrófico">
      <formula>NOT(ISERROR(SEARCH("Catastrófico",Z41)))</formula>
    </cfRule>
    <cfRule type="containsText" dxfId="754" priority="753" operator="containsText" text="Mayor">
      <formula>NOT(ISERROR(SEARCH("Mayor",Z41)))</formula>
    </cfRule>
    <cfRule type="containsText" dxfId="753" priority="754" operator="containsText" text="Moderado">
      <formula>NOT(ISERROR(SEARCH("Moderado",Z41)))</formula>
    </cfRule>
    <cfRule type="containsText" dxfId="752" priority="755" operator="containsText" text="Menor">
      <formula>NOT(ISERROR(SEARCH("Menor",Z41)))</formula>
    </cfRule>
    <cfRule type="containsText" dxfId="751" priority="756" operator="containsText" text="Leve">
      <formula>NOT(ISERROR(SEARCH("Leve",Z41)))</formula>
    </cfRule>
  </conditionalFormatting>
  <conditionalFormatting sqref="AA41">
    <cfRule type="containsText" dxfId="750" priority="748" operator="containsText" text="Bajo">
      <formula>NOT(ISERROR(SEARCH("Bajo",AA41)))</formula>
    </cfRule>
    <cfRule type="containsText" dxfId="749" priority="749" operator="containsText" text="Moderado">
      <formula>NOT(ISERROR(SEARCH("Moderado",AA41)))</formula>
    </cfRule>
    <cfRule type="containsText" dxfId="748" priority="750" operator="containsText" text="Alto">
      <formula>NOT(ISERROR(SEARCH("Alto",AA41)))</formula>
    </cfRule>
    <cfRule type="containsText" dxfId="747" priority="751" operator="containsText" text="Extremo">
      <formula>NOT(ISERROR(SEARCH("Extremo",AA41)))</formula>
    </cfRule>
  </conditionalFormatting>
  <conditionalFormatting sqref="I38:I39">
    <cfRule type="containsText" dxfId="746" priority="743" operator="containsText" text="Muy Bajo">
      <formula>NOT(ISERROR(SEARCH("Muy Bajo",I38)))</formula>
    </cfRule>
    <cfRule type="containsText" dxfId="745" priority="744" operator="containsText" text="Baja">
      <formula>NOT(ISERROR(SEARCH("Baja",I38)))</formula>
    </cfRule>
    <cfRule type="containsText" dxfId="744" priority="745" operator="containsText" text="Muy alta">
      <formula>NOT(ISERROR(SEARCH("Muy alta",I38)))</formula>
    </cfRule>
    <cfRule type="containsText" dxfId="743" priority="746" operator="containsText" text="Alta">
      <formula>NOT(ISERROR(SEARCH("Alta",I38)))</formula>
    </cfRule>
    <cfRule type="containsText" dxfId="742" priority="747" operator="containsText" text="Media">
      <formula>NOT(ISERROR(SEARCH("Media",I38)))</formula>
    </cfRule>
  </conditionalFormatting>
  <conditionalFormatting sqref="I43 I45">
    <cfRule type="containsText" dxfId="741" priority="715" operator="containsText" text="Muy Bajo">
      <formula>NOT(ISERROR(SEARCH(("Muy Bajo"),(I43))))</formula>
    </cfRule>
  </conditionalFormatting>
  <conditionalFormatting sqref="I43 I45">
    <cfRule type="containsText" dxfId="740" priority="716" operator="containsText" text="Baja">
      <formula>NOT(ISERROR(SEARCH(("Baja"),(I43))))</formula>
    </cfRule>
  </conditionalFormatting>
  <conditionalFormatting sqref="I43 I45">
    <cfRule type="containsText" dxfId="739" priority="717" operator="containsText" text="Muy alta">
      <formula>NOT(ISERROR(SEARCH(("Muy alta"),(I43))))</formula>
    </cfRule>
  </conditionalFormatting>
  <conditionalFormatting sqref="I43 I45">
    <cfRule type="containsText" dxfId="738" priority="718" operator="containsText" text="Alta">
      <formula>NOT(ISERROR(SEARCH(("Alta"),(I43))))</formula>
    </cfRule>
  </conditionalFormatting>
  <conditionalFormatting sqref="I43 I45">
    <cfRule type="containsText" dxfId="737" priority="719" operator="containsText" text="Media">
      <formula>NOT(ISERROR(SEARCH(("Media"),(I43))))</formula>
    </cfRule>
  </conditionalFormatting>
  <conditionalFormatting sqref="K43 K45">
    <cfRule type="containsText" dxfId="736" priority="720" operator="containsText" text="Catastrófico">
      <formula>NOT(ISERROR(SEARCH(("Catastrófico"),(K43))))</formula>
    </cfRule>
  </conditionalFormatting>
  <conditionalFormatting sqref="K43 K45">
    <cfRule type="containsText" dxfId="735" priority="721" operator="containsText" text="Mayor">
      <formula>NOT(ISERROR(SEARCH(("Mayor"),(K43))))</formula>
    </cfRule>
  </conditionalFormatting>
  <conditionalFormatting sqref="K43 K45">
    <cfRule type="containsText" dxfId="734" priority="722" operator="containsText" text="Moderado">
      <formula>NOT(ISERROR(SEARCH(("Moderado"),(K43))))</formula>
    </cfRule>
  </conditionalFormatting>
  <conditionalFormatting sqref="K43 K45">
    <cfRule type="containsText" dxfId="733" priority="723" operator="containsText" text="Menor">
      <formula>NOT(ISERROR(SEARCH(("Menor"),(K43))))</formula>
    </cfRule>
  </conditionalFormatting>
  <conditionalFormatting sqref="K43 K45">
    <cfRule type="containsText" dxfId="732" priority="724" operator="containsText" text="Leve">
      <formula>NOT(ISERROR(SEARCH(("Leve"),(K43))))</formula>
    </cfRule>
  </conditionalFormatting>
  <conditionalFormatting sqref="M43 M45">
    <cfRule type="containsText" dxfId="731" priority="725" operator="containsText" text="Bajo">
      <formula>NOT(ISERROR(SEARCH(("Bajo"),(M43))))</formula>
    </cfRule>
  </conditionalFormatting>
  <conditionalFormatting sqref="M43 M45">
    <cfRule type="containsText" dxfId="730" priority="726" operator="containsText" text="Moderado">
      <formula>NOT(ISERROR(SEARCH(("Moderado"),(M43))))</formula>
    </cfRule>
  </conditionalFormatting>
  <conditionalFormatting sqref="M43 M45">
    <cfRule type="containsText" dxfId="729" priority="727" operator="containsText" text="Alto">
      <formula>NOT(ISERROR(SEARCH(("Alto"),(M43))))</formula>
    </cfRule>
  </conditionalFormatting>
  <conditionalFormatting sqref="M43 M45">
    <cfRule type="containsText" dxfId="728" priority="728" operator="containsText" text="Extremo">
      <formula>NOT(ISERROR(SEARCH(("Extremo"),(M43))))</formula>
    </cfRule>
  </conditionalFormatting>
  <conditionalFormatting sqref="X43 X45">
    <cfRule type="containsText" dxfId="727" priority="729" operator="containsText" text="Muy Bajo">
      <formula>NOT(ISERROR(SEARCH(("Muy Bajo"),(X43))))</formula>
    </cfRule>
  </conditionalFormatting>
  <conditionalFormatting sqref="X43 X45">
    <cfRule type="containsText" dxfId="726" priority="730" operator="containsText" text="Baja">
      <formula>NOT(ISERROR(SEARCH(("Baja"),(X43))))</formula>
    </cfRule>
  </conditionalFormatting>
  <conditionalFormatting sqref="X43 X45">
    <cfRule type="containsText" dxfId="725" priority="731" operator="containsText" text="Muy alta">
      <formula>NOT(ISERROR(SEARCH(("Muy alta"),(X43))))</formula>
    </cfRule>
  </conditionalFormatting>
  <conditionalFormatting sqref="X43 X45">
    <cfRule type="containsText" dxfId="724" priority="732" operator="containsText" text="Alta">
      <formula>NOT(ISERROR(SEARCH(("Alta"),(X43))))</formula>
    </cfRule>
  </conditionalFormatting>
  <conditionalFormatting sqref="X43 X45">
    <cfRule type="containsText" dxfId="723" priority="733" operator="containsText" text="Media">
      <formula>NOT(ISERROR(SEARCH(("Media"),(X43))))</formula>
    </cfRule>
  </conditionalFormatting>
  <conditionalFormatting sqref="Z43 Z45">
    <cfRule type="containsText" dxfId="722" priority="734" operator="containsText" text="Catastrófico">
      <formula>NOT(ISERROR(SEARCH(("Catastrófico"),(Z43))))</formula>
    </cfRule>
  </conditionalFormatting>
  <conditionalFormatting sqref="Z43 Z45">
    <cfRule type="containsText" dxfId="721" priority="735" operator="containsText" text="Mayor">
      <formula>NOT(ISERROR(SEARCH(("Mayor"),(Z43))))</formula>
    </cfRule>
  </conditionalFormatting>
  <conditionalFormatting sqref="Z43 Z45">
    <cfRule type="containsText" dxfId="720" priority="736" operator="containsText" text="Moderado">
      <formula>NOT(ISERROR(SEARCH(("Moderado"),(Z43))))</formula>
    </cfRule>
  </conditionalFormatting>
  <conditionalFormatting sqref="Z43 Z45">
    <cfRule type="containsText" dxfId="719" priority="737" operator="containsText" text="Menor">
      <formula>NOT(ISERROR(SEARCH(("Menor"),(Z43))))</formula>
    </cfRule>
  </conditionalFormatting>
  <conditionalFormatting sqref="Z43 Z45">
    <cfRule type="containsText" dxfId="718" priority="738" operator="containsText" text="Leve">
      <formula>NOT(ISERROR(SEARCH(("Leve"),(Z43))))</formula>
    </cfRule>
  </conditionalFormatting>
  <conditionalFormatting sqref="AA43 AA45">
    <cfRule type="containsText" dxfId="717" priority="739" operator="containsText" text="Bajo">
      <formula>NOT(ISERROR(SEARCH(("Bajo"),(AA43))))</formula>
    </cfRule>
  </conditionalFormatting>
  <conditionalFormatting sqref="AA43 AA45">
    <cfRule type="containsText" dxfId="716" priority="740" operator="containsText" text="Moderado">
      <formula>NOT(ISERROR(SEARCH(("Moderado"),(AA43))))</formula>
    </cfRule>
  </conditionalFormatting>
  <conditionalFormatting sqref="AA43 AA45">
    <cfRule type="containsText" dxfId="715" priority="741" operator="containsText" text="Alto">
      <formula>NOT(ISERROR(SEARCH(("Alto"),(AA43))))</formula>
    </cfRule>
  </conditionalFormatting>
  <conditionalFormatting sqref="AA43 AA45">
    <cfRule type="containsText" dxfId="714" priority="742" operator="containsText" text="Extremo">
      <formula>NOT(ISERROR(SEARCH(("Extremo"),(AA43))))</formula>
    </cfRule>
  </conditionalFormatting>
  <conditionalFormatting sqref="I46 I48">
    <cfRule type="containsText" dxfId="713" priority="687" operator="containsText" text="Muy Bajo">
      <formula>NOT(ISERROR(SEARCH(("Muy Bajo"),(I46))))</formula>
    </cfRule>
  </conditionalFormatting>
  <conditionalFormatting sqref="I46 I48">
    <cfRule type="containsText" dxfId="712" priority="688" operator="containsText" text="Baja">
      <formula>NOT(ISERROR(SEARCH(("Baja"),(I46))))</formula>
    </cfRule>
  </conditionalFormatting>
  <conditionalFormatting sqref="I46 I48">
    <cfRule type="containsText" dxfId="711" priority="689" operator="containsText" text="Muy alta">
      <formula>NOT(ISERROR(SEARCH(("Muy alta"),(I46))))</formula>
    </cfRule>
  </conditionalFormatting>
  <conditionalFormatting sqref="I46 I48">
    <cfRule type="containsText" dxfId="710" priority="690" operator="containsText" text="Alta">
      <formula>NOT(ISERROR(SEARCH(("Alta"),(I46))))</formula>
    </cfRule>
  </conditionalFormatting>
  <conditionalFormatting sqref="I46 I48">
    <cfRule type="containsText" dxfId="709" priority="691" operator="containsText" text="Media">
      <formula>NOT(ISERROR(SEARCH(("Media"),(I46))))</formula>
    </cfRule>
  </conditionalFormatting>
  <conditionalFormatting sqref="K46 K48">
    <cfRule type="containsText" dxfId="708" priority="692" operator="containsText" text="Catastrófico">
      <formula>NOT(ISERROR(SEARCH(("Catastrófico"),(K46))))</formula>
    </cfRule>
  </conditionalFormatting>
  <conditionalFormatting sqref="K46 K48">
    <cfRule type="containsText" dxfId="707" priority="693" operator="containsText" text="Mayor">
      <formula>NOT(ISERROR(SEARCH(("Mayor"),(K46))))</formula>
    </cfRule>
  </conditionalFormatting>
  <conditionalFormatting sqref="K46 K48">
    <cfRule type="containsText" dxfId="706" priority="694" operator="containsText" text="Moderado">
      <formula>NOT(ISERROR(SEARCH(("Moderado"),(K46))))</formula>
    </cfRule>
  </conditionalFormatting>
  <conditionalFormatting sqref="K46 K48">
    <cfRule type="containsText" dxfId="705" priority="695" operator="containsText" text="Menor">
      <formula>NOT(ISERROR(SEARCH(("Menor"),(K46))))</formula>
    </cfRule>
  </conditionalFormatting>
  <conditionalFormatting sqref="K46 K48">
    <cfRule type="containsText" dxfId="704" priority="696" operator="containsText" text="Leve">
      <formula>NOT(ISERROR(SEARCH(("Leve"),(K46))))</formula>
    </cfRule>
  </conditionalFormatting>
  <conditionalFormatting sqref="M46 M48">
    <cfRule type="containsText" dxfId="703" priority="697" operator="containsText" text="Bajo">
      <formula>NOT(ISERROR(SEARCH(("Bajo"),(M46))))</formula>
    </cfRule>
  </conditionalFormatting>
  <conditionalFormatting sqref="M46 M48">
    <cfRule type="containsText" dxfId="702" priority="698" operator="containsText" text="Moderado">
      <formula>NOT(ISERROR(SEARCH(("Moderado"),(M46))))</formula>
    </cfRule>
  </conditionalFormatting>
  <conditionalFormatting sqref="M46 M48">
    <cfRule type="containsText" dxfId="701" priority="699" operator="containsText" text="Alto">
      <formula>NOT(ISERROR(SEARCH(("Alto"),(M46))))</formula>
    </cfRule>
  </conditionalFormatting>
  <conditionalFormatting sqref="M46 M48">
    <cfRule type="containsText" dxfId="700" priority="700" operator="containsText" text="Extremo">
      <formula>NOT(ISERROR(SEARCH(("Extremo"),(M46))))</formula>
    </cfRule>
  </conditionalFormatting>
  <conditionalFormatting sqref="X46 X48">
    <cfRule type="containsText" dxfId="699" priority="701" operator="containsText" text="Muy Bajo">
      <formula>NOT(ISERROR(SEARCH(("Muy Bajo"),(X46))))</formula>
    </cfRule>
  </conditionalFormatting>
  <conditionalFormatting sqref="X46 X48">
    <cfRule type="containsText" dxfId="698" priority="702" operator="containsText" text="Baja">
      <formula>NOT(ISERROR(SEARCH(("Baja"),(X46))))</formula>
    </cfRule>
  </conditionalFormatting>
  <conditionalFormatting sqref="X46 X48">
    <cfRule type="containsText" dxfId="697" priority="703" operator="containsText" text="Muy alta">
      <formula>NOT(ISERROR(SEARCH(("Muy alta"),(X46))))</formula>
    </cfRule>
  </conditionalFormatting>
  <conditionalFormatting sqref="X46 X48">
    <cfRule type="containsText" dxfId="696" priority="704" operator="containsText" text="Alta">
      <formula>NOT(ISERROR(SEARCH(("Alta"),(X46))))</formula>
    </cfRule>
  </conditionalFormatting>
  <conditionalFormatting sqref="X46 X48">
    <cfRule type="containsText" dxfId="695" priority="705" operator="containsText" text="Media">
      <formula>NOT(ISERROR(SEARCH(("Media"),(X46))))</formula>
    </cfRule>
  </conditionalFormatting>
  <conditionalFormatting sqref="Z46 Z48">
    <cfRule type="containsText" dxfId="694" priority="706" operator="containsText" text="Catastrófico">
      <formula>NOT(ISERROR(SEARCH(("Catastrófico"),(Z46))))</formula>
    </cfRule>
  </conditionalFormatting>
  <conditionalFormatting sqref="Z46 Z48">
    <cfRule type="containsText" dxfId="693" priority="707" operator="containsText" text="Mayor">
      <formula>NOT(ISERROR(SEARCH(("Mayor"),(Z46))))</formula>
    </cfRule>
  </conditionalFormatting>
  <conditionalFormatting sqref="Z46 Z48">
    <cfRule type="containsText" dxfId="692" priority="708" operator="containsText" text="Moderado">
      <formula>NOT(ISERROR(SEARCH(("Moderado"),(Z46))))</formula>
    </cfRule>
  </conditionalFormatting>
  <conditionalFormatting sqref="Z46 Z48">
    <cfRule type="containsText" dxfId="691" priority="709" operator="containsText" text="Menor">
      <formula>NOT(ISERROR(SEARCH(("Menor"),(Z46))))</formula>
    </cfRule>
  </conditionalFormatting>
  <conditionalFormatting sqref="Z46 Z48">
    <cfRule type="containsText" dxfId="690" priority="710" operator="containsText" text="Leve">
      <formula>NOT(ISERROR(SEARCH(("Leve"),(Z46))))</formula>
    </cfRule>
  </conditionalFormatting>
  <conditionalFormatting sqref="AA46 AA48">
    <cfRule type="containsText" dxfId="689" priority="711" operator="containsText" text="Bajo">
      <formula>NOT(ISERROR(SEARCH(("Bajo"),(AA46))))</formula>
    </cfRule>
  </conditionalFormatting>
  <conditionalFormatting sqref="AA46 AA48">
    <cfRule type="containsText" dxfId="688" priority="712" operator="containsText" text="Moderado">
      <formula>NOT(ISERROR(SEARCH(("Moderado"),(AA46))))</formula>
    </cfRule>
  </conditionalFormatting>
  <conditionalFormatting sqref="AA46 AA48">
    <cfRule type="containsText" dxfId="687" priority="713" operator="containsText" text="Alto">
      <formula>NOT(ISERROR(SEARCH(("Alto"),(AA46))))</formula>
    </cfRule>
  </conditionalFormatting>
  <conditionalFormatting sqref="AA46 AA48">
    <cfRule type="containsText" dxfId="686" priority="714" operator="containsText" text="Extremo">
      <formula>NOT(ISERROR(SEARCH(("Extremo"),(AA46))))</formula>
    </cfRule>
  </conditionalFormatting>
  <conditionalFormatting sqref="I50">
    <cfRule type="containsText" dxfId="685" priority="659" operator="containsText" text="Muy Bajo">
      <formula>NOT(ISERROR(SEARCH(("Muy Bajo"),(I50))))</formula>
    </cfRule>
  </conditionalFormatting>
  <conditionalFormatting sqref="I50">
    <cfRule type="containsText" dxfId="684" priority="660" operator="containsText" text="Baja">
      <formula>NOT(ISERROR(SEARCH(("Baja"),(I50))))</formula>
    </cfRule>
  </conditionalFormatting>
  <conditionalFormatting sqref="I50">
    <cfRule type="containsText" dxfId="683" priority="661" operator="containsText" text="Muy alta">
      <formula>NOT(ISERROR(SEARCH(("Muy alta"),(I50))))</formula>
    </cfRule>
  </conditionalFormatting>
  <conditionalFormatting sqref="I50">
    <cfRule type="containsText" dxfId="682" priority="662" operator="containsText" text="Alta">
      <formula>NOT(ISERROR(SEARCH(("Alta"),(I50))))</formula>
    </cfRule>
  </conditionalFormatting>
  <conditionalFormatting sqref="I50">
    <cfRule type="containsText" dxfId="681" priority="663" operator="containsText" text="Media">
      <formula>NOT(ISERROR(SEARCH(("Media"),(I50))))</formula>
    </cfRule>
  </conditionalFormatting>
  <conditionalFormatting sqref="K50">
    <cfRule type="containsText" dxfId="680" priority="664" operator="containsText" text="Catastrófico">
      <formula>NOT(ISERROR(SEARCH(("Catastrófico"),(K50))))</formula>
    </cfRule>
  </conditionalFormatting>
  <conditionalFormatting sqref="K50">
    <cfRule type="containsText" dxfId="679" priority="665" operator="containsText" text="Mayor">
      <formula>NOT(ISERROR(SEARCH(("Mayor"),(K50))))</formula>
    </cfRule>
  </conditionalFormatting>
  <conditionalFormatting sqref="K50">
    <cfRule type="containsText" dxfId="678" priority="666" operator="containsText" text="Moderado">
      <formula>NOT(ISERROR(SEARCH(("Moderado"),(K50))))</formula>
    </cfRule>
  </conditionalFormatting>
  <conditionalFormatting sqref="K50">
    <cfRule type="containsText" dxfId="677" priority="667" operator="containsText" text="Menor">
      <formula>NOT(ISERROR(SEARCH(("Menor"),(K50))))</formula>
    </cfRule>
  </conditionalFormatting>
  <conditionalFormatting sqref="K50">
    <cfRule type="containsText" dxfId="676" priority="668" operator="containsText" text="Leve">
      <formula>NOT(ISERROR(SEARCH(("Leve"),(K50))))</formula>
    </cfRule>
  </conditionalFormatting>
  <conditionalFormatting sqref="M50">
    <cfRule type="containsText" dxfId="675" priority="669" operator="containsText" text="Bajo">
      <formula>NOT(ISERROR(SEARCH(("Bajo"),(M50))))</formula>
    </cfRule>
  </conditionalFormatting>
  <conditionalFormatting sqref="M50">
    <cfRule type="containsText" dxfId="674" priority="670" operator="containsText" text="Moderado">
      <formula>NOT(ISERROR(SEARCH(("Moderado"),(M50))))</formula>
    </cfRule>
  </conditionalFormatting>
  <conditionalFormatting sqref="M50">
    <cfRule type="containsText" dxfId="673" priority="671" operator="containsText" text="Alto">
      <formula>NOT(ISERROR(SEARCH(("Alto"),(M50))))</formula>
    </cfRule>
  </conditionalFormatting>
  <conditionalFormatting sqref="M50">
    <cfRule type="containsText" dxfId="672" priority="672" operator="containsText" text="Extremo">
      <formula>NOT(ISERROR(SEARCH(("Extremo"),(M50))))</formula>
    </cfRule>
  </conditionalFormatting>
  <conditionalFormatting sqref="X50">
    <cfRule type="containsText" dxfId="671" priority="673" operator="containsText" text="Muy Bajo">
      <formula>NOT(ISERROR(SEARCH(("Muy Bajo"),(X50))))</formula>
    </cfRule>
  </conditionalFormatting>
  <conditionalFormatting sqref="X50">
    <cfRule type="containsText" dxfId="670" priority="674" operator="containsText" text="Baja">
      <formula>NOT(ISERROR(SEARCH(("Baja"),(X50))))</formula>
    </cfRule>
  </conditionalFormatting>
  <conditionalFormatting sqref="X50">
    <cfRule type="containsText" dxfId="669" priority="675" operator="containsText" text="Muy alta">
      <formula>NOT(ISERROR(SEARCH(("Muy alta"),(X50))))</formula>
    </cfRule>
  </conditionalFormatting>
  <conditionalFormatting sqref="X50">
    <cfRule type="containsText" dxfId="668" priority="676" operator="containsText" text="Alta">
      <formula>NOT(ISERROR(SEARCH(("Alta"),(X50))))</formula>
    </cfRule>
  </conditionalFormatting>
  <conditionalFormatting sqref="X50">
    <cfRule type="containsText" dxfId="667" priority="677" operator="containsText" text="Media">
      <formula>NOT(ISERROR(SEARCH(("Media"),(X50))))</formula>
    </cfRule>
  </conditionalFormatting>
  <conditionalFormatting sqref="Z50">
    <cfRule type="containsText" dxfId="666" priority="678" operator="containsText" text="Catastrófico">
      <formula>NOT(ISERROR(SEARCH(("Catastrófico"),(Z50))))</formula>
    </cfRule>
  </conditionalFormatting>
  <conditionalFormatting sqref="Z50">
    <cfRule type="containsText" dxfId="665" priority="679" operator="containsText" text="Mayor">
      <formula>NOT(ISERROR(SEARCH(("Mayor"),(Z50))))</formula>
    </cfRule>
  </conditionalFormatting>
  <conditionalFormatting sqref="Z50">
    <cfRule type="containsText" dxfId="664" priority="680" operator="containsText" text="Moderado">
      <formula>NOT(ISERROR(SEARCH(("Moderado"),(Z50))))</formula>
    </cfRule>
  </conditionalFormatting>
  <conditionalFormatting sqref="Z50">
    <cfRule type="containsText" dxfId="663" priority="681" operator="containsText" text="Menor">
      <formula>NOT(ISERROR(SEARCH(("Menor"),(Z50))))</formula>
    </cfRule>
  </conditionalFormatting>
  <conditionalFormatting sqref="Z50">
    <cfRule type="containsText" dxfId="662" priority="682" operator="containsText" text="Leve">
      <formula>NOT(ISERROR(SEARCH(("Leve"),(Z50))))</formula>
    </cfRule>
  </conditionalFormatting>
  <conditionalFormatting sqref="AA50">
    <cfRule type="containsText" dxfId="661" priority="683" operator="containsText" text="Bajo">
      <formula>NOT(ISERROR(SEARCH(("Bajo"),(AA50))))</formula>
    </cfRule>
  </conditionalFormatting>
  <conditionalFormatting sqref="AA50">
    <cfRule type="containsText" dxfId="660" priority="684" operator="containsText" text="Moderado">
      <formula>NOT(ISERROR(SEARCH(("Moderado"),(AA50))))</formula>
    </cfRule>
  </conditionalFormatting>
  <conditionalFormatting sqref="AA50">
    <cfRule type="containsText" dxfId="659" priority="685" operator="containsText" text="Alto">
      <formula>NOT(ISERROR(SEARCH(("Alto"),(AA50))))</formula>
    </cfRule>
  </conditionalFormatting>
  <conditionalFormatting sqref="AA50">
    <cfRule type="containsText" dxfId="658" priority="686" operator="containsText" text="Extremo">
      <formula>NOT(ISERROR(SEARCH(("Extremo"),(AA50))))</formula>
    </cfRule>
  </conditionalFormatting>
  <conditionalFormatting sqref="X51">
    <cfRule type="containsText" dxfId="657" priority="631" operator="containsText" text="Muy Bajo">
      <formula>NOT(ISERROR(SEARCH(("Muy Bajo"),(X51))))</formula>
    </cfRule>
  </conditionalFormatting>
  <conditionalFormatting sqref="X51">
    <cfRule type="containsText" dxfId="656" priority="632" operator="containsText" text="Baja">
      <formula>NOT(ISERROR(SEARCH(("Baja"),(X51))))</formula>
    </cfRule>
  </conditionalFormatting>
  <conditionalFormatting sqref="X51">
    <cfRule type="containsText" dxfId="655" priority="633" operator="containsText" text="Muy alta">
      <formula>NOT(ISERROR(SEARCH(("Muy alta"),(X51))))</formula>
    </cfRule>
  </conditionalFormatting>
  <conditionalFormatting sqref="X51">
    <cfRule type="containsText" dxfId="654" priority="634" operator="containsText" text="Alta">
      <formula>NOT(ISERROR(SEARCH(("Alta"),(X51))))</formula>
    </cfRule>
  </conditionalFormatting>
  <conditionalFormatting sqref="X51">
    <cfRule type="containsText" dxfId="653" priority="635" operator="containsText" text="Media">
      <formula>NOT(ISERROR(SEARCH(("Media"),(X51))))</formula>
    </cfRule>
  </conditionalFormatting>
  <conditionalFormatting sqref="Z51">
    <cfRule type="containsText" dxfId="652" priority="636" operator="containsText" text="Catastrófico">
      <formula>NOT(ISERROR(SEARCH(("Catastrófico"),(Z51))))</formula>
    </cfRule>
  </conditionalFormatting>
  <conditionalFormatting sqref="Z51">
    <cfRule type="containsText" dxfId="651" priority="637" operator="containsText" text="Mayor">
      <formula>NOT(ISERROR(SEARCH(("Mayor"),(Z51))))</formula>
    </cfRule>
  </conditionalFormatting>
  <conditionalFormatting sqref="Z51">
    <cfRule type="containsText" dxfId="650" priority="638" operator="containsText" text="Moderado">
      <formula>NOT(ISERROR(SEARCH(("Moderado"),(Z51))))</formula>
    </cfRule>
  </conditionalFormatting>
  <conditionalFormatting sqref="Z51">
    <cfRule type="containsText" dxfId="649" priority="639" operator="containsText" text="Menor">
      <formula>NOT(ISERROR(SEARCH(("Menor"),(Z51))))</formula>
    </cfRule>
  </conditionalFormatting>
  <conditionalFormatting sqref="Z51">
    <cfRule type="containsText" dxfId="648" priority="640" operator="containsText" text="Leve">
      <formula>NOT(ISERROR(SEARCH(("Leve"),(Z51))))</formula>
    </cfRule>
  </conditionalFormatting>
  <conditionalFormatting sqref="AA51">
    <cfRule type="containsText" dxfId="647" priority="641" operator="containsText" text="Bajo">
      <formula>NOT(ISERROR(SEARCH(("Bajo"),(AA51))))</formula>
    </cfRule>
  </conditionalFormatting>
  <conditionalFormatting sqref="AA51">
    <cfRule type="containsText" dxfId="646" priority="642" operator="containsText" text="Moderado">
      <formula>NOT(ISERROR(SEARCH(("Moderado"),(AA51))))</formula>
    </cfRule>
  </conditionalFormatting>
  <conditionalFormatting sqref="AA51">
    <cfRule type="containsText" dxfId="645" priority="643" operator="containsText" text="Alto">
      <formula>NOT(ISERROR(SEARCH(("Alto"),(AA51))))</formula>
    </cfRule>
  </conditionalFormatting>
  <conditionalFormatting sqref="AA51">
    <cfRule type="containsText" dxfId="644" priority="644" operator="containsText" text="Extremo">
      <formula>NOT(ISERROR(SEARCH(("Extremo"),(AA51))))</formula>
    </cfRule>
  </conditionalFormatting>
  <conditionalFormatting sqref="M51">
    <cfRule type="containsText" dxfId="643" priority="645" operator="containsText" text="Bajo">
      <formula>NOT(ISERROR(SEARCH(("Bajo"),(M51))))</formula>
    </cfRule>
  </conditionalFormatting>
  <conditionalFormatting sqref="M51">
    <cfRule type="containsText" dxfId="642" priority="646" operator="containsText" text="Moderado">
      <formula>NOT(ISERROR(SEARCH(("Moderado"),(M51))))</formula>
    </cfRule>
  </conditionalFormatting>
  <conditionalFormatting sqref="M51">
    <cfRule type="containsText" dxfId="641" priority="647" operator="containsText" text="Alto">
      <formula>NOT(ISERROR(SEARCH(("Alto"),(M51))))</formula>
    </cfRule>
  </conditionalFormatting>
  <conditionalFormatting sqref="M51">
    <cfRule type="containsText" dxfId="640" priority="648" operator="containsText" text="Extremo">
      <formula>NOT(ISERROR(SEARCH(("Extremo"),(M51))))</formula>
    </cfRule>
  </conditionalFormatting>
  <conditionalFormatting sqref="I51">
    <cfRule type="containsText" dxfId="639" priority="649" operator="containsText" text="Muy Bajo">
      <formula>NOT(ISERROR(SEARCH(("Muy Bajo"),(I51))))</formula>
    </cfRule>
  </conditionalFormatting>
  <conditionalFormatting sqref="I51">
    <cfRule type="containsText" dxfId="638" priority="650" operator="containsText" text="Baja">
      <formula>NOT(ISERROR(SEARCH(("Baja"),(I51))))</formula>
    </cfRule>
  </conditionalFormatting>
  <conditionalFormatting sqref="I51">
    <cfRule type="containsText" dxfId="637" priority="651" operator="containsText" text="Muy alta">
      <formula>NOT(ISERROR(SEARCH(("Muy alta"),(I51))))</formula>
    </cfRule>
  </conditionalFormatting>
  <conditionalFormatting sqref="I51">
    <cfRule type="containsText" dxfId="636" priority="652" operator="containsText" text="Alta">
      <formula>NOT(ISERROR(SEARCH(("Alta"),(I51))))</formula>
    </cfRule>
  </conditionalFormatting>
  <conditionalFormatting sqref="I51">
    <cfRule type="containsText" dxfId="635" priority="653" operator="containsText" text="Media">
      <formula>NOT(ISERROR(SEARCH(("Media"),(I51))))</formula>
    </cfRule>
  </conditionalFormatting>
  <conditionalFormatting sqref="K51">
    <cfRule type="containsText" dxfId="634" priority="654" operator="containsText" text="Catastrófico">
      <formula>NOT(ISERROR(SEARCH(("Catastrófico"),(K51))))</formula>
    </cfRule>
  </conditionalFormatting>
  <conditionalFormatting sqref="K51">
    <cfRule type="containsText" dxfId="633" priority="655" operator="containsText" text="Mayor">
      <formula>NOT(ISERROR(SEARCH(("Mayor"),(K51))))</formula>
    </cfRule>
  </conditionalFormatting>
  <conditionalFormatting sqref="K51">
    <cfRule type="containsText" dxfId="632" priority="656" operator="containsText" text="Moderado">
      <formula>NOT(ISERROR(SEARCH(("Moderado"),(K51))))</formula>
    </cfRule>
  </conditionalFormatting>
  <conditionalFormatting sqref="K51">
    <cfRule type="containsText" dxfId="631" priority="657" operator="containsText" text="Menor">
      <formula>NOT(ISERROR(SEARCH(("Menor"),(K51))))</formula>
    </cfRule>
  </conditionalFormatting>
  <conditionalFormatting sqref="K51">
    <cfRule type="containsText" dxfId="630" priority="658" operator="containsText" text="Leve">
      <formula>NOT(ISERROR(SEARCH(("Leve"),(K51))))</formula>
    </cfRule>
  </conditionalFormatting>
  <conditionalFormatting sqref="I53">
    <cfRule type="containsText" dxfId="629" priority="626" operator="containsText" text="Muy Bajo">
      <formula>NOT(ISERROR(SEARCH("Muy Bajo",I53)))</formula>
    </cfRule>
    <cfRule type="containsText" dxfId="628" priority="627" operator="containsText" text="Baja">
      <formula>NOT(ISERROR(SEARCH("Baja",I53)))</formula>
    </cfRule>
    <cfRule type="containsText" dxfId="627" priority="628" operator="containsText" text="Muy alta">
      <formula>NOT(ISERROR(SEARCH("Muy alta",I53)))</formula>
    </cfRule>
    <cfRule type="containsText" dxfId="626" priority="629" operator="containsText" text="Alta">
      <formula>NOT(ISERROR(SEARCH("Alta",I53)))</formula>
    </cfRule>
    <cfRule type="containsText" dxfId="625" priority="630" operator="containsText" text="Media">
      <formula>NOT(ISERROR(SEARCH("Media",I53)))</formula>
    </cfRule>
  </conditionalFormatting>
  <conditionalFormatting sqref="K53">
    <cfRule type="containsText" dxfId="624" priority="621" operator="containsText" text="Catastrófico">
      <formula>NOT(ISERROR(SEARCH("Catastrófico",K53)))</formula>
    </cfRule>
    <cfRule type="containsText" dxfId="623" priority="622" operator="containsText" text="Mayor">
      <formula>NOT(ISERROR(SEARCH("Mayor",K53)))</formula>
    </cfRule>
    <cfRule type="containsText" dxfId="622" priority="623" operator="containsText" text="Moderado">
      <formula>NOT(ISERROR(SEARCH("Moderado",K53)))</formula>
    </cfRule>
    <cfRule type="containsText" dxfId="621" priority="624" operator="containsText" text="Menor">
      <formula>NOT(ISERROR(SEARCH("Menor",K53)))</formula>
    </cfRule>
    <cfRule type="containsText" dxfId="620" priority="625" operator="containsText" text="Leve">
      <formula>NOT(ISERROR(SEARCH("Leve",K53)))</formula>
    </cfRule>
  </conditionalFormatting>
  <conditionalFormatting sqref="M53">
    <cfRule type="containsText" dxfId="619" priority="617" operator="containsText" text="Bajo">
      <formula>NOT(ISERROR(SEARCH("Bajo",M53)))</formula>
    </cfRule>
    <cfRule type="containsText" dxfId="618" priority="618" operator="containsText" text="Moderado">
      <formula>NOT(ISERROR(SEARCH("Moderado",M53)))</formula>
    </cfRule>
    <cfRule type="containsText" dxfId="617" priority="619" operator="containsText" text="Alto">
      <formula>NOT(ISERROR(SEARCH("Alto",M53)))</formula>
    </cfRule>
    <cfRule type="containsText" dxfId="616" priority="620" operator="containsText" text="Extremo">
      <formula>NOT(ISERROR(SEARCH("Extremo",M53)))</formula>
    </cfRule>
  </conditionalFormatting>
  <conditionalFormatting sqref="X53">
    <cfRule type="containsText" dxfId="615" priority="612" operator="containsText" text="Muy Bajo">
      <formula>NOT(ISERROR(SEARCH("Muy Bajo",X53)))</formula>
    </cfRule>
    <cfRule type="containsText" dxfId="614" priority="613" operator="containsText" text="Baja">
      <formula>NOT(ISERROR(SEARCH("Baja",X53)))</formula>
    </cfRule>
    <cfRule type="containsText" dxfId="613" priority="614" operator="containsText" text="Muy alta">
      <formula>NOT(ISERROR(SEARCH("Muy alta",X53)))</formula>
    </cfRule>
    <cfRule type="containsText" dxfId="612" priority="615" operator="containsText" text="Alta">
      <formula>NOT(ISERROR(SEARCH("Alta",X53)))</formula>
    </cfRule>
    <cfRule type="containsText" dxfId="611" priority="616" operator="containsText" text="Media">
      <formula>NOT(ISERROR(SEARCH("Media",X53)))</formula>
    </cfRule>
  </conditionalFormatting>
  <conditionalFormatting sqref="Z53">
    <cfRule type="containsText" dxfId="610" priority="607" operator="containsText" text="Catastrófico">
      <formula>NOT(ISERROR(SEARCH("Catastrófico",Z53)))</formula>
    </cfRule>
    <cfRule type="containsText" dxfId="609" priority="608" operator="containsText" text="Mayor">
      <formula>NOT(ISERROR(SEARCH("Mayor",Z53)))</formula>
    </cfRule>
    <cfRule type="containsText" dxfId="608" priority="609" operator="containsText" text="Moderado">
      <formula>NOT(ISERROR(SEARCH("Moderado",Z53)))</formula>
    </cfRule>
    <cfRule type="containsText" dxfId="607" priority="610" operator="containsText" text="Menor">
      <formula>NOT(ISERROR(SEARCH("Menor",Z53)))</formula>
    </cfRule>
    <cfRule type="containsText" dxfId="606" priority="611" operator="containsText" text="Leve">
      <formula>NOT(ISERROR(SEARCH("Leve",Z53)))</formula>
    </cfRule>
  </conditionalFormatting>
  <conditionalFormatting sqref="AA53">
    <cfRule type="containsText" dxfId="605" priority="603" operator="containsText" text="Bajo">
      <formula>NOT(ISERROR(SEARCH("Bajo",AA53)))</formula>
    </cfRule>
    <cfRule type="containsText" dxfId="604" priority="604" operator="containsText" text="Moderado">
      <formula>NOT(ISERROR(SEARCH("Moderado",AA53)))</formula>
    </cfRule>
    <cfRule type="containsText" dxfId="603" priority="605" operator="containsText" text="Alto">
      <formula>NOT(ISERROR(SEARCH("Alto",AA53)))</formula>
    </cfRule>
    <cfRule type="containsText" dxfId="602" priority="606" operator="containsText" text="Extremo">
      <formula>NOT(ISERROR(SEARCH("Extremo",AA53)))</formula>
    </cfRule>
  </conditionalFormatting>
  <conditionalFormatting sqref="I57">
    <cfRule type="containsText" dxfId="601" priority="547" operator="containsText" text="Muy Bajo">
      <formula>NOT(ISERROR(SEARCH(("Muy Bajo"),(I57))))</formula>
    </cfRule>
  </conditionalFormatting>
  <conditionalFormatting sqref="I57">
    <cfRule type="containsText" dxfId="600" priority="548" operator="containsText" text="Baja">
      <formula>NOT(ISERROR(SEARCH(("Baja"),(I57))))</formula>
    </cfRule>
  </conditionalFormatting>
  <conditionalFormatting sqref="I57">
    <cfRule type="containsText" dxfId="599" priority="549" operator="containsText" text="Muy alta">
      <formula>NOT(ISERROR(SEARCH(("Muy alta"),(I57))))</formula>
    </cfRule>
  </conditionalFormatting>
  <conditionalFormatting sqref="I57">
    <cfRule type="containsText" dxfId="598" priority="550" operator="containsText" text="Alta">
      <formula>NOT(ISERROR(SEARCH(("Alta"),(I57))))</formula>
    </cfRule>
  </conditionalFormatting>
  <conditionalFormatting sqref="I57">
    <cfRule type="containsText" dxfId="597" priority="551" operator="containsText" text="Media">
      <formula>NOT(ISERROR(SEARCH(("Media"),(I57))))</formula>
    </cfRule>
  </conditionalFormatting>
  <conditionalFormatting sqref="K57">
    <cfRule type="containsText" dxfId="596" priority="552" operator="containsText" text="Catastrófico">
      <formula>NOT(ISERROR(SEARCH(("Catastrófico"),(K57))))</formula>
    </cfRule>
  </conditionalFormatting>
  <conditionalFormatting sqref="K57">
    <cfRule type="containsText" dxfId="595" priority="553" operator="containsText" text="Mayor">
      <formula>NOT(ISERROR(SEARCH(("Mayor"),(K57))))</formula>
    </cfRule>
  </conditionalFormatting>
  <conditionalFormatting sqref="K57">
    <cfRule type="containsText" dxfId="594" priority="554" operator="containsText" text="Moderado">
      <formula>NOT(ISERROR(SEARCH(("Moderado"),(K57))))</formula>
    </cfRule>
  </conditionalFormatting>
  <conditionalFormatting sqref="K57">
    <cfRule type="containsText" dxfId="593" priority="555" operator="containsText" text="Menor">
      <formula>NOT(ISERROR(SEARCH(("Menor"),(K57))))</formula>
    </cfRule>
  </conditionalFormatting>
  <conditionalFormatting sqref="K57">
    <cfRule type="containsText" dxfId="592" priority="556" operator="containsText" text="Leve">
      <formula>NOT(ISERROR(SEARCH(("Leve"),(K57))))</formula>
    </cfRule>
  </conditionalFormatting>
  <conditionalFormatting sqref="M57">
    <cfRule type="containsText" dxfId="591" priority="557" operator="containsText" text="Bajo">
      <formula>NOT(ISERROR(SEARCH(("Bajo"),(M57))))</formula>
    </cfRule>
  </conditionalFormatting>
  <conditionalFormatting sqref="M57">
    <cfRule type="containsText" dxfId="590" priority="558" operator="containsText" text="Moderado">
      <formula>NOT(ISERROR(SEARCH(("Moderado"),(M57))))</formula>
    </cfRule>
  </conditionalFormatting>
  <conditionalFormatting sqref="M57">
    <cfRule type="containsText" dxfId="589" priority="559" operator="containsText" text="Alto">
      <formula>NOT(ISERROR(SEARCH(("Alto"),(M57))))</formula>
    </cfRule>
  </conditionalFormatting>
  <conditionalFormatting sqref="M57">
    <cfRule type="containsText" dxfId="588" priority="560" operator="containsText" text="Extremo">
      <formula>NOT(ISERROR(SEARCH(("Extremo"),(M57))))</formula>
    </cfRule>
  </conditionalFormatting>
  <conditionalFormatting sqref="X57">
    <cfRule type="containsText" dxfId="587" priority="561" operator="containsText" text="Muy Bajo">
      <formula>NOT(ISERROR(SEARCH(("Muy Bajo"),(X57))))</formula>
    </cfRule>
  </conditionalFormatting>
  <conditionalFormatting sqref="X57">
    <cfRule type="containsText" dxfId="586" priority="562" operator="containsText" text="Baja">
      <formula>NOT(ISERROR(SEARCH(("Baja"),(X57))))</formula>
    </cfRule>
  </conditionalFormatting>
  <conditionalFormatting sqref="X57">
    <cfRule type="containsText" dxfId="585" priority="563" operator="containsText" text="Muy alta">
      <formula>NOT(ISERROR(SEARCH(("Muy alta"),(X57))))</formula>
    </cfRule>
  </conditionalFormatting>
  <conditionalFormatting sqref="X57">
    <cfRule type="containsText" dxfId="584" priority="564" operator="containsText" text="Alta">
      <formula>NOT(ISERROR(SEARCH(("Alta"),(X57))))</formula>
    </cfRule>
  </conditionalFormatting>
  <conditionalFormatting sqref="X57">
    <cfRule type="containsText" dxfId="583" priority="565" operator="containsText" text="Media">
      <formula>NOT(ISERROR(SEARCH(("Media"),(X57))))</formula>
    </cfRule>
  </conditionalFormatting>
  <conditionalFormatting sqref="Z57">
    <cfRule type="containsText" dxfId="582" priority="566" operator="containsText" text="Catastrófico">
      <formula>NOT(ISERROR(SEARCH(("Catastrófico"),(Z57))))</formula>
    </cfRule>
  </conditionalFormatting>
  <conditionalFormatting sqref="Z57">
    <cfRule type="containsText" dxfId="581" priority="567" operator="containsText" text="Mayor">
      <formula>NOT(ISERROR(SEARCH(("Mayor"),(Z57))))</formula>
    </cfRule>
  </conditionalFormatting>
  <conditionalFormatting sqref="Z57">
    <cfRule type="containsText" dxfId="580" priority="568" operator="containsText" text="Moderado">
      <formula>NOT(ISERROR(SEARCH(("Moderado"),(Z57))))</formula>
    </cfRule>
  </conditionalFormatting>
  <conditionalFormatting sqref="Z57">
    <cfRule type="containsText" dxfId="579" priority="569" operator="containsText" text="Menor">
      <formula>NOT(ISERROR(SEARCH(("Menor"),(Z57))))</formula>
    </cfRule>
  </conditionalFormatting>
  <conditionalFormatting sqref="Z57">
    <cfRule type="containsText" dxfId="578" priority="570" operator="containsText" text="Leve">
      <formula>NOT(ISERROR(SEARCH(("Leve"),(Z57))))</formula>
    </cfRule>
  </conditionalFormatting>
  <conditionalFormatting sqref="AA57">
    <cfRule type="containsText" dxfId="577" priority="571" operator="containsText" text="Bajo">
      <formula>NOT(ISERROR(SEARCH(("Bajo"),(AA57))))</formula>
    </cfRule>
  </conditionalFormatting>
  <conditionalFormatting sqref="AA57">
    <cfRule type="containsText" dxfId="576" priority="572" operator="containsText" text="Moderado">
      <formula>NOT(ISERROR(SEARCH(("Moderado"),(AA57))))</formula>
    </cfRule>
  </conditionalFormatting>
  <conditionalFormatting sqref="AA57">
    <cfRule type="containsText" dxfId="575" priority="573" operator="containsText" text="Alto">
      <formula>NOT(ISERROR(SEARCH(("Alto"),(AA57))))</formula>
    </cfRule>
  </conditionalFormatting>
  <conditionalFormatting sqref="AA57">
    <cfRule type="containsText" dxfId="574" priority="574" operator="containsText" text="Extremo">
      <formula>NOT(ISERROR(SEARCH(("Extremo"),(AA57))))</formula>
    </cfRule>
  </conditionalFormatting>
  <conditionalFormatting sqref="I55">
    <cfRule type="containsText" dxfId="573" priority="575" operator="containsText" text="Muy Bajo">
      <formula>NOT(ISERROR(SEARCH(("Muy Bajo"),(I55))))</formula>
    </cfRule>
  </conditionalFormatting>
  <conditionalFormatting sqref="I55">
    <cfRule type="containsText" dxfId="572" priority="576" operator="containsText" text="Baja">
      <formula>NOT(ISERROR(SEARCH(("Baja"),(I55))))</formula>
    </cfRule>
  </conditionalFormatting>
  <conditionalFormatting sqref="I55">
    <cfRule type="containsText" dxfId="571" priority="577" operator="containsText" text="Muy alta">
      <formula>NOT(ISERROR(SEARCH(("Muy alta"),(I55))))</formula>
    </cfRule>
  </conditionalFormatting>
  <conditionalFormatting sqref="I55">
    <cfRule type="containsText" dxfId="570" priority="578" operator="containsText" text="Alta">
      <formula>NOT(ISERROR(SEARCH(("Alta"),(I55))))</formula>
    </cfRule>
  </conditionalFormatting>
  <conditionalFormatting sqref="I55">
    <cfRule type="containsText" dxfId="569" priority="579" operator="containsText" text="Media">
      <formula>NOT(ISERROR(SEARCH(("Media"),(I55))))</formula>
    </cfRule>
  </conditionalFormatting>
  <conditionalFormatting sqref="K55">
    <cfRule type="containsText" dxfId="568" priority="580" operator="containsText" text="Catastrófico">
      <formula>NOT(ISERROR(SEARCH(("Catastrófico"),(K55))))</formula>
    </cfRule>
  </conditionalFormatting>
  <conditionalFormatting sqref="K55">
    <cfRule type="containsText" dxfId="567" priority="581" operator="containsText" text="Mayor">
      <formula>NOT(ISERROR(SEARCH(("Mayor"),(K55))))</formula>
    </cfRule>
  </conditionalFormatting>
  <conditionalFormatting sqref="K55">
    <cfRule type="containsText" dxfId="566" priority="582" operator="containsText" text="Moderado">
      <formula>NOT(ISERROR(SEARCH(("Moderado"),(K55))))</formula>
    </cfRule>
  </conditionalFormatting>
  <conditionalFormatting sqref="K55">
    <cfRule type="containsText" dxfId="565" priority="583" operator="containsText" text="Menor">
      <formula>NOT(ISERROR(SEARCH(("Menor"),(K55))))</formula>
    </cfRule>
  </conditionalFormatting>
  <conditionalFormatting sqref="K55">
    <cfRule type="containsText" dxfId="564" priority="584" operator="containsText" text="Leve">
      <formula>NOT(ISERROR(SEARCH(("Leve"),(K55))))</formula>
    </cfRule>
  </conditionalFormatting>
  <conditionalFormatting sqref="M55">
    <cfRule type="containsText" dxfId="563" priority="585" operator="containsText" text="Bajo">
      <formula>NOT(ISERROR(SEARCH(("Bajo"),(M55))))</formula>
    </cfRule>
  </conditionalFormatting>
  <conditionalFormatting sqref="M55">
    <cfRule type="containsText" dxfId="562" priority="586" operator="containsText" text="Moderado">
      <formula>NOT(ISERROR(SEARCH(("Moderado"),(M55))))</formula>
    </cfRule>
  </conditionalFormatting>
  <conditionalFormatting sqref="M55">
    <cfRule type="containsText" dxfId="561" priority="587" operator="containsText" text="Alto">
      <formula>NOT(ISERROR(SEARCH(("Alto"),(M55))))</formula>
    </cfRule>
  </conditionalFormatting>
  <conditionalFormatting sqref="M55">
    <cfRule type="containsText" dxfId="560" priority="588" operator="containsText" text="Extremo">
      <formula>NOT(ISERROR(SEARCH(("Extremo"),(M55))))</formula>
    </cfRule>
  </conditionalFormatting>
  <conditionalFormatting sqref="X55">
    <cfRule type="containsText" dxfId="559" priority="589" operator="containsText" text="Muy Bajo">
      <formula>NOT(ISERROR(SEARCH(("Muy Bajo"),(X55))))</formula>
    </cfRule>
  </conditionalFormatting>
  <conditionalFormatting sqref="X55">
    <cfRule type="containsText" dxfId="558" priority="590" operator="containsText" text="Baja">
      <formula>NOT(ISERROR(SEARCH(("Baja"),(X55))))</formula>
    </cfRule>
  </conditionalFormatting>
  <conditionalFormatting sqref="X55">
    <cfRule type="containsText" dxfId="557" priority="591" operator="containsText" text="Muy alta">
      <formula>NOT(ISERROR(SEARCH(("Muy alta"),(X55))))</formula>
    </cfRule>
  </conditionalFormatting>
  <conditionalFormatting sqref="X55">
    <cfRule type="containsText" dxfId="556" priority="592" operator="containsText" text="Alta">
      <formula>NOT(ISERROR(SEARCH(("Alta"),(X55))))</formula>
    </cfRule>
  </conditionalFormatting>
  <conditionalFormatting sqref="X55">
    <cfRule type="containsText" dxfId="555" priority="593" operator="containsText" text="Media">
      <formula>NOT(ISERROR(SEARCH(("Media"),(X55))))</formula>
    </cfRule>
  </conditionalFormatting>
  <conditionalFormatting sqref="Z55">
    <cfRule type="containsText" dxfId="554" priority="594" operator="containsText" text="Catastrófico">
      <formula>NOT(ISERROR(SEARCH(("Catastrófico"),(Z55))))</formula>
    </cfRule>
  </conditionalFormatting>
  <conditionalFormatting sqref="Z55">
    <cfRule type="containsText" dxfId="553" priority="595" operator="containsText" text="Mayor">
      <formula>NOT(ISERROR(SEARCH(("Mayor"),(Z55))))</formula>
    </cfRule>
  </conditionalFormatting>
  <conditionalFormatting sqref="Z55">
    <cfRule type="containsText" dxfId="552" priority="596" operator="containsText" text="Moderado">
      <formula>NOT(ISERROR(SEARCH(("Moderado"),(Z55))))</formula>
    </cfRule>
  </conditionalFormatting>
  <conditionalFormatting sqref="Z55">
    <cfRule type="containsText" dxfId="551" priority="597" operator="containsText" text="Menor">
      <formula>NOT(ISERROR(SEARCH(("Menor"),(Z55))))</formula>
    </cfRule>
  </conditionalFormatting>
  <conditionalFormatting sqref="Z55">
    <cfRule type="containsText" dxfId="550" priority="598" operator="containsText" text="Leve">
      <formula>NOT(ISERROR(SEARCH(("Leve"),(Z55))))</formula>
    </cfRule>
  </conditionalFormatting>
  <conditionalFormatting sqref="AA55">
    <cfRule type="containsText" dxfId="549" priority="599" operator="containsText" text="Bajo">
      <formula>NOT(ISERROR(SEARCH(("Bajo"),(AA55))))</formula>
    </cfRule>
  </conditionalFormatting>
  <conditionalFormatting sqref="AA55">
    <cfRule type="containsText" dxfId="548" priority="600" operator="containsText" text="Moderado">
      <formula>NOT(ISERROR(SEARCH(("Moderado"),(AA55))))</formula>
    </cfRule>
  </conditionalFormatting>
  <conditionalFormatting sqref="AA55">
    <cfRule type="containsText" dxfId="547" priority="601" operator="containsText" text="Alto">
      <formula>NOT(ISERROR(SEARCH(("Alto"),(AA55))))</formula>
    </cfRule>
  </conditionalFormatting>
  <conditionalFormatting sqref="AA55">
    <cfRule type="containsText" dxfId="546" priority="602" operator="containsText" text="Extremo">
      <formula>NOT(ISERROR(SEARCH(("Extremo"),(AA55))))</formula>
    </cfRule>
  </conditionalFormatting>
  <conditionalFormatting sqref="I59">
    <cfRule type="containsText" dxfId="545" priority="472" operator="containsText" text="Muy Bajo">
      <formula>NOT(ISERROR(SEARCH("Muy Bajo",I59)))</formula>
    </cfRule>
    <cfRule type="containsText" dxfId="544" priority="473" operator="containsText" text="Baja">
      <formula>NOT(ISERROR(SEARCH("Baja",I59)))</formula>
    </cfRule>
    <cfRule type="containsText" dxfId="543" priority="474" operator="containsText" text="Muy alta">
      <formula>NOT(ISERROR(SEARCH("Muy alta",I59)))</formula>
    </cfRule>
    <cfRule type="containsText" dxfId="542" priority="475" operator="containsText" text="Alta">
      <formula>NOT(ISERROR(SEARCH("Alta",I59)))</formula>
    </cfRule>
    <cfRule type="containsText" dxfId="541" priority="476" operator="containsText" text="Media">
      <formula>NOT(ISERROR(SEARCH("Media",I59)))</formula>
    </cfRule>
  </conditionalFormatting>
  <conditionalFormatting sqref="K59">
    <cfRule type="containsText" dxfId="540" priority="467" operator="containsText" text="Catastrófico">
      <formula>NOT(ISERROR(SEARCH("Catastrófico",K59)))</formula>
    </cfRule>
    <cfRule type="containsText" dxfId="539" priority="468" operator="containsText" text="Mayor">
      <formula>NOT(ISERROR(SEARCH("Mayor",K59)))</formula>
    </cfRule>
    <cfRule type="containsText" dxfId="538" priority="469" operator="containsText" text="Moderado">
      <formula>NOT(ISERROR(SEARCH("Moderado",K59)))</formula>
    </cfRule>
    <cfRule type="containsText" dxfId="537" priority="470" operator="containsText" text="Menor">
      <formula>NOT(ISERROR(SEARCH("Menor",K59)))</formula>
    </cfRule>
    <cfRule type="containsText" dxfId="536" priority="471" operator="containsText" text="Leve">
      <formula>NOT(ISERROR(SEARCH("Leve",K59)))</formula>
    </cfRule>
  </conditionalFormatting>
  <conditionalFormatting sqref="M59">
    <cfRule type="containsText" dxfId="535" priority="463" operator="containsText" text="Bajo">
      <formula>NOT(ISERROR(SEARCH("Bajo",M59)))</formula>
    </cfRule>
    <cfRule type="containsText" dxfId="534" priority="464" operator="containsText" text="Moderado">
      <formula>NOT(ISERROR(SEARCH("Moderado",M59)))</formula>
    </cfRule>
    <cfRule type="containsText" dxfId="533" priority="465" operator="containsText" text="Alto">
      <formula>NOT(ISERROR(SEARCH("Alto",M59)))</formula>
    </cfRule>
    <cfRule type="containsText" dxfId="532" priority="466" operator="containsText" text="Extremo">
      <formula>NOT(ISERROR(SEARCH("Extremo",M59)))</formula>
    </cfRule>
  </conditionalFormatting>
  <conditionalFormatting sqref="X59">
    <cfRule type="containsText" dxfId="531" priority="458" operator="containsText" text="Muy Bajo">
      <formula>NOT(ISERROR(SEARCH("Muy Bajo",X59)))</formula>
    </cfRule>
    <cfRule type="containsText" dxfId="530" priority="459" operator="containsText" text="Baja">
      <formula>NOT(ISERROR(SEARCH("Baja",X59)))</formula>
    </cfRule>
    <cfRule type="containsText" dxfId="529" priority="460" operator="containsText" text="Muy alta">
      <formula>NOT(ISERROR(SEARCH("Muy alta",X59)))</formula>
    </cfRule>
    <cfRule type="containsText" dxfId="528" priority="461" operator="containsText" text="Alta">
      <formula>NOT(ISERROR(SEARCH("Alta",X59)))</formula>
    </cfRule>
    <cfRule type="containsText" dxfId="527" priority="462" operator="containsText" text="Media">
      <formula>NOT(ISERROR(SEARCH("Media",X59)))</formula>
    </cfRule>
  </conditionalFormatting>
  <conditionalFormatting sqref="Z59">
    <cfRule type="containsText" dxfId="526" priority="453" operator="containsText" text="Catastrófico">
      <formula>NOT(ISERROR(SEARCH("Catastrófico",Z59)))</formula>
    </cfRule>
    <cfRule type="containsText" dxfId="525" priority="454" operator="containsText" text="Mayor">
      <formula>NOT(ISERROR(SEARCH("Mayor",Z59)))</formula>
    </cfRule>
    <cfRule type="containsText" dxfId="524" priority="455" operator="containsText" text="Moderado">
      <formula>NOT(ISERROR(SEARCH("Moderado",Z59)))</formula>
    </cfRule>
    <cfRule type="containsText" dxfId="523" priority="456" operator="containsText" text="Menor">
      <formula>NOT(ISERROR(SEARCH("Menor",Z59)))</formula>
    </cfRule>
    <cfRule type="containsText" dxfId="522" priority="457" operator="containsText" text="Leve">
      <formula>NOT(ISERROR(SEARCH("Leve",Z59)))</formula>
    </cfRule>
  </conditionalFormatting>
  <conditionalFormatting sqref="AA59">
    <cfRule type="containsText" dxfId="521" priority="449" operator="containsText" text="Bajo">
      <formula>NOT(ISERROR(SEARCH("Bajo",AA59)))</formula>
    </cfRule>
    <cfRule type="containsText" dxfId="520" priority="450" operator="containsText" text="Moderado">
      <formula>NOT(ISERROR(SEARCH("Moderado",AA59)))</formula>
    </cfRule>
    <cfRule type="containsText" dxfId="519" priority="451" operator="containsText" text="Alto">
      <formula>NOT(ISERROR(SEARCH("Alto",AA59)))</formula>
    </cfRule>
    <cfRule type="containsText" dxfId="518" priority="452" operator="containsText" text="Extremo">
      <formula>NOT(ISERROR(SEARCH("Extremo",AA59)))</formula>
    </cfRule>
  </conditionalFormatting>
  <conditionalFormatting sqref="I61">
    <cfRule type="containsText" dxfId="517" priority="444" operator="containsText" text="Muy Bajo">
      <formula>NOT(ISERROR(SEARCH("Muy Bajo",I61)))</formula>
    </cfRule>
    <cfRule type="containsText" dxfId="516" priority="445" operator="containsText" text="Baja">
      <formula>NOT(ISERROR(SEARCH("Baja",I61)))</formula>
    </cfRule>
    <cfRule type="containsText" dxfId="515" priority="446" operator="containsText" text="Muy alta">
      <formula>NOT(ISERROR(SEARCH("Muy alta",I61)))</formula>
    </cfRule>
    <cfRule type="containsText" dxfId="514" priority="447" operator="containsText" text="Alta">
      <formula>NOT(ISERROR(SEARCH("Alta",I61)))</formula>
    </cfRule>
    <cfRule type="containsText" dxfId="513" priority="448" operator="containsText" text="Media">
      <formula>NOT(ISERROR(SEARCH("Media",I61)))</formula>
    </cfRule>
  </conditionalFormatting>
  <conditionalFormatting sqref="K61">
    <cfRule type="containsText" dxfId="512" priority="439" operator="containsText" text="Catastrófico">
      <formula>NOT(ISERROR(SEARCH("Catastrófico",K61)))</formula>
    </cfRule>
    <cfRule type="containsText" dxfId="511" priority="440" operator="containsText" text="Mayor">
      <formula>NOT(ISERROR(SEARCH("Mayor",K61)))</formula>
    </cfRule>
    <cfRule type="containsText" dxfId="510" priority="441" operator="containsText" text="Moderado">
      <formula>NOT(ISERROR(SEARCH("Moderado",K61)))</formula>
    </cfRule>
    <cfRule type="containsText" dxfId="509" priority="442" operator="containsText" text="Menor">
      <formula>NOT(ISERROR(SEARCH("Menor",K61)))</formula>
    </cfRule>
    <cfRule type="containsText" dxfId="508" priority="443" operator="containsText" text="Leve">
      <formula>NOT(ISERROR(SEARCH("Leve",K61)))</formula>
    </cfRule>
  </conditionalFormatting>
  <conditionalFormatting sqref="M61">
    <cfRule type="containsText" dxfId="507" priority="435" operator="containsText" text="Bajo">
      <formula>NOT(ISERROR(SEARCH("Bajo",M61)))</formula>
    </cfRule>
    <cfRule type="containsText" dxfId="506" priority="436" operator="containsText" text="Moderado">
      <formula>NOT(ISERROR(SEARCH("Moderado",M61)))</formula>
    </cfRule>
    <cfRule type="containsText" dxfId="505" priority="437" operator="containsText" text="Alto">
      <formula>NOT(ISERROR(SEARCH("Alto",M61)))</formula>
    </cfRule>
    <cfRule type="containsText" dxfId="504" priority="438" operator="containsText" text="Extremo">
      <formula>NOT(ISERROR(SEARCH("Extremo",M61)))</formula>
    </cfRule>
  </conditionalFormatting>
  <conditionalFormatting sqref="X61">
    <cfRule type="containsText" dxfId="503" priority="430" operator="containsText" text="Muy Bajo">
      <formula>NOT(ISERROR(SEARCH("Muy Bajo",X61)))</formula>
    </cfRule>
    <cfRule type="containsText" dxfId="502" priority="431" operator="containsText" text="Baja">
      <formula>NOT(ISERROR(SEARCH("Baja",X61)))</formula>
    </cfRule>
    <cfRule type="containsText" dxfId="501" priority="432" operator="containsText" text="Muy alta">
      <formula>NOT(ISERROR(SEARCH("Muy alta",X61)))</formula>
    </cfRule>
    <cfRule type="containsText" dxfId="500" priority="433" operator="containsText" text="Alta">
      <formula>NOT(ISERROR(SEARCH("Alta",X61)))</formula>
    </cfRule>
    <cfRule type="containsText" dxfId="499" priority="434" operator="containsText" text="Media">
      <formula>NOT(ISERROR(SEARCH("Media",X61)))</formula>
    </cfRule>
  </conditionalFormatting>
  <conditionalFormatting sqref="Z61">
    <cfRule type="containsText" dxfId="498" priority="425" operator="containsText" text="Catastrófico">
      <formula>NOT(ISERROR(SEARCH("Catastrófico",Z61)))</formula>
    </cfRule>
    <cfRule type="containsText" dxfId="497" priority="426" operator="containsText" text="Mayor">
      <formula>NOT(ISERROR(SEARCH("Mayor",Z61)))</formula>
    </cfRule>
    <cfRule type="containsText" dxfId="496" priority="427" operator="containsText" text="Moderado">
      <formula>NOT(ISERROR(SEARCH("Moderado",Z61)))</formula>
    </cfRule>
    <cfRule type="containsText" dxfId="495" priority="428" operator="containsText" text="Menor">
      <formula>NOT(ISERROR(SEARCH("Menor",Z61)))</formula>
    </cfRule>
    <cfRule type="containsText" dxfId="494" priority="429" operator="containsText" text="Leve">
      <formula>NOT(ISERROR(SEARCH("Leve",Z61)))</formula>
    </cfRule>
  </conditionalFormatting>
  <conditionalFormatting sqref="AA61">
    <cfRule type="containsText" dxfId="493" priority="421" operator="containsText" text="Bajo">
      <formula>NOT(ISERROR(SEARCH("Bajo",AA61)))</formula>
    </cfRule>
    <cfRule type="containsText" dxfId="492" priority="422" operator="containsText" text="Moderado">
      <formula>NOT(ISERROR(SEARCH("Moderado",AA61)))</formula>
    </cfRule>
    <cfRule type="containsText" dxfId="491" priority="423" operator="containsText" text="Alto">
      <formula>NOT(ISERROR(SEARCH("Alto",AA61)))</formula>
    </cfRule>
    <cfRule type="containsText" dxfId="490" priority="424" operator="containsText" text="Extremo">
      <formula>NOT(ISERROR(SEARCH("Extremo",AA61)))</formula>
    </cfRule>
  </conditionalFormatting>
  <conditionalFormatting sqref="I63:I64">
    <cfRule type="containsText" dxfId="489" priority="416" operator="containsText" text="Muy Bajo">
      <formula>NOT(ISERROR(SEARCH("Muy Bajo",I63)))</formula>
    </cfRule>
    <cfRule type="containsText" dxfId="488" priority="417" operator="containsText" text="Baja">
      <formula>NOT(ISERROR(SEARCH("Baja",I63)))</formula>
    </cfRule>
    <cfRule type="containsText" dxfId="487" priority="418" operator="containsText" text="Muy alta">
      <formula>NOT(ISERROR(SEARCH("Muy alta",I63)))</formula>
    </cfRule>
    <cfRule type="containsText" dxfId="486" priority="419" operator="containsText" text="Alta">
      <formula>NOT(ISERROR(SEARCH("Alta",I63)))</formula>
    </cfRule>
    <cfRule type="containsText" dxfId="485" priority="420" operator="containsText" text="Media">
      <formula>NOT(ISERROR(SEARCH("Media",I63)))</formula>
    </cfRule>
  </conditionalFormatting>
  <conditionalFormatting sqref="K63:K64">
    <cfRule type="containsText" dxfId="484" priority="411" operator="containsText" text="Catastrófico">
      <formula>NOT(ISERROR(SEARCH("Catastrófico",K63)))</formula>
    </cfRule>
    <cfRule type="containsText" dxfId="483" priority="412" operator="containsText" text="Mayor">
      <formula>NOT(ISERROR(SEARCH("Mayor",K63)))</formula>
    </cfRule>
    <cfRule type="containsText" dxfId="482" priority="413" operator="containsText" text="Moderado">
      <formula>NOT(ISERROR(SEARCH("Moderado",K63)))</formula>
    </cfRule>
    <cfRule type="containsText" dxfId="481" priority="414" operator="containsText" text="Menor">
      <formula>NOT(ISERROR(SEARCH("Menor",K63)))</formula>
    </cfRule>
    <cfRule type="containsText" dxfId="480" priority="415" operator="containsText" text="Leve">
      <formula>NOT(ISERROR(SEARCH("Leve",K63)))</formula>
    </cfRule>
  </conditionalFormatting>
  <conditionalFormatting sqref="M63:M64">
    <cfRule type="containsText" dxfId="479" priority="407" operator="containsText" text="Bajo">
      <formula>NOT(ISERROR(SEARCH("Bajo",M63)))</formula>
    </cfRule>
    <cfRule type="containsText" dxfId="478" priority="408" operator="containsText" text="Moderado">
      <formula>NOT(ISERROR(SEARCH("Moderado",M63)))</formula>
    </cfRule>
    <cfRule type="containsText" dxfId="477" priority="409" operator="containsText" text="Alto">
      <formula>NOT(ISERROR(SEARCH("Alto",M63)))</formula>
    </cfRule>
    <cfRule type="containsText" dxfId="476" priority="410" operator="containsText" text="Extremo">
      <formula>NOT(ISERROR(SEARCH("Extremo",M63)))</formula>
    </cfRule>
  </conditionalFormatting>
  <conditionalFormatting sqref="X63:X64">
    <cfRule type="containsText" dxfId="475" priority="402" operator="containsText" text="Muy Bajo">
      <formula>NOT(ISERROR(SEARCH("Muy Bajo",X63)))</formula>
    </cfRule>
    <cfRule type="containsText" dxfId="474" priority="403" operator="containsText" text="Baja">
      <formula>NOT(ISERROR(SEARCH("Baja",X63)))</formula>
    </cfRule>
    <cfRule type="containsText" dxfId="473" priority="404" operator="containsText" text="Muy alta">
      <formula>NOT(ISERROR(SEARCH("Muy alta",X63)))</formula>
    </cfRule>
    <cfRule type="containsText" dxfId="472" priority="405" operator="containsText" text="Alta">
      <formula>NOT(ISERROR(SEARCH("Alta",X63)))</formula>
    </cfRule>
    <cfRule type="containsText" dxfId="471" priority="406" operator="containsText" text="Media">
      <formula>NOT(ISERROR(SEARCH("Media",X63)))</formula>
    </cfRule>
  </conditionalFormatting>
  <conditionalFormatting sqref="Z63:Z64">
    <cfRule type="containsText" dxfId="470" priority="397" operator="containsText" text="Catastrófico">
      <formula>NOT(ISERROR(SEARCH("Catastrófico",Z63)))</formula>
    </cfRule>
    <cfRule type="containsText" dxfId="469" priority="398" operator="containsText" text="Mayor">
      <formula>NOT(ISERROR(SEARCH("Mayor",Z63)))</formula>
    </cfRule>
    <cfRule type="containsText" dxfId="468" priority="399" operator="containsText" text="Moderado">
      <formula>NOT(ISERROR(SEARCH("Moderado",Z63)))</formula>
    </cfRule>
    <cfRule type="containsText" dxfId="467" priority="400" operator="containsText" text="Menor">
      <formula>NOT(ISERROR(SEARCH("Menor",Z63)))</formula>
    </cfRule>
    <cfRule type="containsText" dxfId="466" priority="401" operator="containsText" text="Leve">
      <formula>NOT(ISERROR(SEARCH("Leve",Z63)))</formula>
    </cfRule>
  </conditionalFormatting>
  <conditionalFormatting sqref="AA63:AA64">
    <cfRule type="containsText" dxfId="465" priority="393" operator="containsText" text="Bajo">
      <formula>NOT(ISERROR(SEARCH("Bajo",AA63)))</formula>
    </cfRule>
    <cfRule type="containsText" dxfId="464" priority="394" operator="containsText" text="Moderado">
      <formula>NOT(ISERROR(SEARCH("Moderado",AA63)))</formula>
    </cfRule>
    <cfRule type="containsText" dxfId="463" priority="395" operator="containsText" text="Alto">
      <formula>NOT(ISERROR(SEARCH("Alto",AA63)))</formula>
    </cfRule>
    <cfRule type="containsText" dxfId="462" priority="396" operator="containsText" text="Extremo">
      <formula>NOT(ISERROR(SEARCH("Extremo",AA63)))</formula>
    </cfRule>
  </conditionalFormatting>
  <conditionalFormatting sqref="I66">
    <cfRule type="containsText" dxfId="461" priority="388" operator="containsText" text="Muy Bajo">
      <formula>NOT(ISERROR(SEARCH("Muy Bajo",I66)))</formula>
    </cfRule>
    <cfRule type="containsText" dxfId="460" priority="389" operator="containsText" text="Baja">
      <formula>NOT(ISERROR(SEARCH("Baja",I66)))</formula>
    </cfRule>
    <cfRule type="containsText" dxfId="459" priority="390" operator="containsText" text="Muy alta">
      <formula>NOT(ISERROR(SEARCH("Muy alta",I66)))</formula>
    </cfRule>
    <cfRule type="containsText" dxfId="458" priority="391" operator="containsText" text="Alta">
      <formula>NOT(ISERROR(SEARCH("Alta",I66)))</formula>
    </cfRule>
    <cfRule type="containsText" dxfId="457" priority="392" operator="containsText" text="Media">
      <formula>NOT(ISERROR(SEARCH("Media",I66)))</formula>
    </cfRule>
  </conditionalFormatting>
  <conditionalFormatting sqref="K66">
    <cfRule type="containsText" dxfId="456" priority="383" operator="containsText" text="Catastrófico">
      <formula>NOT(ISERROR(SEARCH("Catastrófico",K66)))</formula>
    </cfRule>
    <cfRule type="containsText" dxfId="455" priority="384" operator="containsText" text="Mayor">
      <formula>NOT(ISERROR(SEARCH("Mayor",K66)))</formula>
    </cfRule>
    <cfRule type="containsText" dxfId="454" priority="385" operator="containsText" text="Moderado">
      <formula>NOT(ISERROR(SEARCH("Moderado",K66)))</formula>
    </cfRule>
    <cfRule type="containsText" dxfId="453" priority="386" operator="containsText" text="Menor">
      <formula>NOT(ISERROR(SEARCH("Menor",K66)))</formula>
    </cfRule>
    <cfRule type="containsText" dxfId="452" priority="387" operator="containsText" text="Leve">
      <formula>NOT(ISERROR(SEARCH("Leve",K66)))</formula>
    </cfRule>
  </conditionalFormatting>
  <conditionalFormatting sqref="M66">
    <cfRule type="containsText" dxfId="451" priority="379" operator="containsText" text="Bajo">
      <formula>NOT(ISERROR(SEARCH("Bajo",M66)))</formula>
    </cfRule>
    <cfRule type="containsText" dxfId="450" priority="380" operator="containsText" text="Moderado">
      <formula>NOT(ISERROR(SEARCH("Moderado",M66)))</formula>
    </cfRule>
    <cfRule type="containsText" dxfId="449" priority="381" operator="containsText" text="Alto">
      <formula>NOT(ISERROR(SEARCH("Alto",M66)))</formula>
    </cfRule>
    <cfRule type="containsText" dxfId="448" priority="382" operator="containsText" text="Extremo">
      <formula>NOT(ISERROR(SEARCH("Extremo",M66)))</formula>
    </cfRule>
  </conditionalFormatting>
  <conditionalFormatting sqref="X66">
    <cfRule type="containsText" dxfId="447" priority="374" operator="containsText" text="Muy Bajo">
      <formula>NOT(ISERROR(SEARCH("Muy Bajo",X66)))</formula>
    </cfRule>
    <cfRule type="containsText" dxfId="446" priority="375" operator="containsText" text="Baja">
      <formula>NOT(ISERROR(SEARCH("Baja",X66)))</formula>
    </cfRule>
    <cfRule type="containsText" dxfId="445" priority="376" operator="containsText" text="Muy alta">
      <formula>NOT(ISERROR(SEARCH("Muy alta",X66)))</formula>
    </cfRule>
    <cfRule type="containsText" dxfId="444" priority="377" operator="containsText" text="Alta">
      <formula>NOT(ISERROR(SEARCH("Alta",X66)))</formula>
    </cfRule>
    <cfRule type="containsText" dxfId="443" priority="378" operator="containsText" text="Media">
      <formula>NOT(ISERROR(SEARCH("Media",X66)))</formula>
    </cfRule>
  </conditionalFormatting>
  <conditionalFormatting sqref="Z66">
    <cfRule type="containsText" dxfId="442" priority="369" operator="containsText" text="Catastrófico">
      <formula>NOT(ISERROR(SEARCH("Catastrófico",Z66)))</formula>
    </cfRule>
    <cfRule type="containsText" dxfId="441" priority="370" operator="containsText" text="Mayor">
      <formula>NOT(ISERROR(SEARCH("Mayor",Z66)))</formula>
    </cfRule>
    <cfRule type="containsText" dxfId="440" priority="371" operator="containsText" text="Moderado">
      <formula>NOT(ISERROR(SEARCH("Moderado",Z66)))</formula>
    </cfRule>
    <cfRule type="containsText" dxfId="439" priority="372" operator="containsText" text="Menor">
      <formula>NOT(ISERROR(SEARCH("Menor",Z66)))</formula>
    </cfRule>
    <cfRule type="containsText" dxfId="438" priority="373" operator="containsText" text="Leve">
      <formula>NOT(ISERROR(SEARCH("Leve",Z66)))</formula>
    </cfRule>
  </conditionalFormatting>
  <conditionalFormatting sqref="AA66">
    <cfRule type="containsText" dxfId="437" priority="365" operator="containsText" text="Bajo">
      <formula>NOT(ISERROR(SEARCH("Bajo",AA66)))</formula>
    </cfRule>
    <cfRule type="containsText" dxfId="436" priority="366" operator="containsText" text="Moderado">
      <formula>NOT(ISERROR(SEARCH("Moderado",AA66)))</formula>
    </cfRule>
    <cfRule type="containsText" dxfId="435" priority="367" operator="containsText" text="Alto">
      <formula>NOT(ISERROR(SEARCH("Alto",AA66)))</formula>
    </cfRule>
    <cfRule type="containsText" dxfId="434" priority="368" operator="containsText" text="Extremo">
      <formula>NOT(ISERROR(SEARCH("Extremo",AA66)))</formula>
    </cfRule>
  </conditionalFormatting>
  <conditionalFormatting sqref="I68">
    <cfRule type="containsText" dxfId="433" priority="360" operator="containsText" text="Muy Bajo">
      <formula>NOT(ISERROR(SEARCH("Muy Bajo",I68)))</formula>
    </cfRule>
    <cfRule type="containsText" dxfId="432" priority="361" operator="containsText" text="Baja">
      <formula>NOT(ISERROR(SEARCH("Baja",I68)))</formula>
    </cfRule>
    <cfRule type="containsText" dxfId="431" priority="362" operator="containsText" text="Muy alta">
      <formula>NOT(ISERROR(SEARCH("Muy alta",I68)))</formula>
    </cfRule>
    <cfRule type="containsText" dxfId="430" priority="363" operator="containsText" text="Alta">
      <formula>NOT(ISERROR(SEARCH("Alta",I68)))</formula>
    </cfRule>
    <cfRule type="containsText" dxfId="429" priority="364" operator="containsText" text="Media">
      <formula>NOT(ISERROR(SEARCH("Media",I68)))</formula>
    </cfRule>
  </conditionalFormatting>
  <conditionalFormatting sqref="K68">
    <cfRule type="containsText" dxfId="428" priority="355" operator="containsText" text="Catastrófico">
      <formula>NOT(ISERROR(SEARCH("Catastrófico",K68)))</formula>
    </cfRule>
    <cfRule type="containsText" dxfId="427" priority="356" operator="containsText" text="Mayor">
      <formula>NOT(ISERROR(SEARCH("Mayor",K68)))</formula>
    </cfRule>
    <cfRule type="containsText" dxfId="426" priority="357" operator="containsText" text="Moderado">
      <formula>NOT(ISERROR(SEARCH("Moderado",K68)))</formula>
    </cfRule>
    <cfRule type="containsText" dxfId="425" priority="358" operator="containsText" text="Menor">
      <formula>NOT(ISERROR(SEARCH("Menor",K68)))</formula>
    </cfRule>
    <cfRule type="containsText" dxfId="424" priority="359" operator="containsText" text="Leve">
      <formula>NOT(ISERROR(SEARCH("Leve",K68)))</formula>
    </cfRule>
  </conditionalFormatting>
  <conditionalFormatting sqref="M68">
    <cfRule type="containsText" dxfId="423" priority="351" operator="containsText" text="Bajo">
      <formula>NOT(ISERROR(SEARCH("Bajo",M68)))</formula>
    </cfRule>
    <cfRule type="containsText" dxfId="422" priority="352" operator="containsText" text="Moderado">
      <formula>NOT(ISERROR(SEARCH("Moderado",M68)))</formula>
    </cfRule>
    <cfRule type="containsText" dxfId="421" priority="353" operator="containsText" text="Alto">
      <formula>NOT(ISERROR(SEARCH("Alto",M68)))</formula>
    </cfRule>
    <cfRule type="containsText" dxfId="420" priority="354" operator="containsText" text="Extremo">
      <formula>NOT(ISERROR(SEARCH("Extremo",M68)))</formula>
    </cfRule>
  </conditionalFormatting>
  <conditionalFormatting sqref="X68">
    <cfRule type="containsText" dxfId="419" priority="346" operator="containsText" text="Muy Bajo">
      <formula>NOT(ISERROR(SEARCH("Muy Bajo",X68)))</formula>
    </cfRule>
    <cfRule type="containsText" dxfId="418" priority="347" operator="containsText" text="Baja">
      <formula>NOT(ISERROR(SEARCH("Baja",X68)))</formula>
    </cfRule>
    <cfRule type="containsText" dxfId="417" priority="348" operator="containsText" text="Muy alta">
      <formula>NOT(ISERROR(SEARCH("Muy alta",X68)))</formula>
    </cfRule>
    <cfRule type="containsText" dxfId="416" priority="349" operator="containsText" text="Alta">
      <formula>NOT(ISERROR(SEARCH("Alta",X68)))</formula>
    </cfRule>
    <cfRule type="containsText" dxfId="415" priority="350" operator="containsText" text="Media">
      <formula>NOT(ISERROR(SEARCH("Media",X68)))</formula>
    </cfRule>
  </conditionalFormatting>
  <conditionalFormatting sqref="Z68">
    <cfRule type="containsText" dxfId="414" priority="341" operator="containsText" text="Catastrófico">
      <formula>NOT(ISERROR(SEARCH("Catastrófico",Z68)))</formula>
    </cfRule>
    <cfRule type="containsText" dxfId="413" priority="342" operator="containsText" text="Mayor">
      <formula>NOT(ISERROR(SEARCH("Mayor",Z68)))</formula>
    </cfRule>
    <cfRule type="containsText" dxfId="412" priority="343" operator="containsText" text="Moderado">
      <formula>NOT(ISERROR(SEARCH("Moderado",Z68)))</formula>
    </cfRule>
    <cfRule type="containsText" dxfId="411" priority="344" operator="containsText" text="Menor">
      <formula>NOT(ISERROR(SEARCH("Menor",Z68)))</formula>
    </cfRule>
    <cfRule type="containsText" dxfId="410" priority="345" operator="containsText" text="Leve">
      <formula>NOT(ISERROR(SEARCH("Leve",Z68)))</formula>
    </cfRule>
  </conditionalFormatting>
  <conditionalFormatting sqref="AA68">
    <cfRule type="containsText" dxfId="409" priority="337" operator="containsText" text="Bajo">
      <formula>NOT(ISERROR(SEARCH("Bajo",AA68)))</formula>
    </cfRule>
    <cfRule type="containsText" dxfId="408" priority="338" operator="containsText" text="Moderado">
      <formula>NOT(ISERROR(SEARCH("Moderado",AA68)))</formula>
    </cfRule>
    <cfRule type="containsText" dxfId="407" priority="339" operator="containsText" text="Alto">
      <formula>NOT(ISERROR(SEARCH("Alto",AA68)))</formula>
    </cfRule>
    <cfRule type="containsText" dxfId="406" priority="340" operator="containsText" text="Extremo">
      <formula>NOT(ISERROR(SEARCH("Extremo",AA68)))</formula>
    </cfRule>
  </conditionalFormatting>
  <conditionalFormatting sqref="I69">
    <cfRule type="containsText" dxfId="405" priority="332" operator="containsText" text="Muy Bajo">
      <formula>NOT(ISERROR(SEARCH("Muy Bajo",I69)))</formula>
    </cfRule>
    <cfRule type="containsText" dxfId="404" priority="333" operator="containsText" text="Baja">
      <formula>NOT(ISERROR(SEARCH("Baja",I69)))</formula>
    </cfRule>
    <cfRule type="containsText" dxfId="403" priority="334" operator="containsText" text="Muy alta">
      <formula>NOT(ISERROR(SEARCH("Muy alta",I69)))</formula>
    </cfRule>
    <cfRule type="containsText" dxfId="402" priority="335" operator="containsText" text="Alta">
      <formula>NOT(ISERROR(SEARCH("Alta",I69)))</formula>
    </cfRule>
    <cfRule type="containsText" dxfId="401" priority="336" operator="containsText" text="Media">
      <formula>NOT(ISERROR(SEARCH("Media",I69)))</formula>
    </cfRule>
  </conditionalFormatting>
  <conditionalFormatting sqref="K69">
    <cfRule type="containsText" dxfId="400" priority="327" operator="containsText" text="Catastrófico">
      <formula>NOT(ISERROR(SEARCH("Catastrófico",K69)))</formula>
    </cfRule>
    <cfRule type="containsText" dxfId="399" priority="328" operator="containsText" text="Mayor">
      <formula>NOT(ISERROR(SEARCH("Mayor",K69)))</formula>
    </cfRule>
    <cfRule type="containsText" dxfId="398" priority="329" operator="containsText" text="Moderado">
      <formula>NOT(ISERROR(SEARCH("Moderado",K69)))</formula>
    </cfRule>
    <cfRule type="containsText" dxfId="397" priority="330" operator="containsText" text="Menor">
      <formula>NOT(ISERROR(SEARCH("Menor",K69)))</formula>
    </cfRule>
    <cfRule type="containsText" dxfId="396" priority="331" operator="containsText" text="Leve">
      <formula>NOT(ISERROR(SEARCH("Leve",K69)))</formula>
    </cfRule>
  </conditionalFormatting>
  <conditionalFormatting sqref="M69">
    <cfRule type="containsText" dxfId="395" priority="323" operator="containsText" text="Bajo">
      <formula>NOT(ISERROR(SEARCH("Bajo",M69)))</formula>
    </cfRule>
    <cfRule type="containsText" dxfId="394" priority="324" operator="containsText" text="Moderado">
      <formula>NOT(ISERROR(SEARCH("Moderado",M69)))</formula>
    </cfRule>
    <cfRule type="containsText" dxfId="393" priority="325" operator="containsText" text="Alto">
      <formula>NOT(ISERROR(SEARCH("Alto",M69)))</formula>
    </cfRule>
    <cfRule type="containsText" dxfId="392" priority="326" operator="containsText" text="Extremo">
      <formula>NOT(ISERROR(SEARCH("Extremo",M69)))</formula>
    </cfRule>
  </conditionalFormatting>
  <conditionalFormatting sqref="X69">
    <cfRule type="containsText" dxfId="391" priority="318" operator="containsText" text="Muy Bajo">
      <formula>NOT(ISERROR(SEARCH("Muy Bajo",X69)))</formula>
    </cfRule>
    <cfRule type="containsText" dxfId="390" priority="319" operator="containsText" text="Baja">
      <formula>NOT(ISERROR(SEARCH("Baja",X69)))</formula>
    </cfRule>
    <cfRule type="containsText" dxfId="389" priority="320" operator="containsText" text="Muy alta">
      <formula>NOT(ISERROR(SEARCH("Muy alta",X69)))</formula>
    </cfRule>
    <cfRule type="containsText" dxfId="388" priority="321" operator="containsText" text="Alta">
      <formula>NOT(ISERROR(SEARCH("Alta",X69)))</formula>
    </cfRule>
    <cfRule type="containsText" dxfId="387" priority="322" operator="containsText" text="Media">
      <formula>NOT(ISERROR(SEARCH("Media",X69)))</formula>
    </cfRule>
  </conditionalFormatting>
  <conditionalFormatting sqref="Z69">
    <cfRule type="containsText" dxfId="386" priority="313" operator="containsText" text="Catastrófico">
      <formula>NOT(ISERROR(SEARCH("Catastrófico",Z69)))</formula>
    </cfRule>
    <cfRule type="containsText" dxfId="385" priority="314" operator="containsText" text="Mayor">
      <formula>NOT(ISERROR(SEARCH("Mayor",Z69)))</formula>
    </cfRule>
    <cfRule type="containsText" dxfId="384" priority="315" operator="containsText" text="Moderado">
      <formula>NOT(ISERROR(SEARCH("Moderado",Z69)))</formula>
    </cfRule>
    <cfRule type="containsText" dxfId="383" priority="316" operator="containsText" text="Menor">
      <formula>NOT(ISERROR(SEARCH("Menor",Z69)))</formula>
    </cfRule>
    <cfRule type="containsText" dxfId="382" priority="317" operator="containsText" text="Leve">
      <formula>NOT(ISERROR(SEARCH("Leve",Z69)))</formula>
    </cfRule>
  </conditionalFormatting>
  <conditionalFormatting sqref="AA69">
    <cfRule type="containsText" dxfId="381" priority="309" operator="containsText" text="Bajo">
      <formula>NOT(ISERROR(SEARCH("Bajo",AA69)))</formula>
    </cfRule>
    <cfRule type="containsText" dxfId="380" priority="310" operator="containsText" text="Moderado">
      <formula>NOT(ISERROR(SEARCH("Moderado",AA69)))</formula>
    </cfRule>
    <cfRule type="containsText" dxfId="379" priority="311" operator="containsText" text="Alto">
      <formula>NOT(ISERROR(SEARCH("Alto",AA69)))</formula>
    </cfRule>
    <cfRule type="containsText" dxfId="378" priority="312" operator="containsText" text="Extremo">
      <formula>NOT(ISERROR(SEARCH("Extremo",AA69)))</formula>
    </cfRule>
  </conditionalFormatting>
  <conditionalFormatting sqref="I70">
    <cfRule type="containsText" dxfId="377" priority="304" operator="containsText" text="Muy Bajo">
      <formula>NOT(ISERROR(SEARCH("Muy Bajo",I70)))</formula>
    </cfRule>
    <cfRule type="containsText" dxfId="376" priority="305" operator="containsText" text="Baja">
      <formula>NOT(ISERROR(SEARCH("Baja",I70)))</formula>
    </cfRule>
    <cfRule type="containsText" dxfId="375" priority="306" operator="containsText" text="Muy alta">
      <formula>NOT(ISERROR(SEARCH("Muy alta",I70)))</formula>
    </cfRule>
    <cfRule type="containsText" dxfId="374" priority="307" operator="containsText" text="Alta">
      <formula>NOT(ISERROR(SEARCH("Alta",I70)))</formula>
    </cfRule>
    <cfRule type="containsText" dxfId="373" priority="308" operator="containsText" text="Media">
      <formula>NOT(ISERROR(SEARCH("Media",I70)))</formula>
    </cfRule>
  </conditionalFormatting>
  <conditionalFormatting sqref="K70">
    <cfRule type="containsText" dxfId="372" priority="299" operator="containsText" text="Catastrófico">
      <formula>NOT(ISERROR(SEARCH("Catastrófico",K70)))</formula>
    </cfRule>
    <cfRule type="containsText" dxfId="371" priority="300" operator="containsText" text="Mayor">
      <formula>NOT(ISERROR(SEARCH("Mayor",K70)))</formula>
    </cfRule>
    <cfRule type="containsText" dxfId="370" priority="301" operator="containsText" text="Moderado">
      <formula>NOT(ISERROR(SEARCH("Moderado",K70)))</formula>
    </cfRule>
    <cfRule type="containsText" dxfId="369" priority="302" operator="containsText" text="Menor">
      <formula>NOT(ISERROR(SEARCH("Menor",K70)))</formula>
    </cfRule>
    <cfRule type="containsText" dxfId="368" priority="303" operator="containsText" text="Leve">
      <formula>NOT(ISERROR(SEARCH("Leve",K70)))</formula>
    </cfRule>
  </conditionalFormatting>
  <conditionalFormatting sqref="M70">
    <cfRule type="containsText" dxfId="367" priority="295" operator="containsText" text="Bajo">
      <formula>NOT(ISERROR(SEARCH("Bajo",M70)))</formula>
    </cfRule>
    <cfRule type="containsText" dxfId="366" priority="296" operator="containsText" text="Moderado">
      <formula>NOT(ISERROR(SEARCH("Moderado",M70)))</formula>
    </cfRule>
    <cfRule type="containsText" dxfId="365" priority="297" operator="containsText" text="Alto">
      <formula>NOT(ISERROR(SEARCH("Alto",M70)))</formula>
    </cfRule>
    <cfRule type="containsText" dxfId="364" priority="298" operator="containsText" text="Extremo">
      <formula>NOT(ISERROR(SEARCH("Extremo",M70)))</formula>
    </cfRule>
  </conditionalFormatting>
  <conditionalFormatting sqref="X70">
    <cfRule type="containsText" dxfId="363" priority="290" operator="containsText" text="Muy Bajo">
      <formula>NOT(ISERROR(SEARCH("Muy Bajo",X70)))</formula>
    </cfRule>
    <cfRule type="containsText" dxfId="362" priority="291" operator="containsText" text="Baja">
      <formula>NOT(ISERROR(SEARCH("Baja",X70)))</formula>
    </cfRule>
    <cfRule type="containsText" dxfId="361" priority="292" operator="containsText" text="Muy alta">
      <formula>NOT(ISERROR(SEARCH("Muy alta",X70)))</formula>
    </cfRule>
    <cfRule type="containsText" dxfId="360" priority="293" operator="containsText" text="Alta">
      <formula>NOT(ISERROR(SEARCH("Alta",X70)))</formula>
    </cfRule>
    <cfRule type="containsText" dxfId="359" priority="294" operator="containsText" text="Media">
      <formula>NOT(ISERROR(SEARCH("Media",X70)))</formula>
    </cfRule>
  </conditionalFormatting>
  <conditionalFormatting sqref="Z70">
    <cfRule type="containsText" dxfId="358" priority="285" operator="containsText" text="Catastrófico">
      <formula>NOT(ISERROR(SEARCH("Catastrófico",Z70)))</formula>
    </cfRule>
    <cfRule type="containsText" dxfId="357" priority="286" operator="containsText" text="Mayor">
      <formula>NOT(ISERROR(SEARCH("Mayor",Z70)))</formula>
    </cfRule>
    <cfRule type="containsText" dxfId="356" priority="287" operator="containsText" text="Moderado">
      <formula>NOT(ISERROR(SEARCH("Moderado",Z70)))</formula>
    </cfRule>
    <cfRule type="containsText" dxfId="355" priority="288" operator="containsText" text="Menor">
      <formula>NOT(ISERROR(SEARCH("Menor",Z70)))</formula>
    </cfRule>
    <cfRule type="containsText" dxfId="354" priority="289" operator="containsText" text="Leve">
      <formula>NOT(ISERROR(SEARCH("Leve",Z70)))</formula>
    </cfRule>
  </conditionalFormatting>
  <conditionalFormatting sqref="AA70">
    <cfRule type="containsText" dxfId="353" priority="281" operator="containsText" text="Bajo">
      <formula>NOT(ISERROR(SEARCH("Bajo",AA70)))</formula>
    </cfRule>
    <cfRule type="containsText" dxfId="352" priority="282" operator="containsText" text="Moderado">
      <formula>NOT(ISERROR(SEARCH("Moderado",AA70)))</formula>
    </cfRule>
    <cfRule type="containsText" dxfId="351" priority="283" operator="containsText" text="Alto">
      <formula>NOT(ISERROR(SEARCH("Alto",AA70)))</formula>
    </cfRule>
    <cfRule type="containsText" dxfId="350" priority="284" operator="containsText" text="Extremo">
      <formula>NOT(ISERROR(SEARCH("Extremo",AA70)))</formula>
    </cfRule>
  </conditionalFormatting>
  <conditionalFormatting sqref="I71">
    <cfRule type="containsText" dxfId="349" priority="276" operator="containsText" text="Muy Bajo">
      <formula>NOT(ISERROR(SEARCH("Muy Bajo",I71)))</formula>
    </cfRule>
    <cfRule type="containsText" dxfId="348" priority="277" operator="containsText" text="Baja">
      <formula>NOT(ISERROR(SEARCH("Baja",I71)))</formula>
    </cfRule>
    <cfRule type="containsText" dxfId="347" priority="278" operator="containsText" text="Muy alta">
      <formula>NOT(ISERROR(SEARCH("Muy alta",I71)))</formula>
    </cfRule>
    <cfRule type="containsText" dxfId="346" priority="279" operator="containsText" text="Alta">
      <formula>NOT(ISERROR(SEARCH("Alta",I71)))</formula>
    </cfRule>
    <cfRule type="containsText" dxfId="345" priority="280" operator="containsText" text="Media">
      <formula>NOT(ISERROR(SEARCH("Media",I71)))</formula>
    </cfRule>
  </conditionalFormatting>
  <conditionalFormatting sqref="K71">
    <cfRule type="containsText" dxfId="344" priority="271" operator="containsText" text="Catastrófico">
      <formula>NOT(ISERROR(SEARCH("Catastrófico",K71)))</formula>
    </cfRule>
    <cfRule type="containsText" dxfId="343" priority="272" operator="containsText" text="Mayor">
      <formula>NOT(ISERROR(SEARCH("Mayor",K71)))</formula>
    </cfRule>
    <cfRule type="containsText" dxfId="342" priority="273" operator="containsText" text="Moderado">
      <formula>NOT(ISERROR(SEARCH("Moderado",K71)))</formula>
    </cfRule>
    <cfRule type="containsText" dxfId="341" priority="274" operator="containsText" text="Menor">
      <formula>NOT(ISERROR(SEARCH("Menor",K71)))</formula>
    </cfRule>
    <cfRule type="containsText" dxfId="340" priority="275" operator="containsText" text="Leve">
      <formula>NOT(ISERROR(SEARCH("Leve",K71)))</formula>
    </cfRule>
  </conditionalFormatting>
  <conditionalFormatting sqref="M71">
    <cfRule type="containsText" dxfId="339" priority="267" operator="containsText" text="Bajo">
      <formula>NOT(ISERROR(SEARCH("Bajo",M71)))</formula>
    </cfRule>
    <cfRule type="containsText" dxfId="338" priority="268" operator="containsText" text="Moderado">
      <formula>NOT(ISERROR(SEARCH("Moderado",M71)))</formula>
    </cfRule>
    <cfRule type="containsText" dxfId="337" priority="269" operator="containsText" text="Alto">
      <formula>NOT(ISERROR(SEARCH("Alto",M71)))</formula>
    </cfRule>
    <cfRule type="containsText" dxfId="336" priority="270" operator="containsText" text="Extremo">
      <formula>NOT(ISERROR(SEARCH("Extremo",M71)))</formula>
    </cfRule>
  </conditionalFormatting>
  <conditionalFormatting sqref="X71">
    <cfRule type="containsText" dxfId="335" priority="262" operator="containsText" text="Muy Bajo">
      <formula>NOT(ISERROR(SEARCH("Muy Bajo",X71)))</formula>
    </cfRule>
    <cfRule type="containsText" dxfId="334" priority="263" operator="containsText" text="Baja">
      <formula>NOT(ISERROR(SEARCH("Baja",X71)))</formula>
    </cfRule>
    <cfRule type="containsText" dxfId="333" priority="264" operator="containsText" text="Muy alta">
      <formula>NOT(ISERROR(SEARCH("Muy alta",X71)))</formula>
    </cfRule>
    <cfRule type="containsText" dxfId="332" priority="265" operator="containsText" text="Alta">
      <formula>NOT(ISERROR(SEARCH("Alta",X71)))</formula>
    </cfRule>
    <cfRule type="containsText" dxfId="331" priority="266" operator="containsText" text="Media">
      <formula>NOT(ISERROR(SEARCH("Media",X71)))</formula>
    </cfRule>
  </conditionalFormatting>
  <conditionalFormatting sqref="Z71">
    <cfRule type="containsText" dxfId="330" priority="257" operator="containsText" text="Catastrófico">
      <formula>NOT(ISERROR(SEARCH("Catastrófico",Z71)))</formula>
    </cfRule>
    <cfRule type="containsText" dxfId="329" priority="258" operator="containsText" text="Mayor">
      <formula>NOT(ISERROR(SEARCH("Mayor",Z71)))</formula>
    </cfRule>
    <cfRule type="containsText" dxfId="328" priority="259" operator="containsText" text="Moderado">
      <formula>NOT(ISERROR(SEARCH("Moderado",Z71)))</formula>
    </cfRule>
    <cfRule type="containsText" dxfId="327" priority="260" operator="containsText" text="Menor">
      <formula>NOT(ISERROR(SEARCH("Menor",Z71)))</formula>
    </cfRule>
    <cfRule type="containsText" dxfId="326" priority="261" operator="containsText" text="Leve">
      <formula>NOT(ISERROR(SEARCH("Leve",Z71)))</formula>
    </cfRule>
  </conditionalFormatting>
  <conditionalFormatting sqref="AA71">
    <cfRule type="containsText" dxfId="325" priority="253" operator="containsText" text="Bajo">
      <formula>NOT(ISERROR(SEARCH("Bajo",AA71)))</formula>
    </cfRule>
    <cfRule type="containsText" dxfId="324" priority="254" operator="containsText" text="Moderado">
      <formula>NOT(ISERROR(SEARCH("Moderado",AA71)))</formula>
    </cfRule>
    <cfRule type="containsText" dxfId="323" priority="255" operator="containsText" text="Alto">
      <formula>NOT(ISERROR(SEARCH("Alto",AA71)))</formula>
    </cfRule>
    <cfRule type="containsText" dxfId="322" priority="256" operator="containsText" text="Extremo">
      <formula>NOT(ISERROR(SEARCH("Extremo",AA71)))</formula>
    </cfRule>
  </conditionalFormatting>
  <conditionalFormatting sqref="X30">
    <cfRule type="containsText" dxfId="321" priority="248" operator="containsText" text="Muy Bajo">
      <formula>NOT(ISERROR(SEARCH("Muy Bajo",X30)))</formula>
    </cfRule>
    <cfRule type="containsText" dxfId="320" priority="249" operator="containsText" text="Baja">
      <formula>NOT(ISERROR(SEARCH("Baja",X30)))</formula>
    </cfRule>
    <cfRule type="containsText" dxfId="319" priority="250" operator="containsText" text="Muy alta">
      <formula>NOT(ISERROR(SEARCH("Muy alta",X30)))</formula>
    </cfRule>
    <cfRule type="containsText" dxfId="318" priority="251" operator="containsText" text="Alta">
      <formula>NOT(ISERROR(SEARCH("Alta",X30)))</formula>
    </cfRule>
    <cfRule type="containsText" dxfId="317" priority="252" operator="containsText" text="Media">
      <formula>NOT(ISERROR(SEARCH("Media",X30)))</formula>
    </cfRule>
  </conditionalFormatting>
  <conditionalFormatting sqref="Z30">
    <cfRule type="containsText" dxfId="316" priority="243" operator="containsText" text="Catastrófico">
      <formula>NOT(ISERROR(SEARCH("Catastrófico",Z30)))</formula>
    </cfRule>
    <cfRule type="containsText" dxfId="315" priority="244" operator="containsText" text="Mayor">
      <formula>NOT(ISERROR(SEARCH("Mayor",Z30)))</formula>
    </cfRule>
    <cfRule type="containsText" dxfId="314" priority="245" operator="containsText" text="Moderado">
      <formula>NOT(ISERROR(SEARCH("Moderado",Z30)))</formula>
    </cfRule>
    <cfRule type="containsText" dxfId="313" priority="246" operator="containsText" text="Menor">
      <formula>NOT(ISERROR(SEARCH("Menor",Z30)))</formula>
    </cfRule>
    <cfRule type="containsText" dxfId="312" priority="247" operator="containsText" text="Leve">
      <formula>NOT(ISERROR(SEARCH("Leve",Z30)))</formula>
    </cfRule>
  </conditionalFormatting>
  <conditionalFormatting sqref="AA30">
    <cfRule type="containsText" dxfId="311" priority="239" operator="containsText" text="Bajo">
      <formula>NOT(ISERROR(SEARCH("Bajo",AA30)))</formula>
    </cfRule>
    <cfRule type="containsText" dxfId="310" priority="240" operator="containsText" text="Moderado">
      <formula>NOT(ISERROR(SEARCH("Moderado",AA30)))</formula>
    </cfRule>
    <cfRule type="containsText" dxfId="309" priority="241" operator="containsText" text="Alto">
      <formula>NOT(ISERROR(SEARCH("Alto",AA30)))</formula>
    </cfRule>
    <cfRule type="containsText" dxfId="308" priority="242" operator="containsText" text="Extremo">
      <formula>NOT(ISERROR(SEARCH("Extremo",AA30)))</formula>
    </cfRule>
  </conditionalFormatting>
  <conditionalFormatting sqref="I72 I74 I76">
    <cfRule type="containsText" dxfId="307" priority="234" operator="containsText" text="Muy Bajo">
      <formula>NOT(ISERROR(SEARCH("Muy Bajo",I72)))</formula>
    </cfRule>
    <cfRule type="containsText" dxfId="306" priority="235" operator="containsText" text="Baja">
      <formula>NOT(ISERROR(SEARCH("Baja",I72)))</formula>
    </cfRule>
    <cfRule type="containsText" dxfId="305" priority="236" operator="containsText" text="Muy alta">
      <formula>NOT(ISERROR(SEARCH("Muy alta",I72)))</formula>
    </cfRule>
    <cfRule type="containsText" dxfId="304" priority="237" operator="containsText" text="Alta">
      <formula>NOT(ISERROR(SEARCH("Alta",I72)))</formula>
    </cfRule>
    <cfRule type="containsText" dxfId="303" priority="238" operator="containsText" text="Media">
      <formula>NOT(ISERROR(SEARCH("Media",I72)))</formula>
    </cfRule>
  </conditionalFormatting>
  <conditionalFormatting sqref="K72 K74 K76">
    <cfRule type="containsText" dxfId="302" priority="229" operator="containsText" text="Catastrófico">
      <formula>NOT(ISERROR(SEARCH("Catastrófico",K72)))</formula>
    </cfRule>
    <cfRule type="containsText" dxfId="301" priority="230" operator="containsText" text="Mayor">
      <formula>NOT(ISERROR(SEARCH("Mayor",K72)))</formula>
    </cfRule>
    <cfRule type="containsText" dxfId="300" priority="231" operator="containsText" text="Moderado">
      <formula>NOT(ISERROR(SEARCH("Moderado",K72)))</formula>
    </cfRule>
    <cfRule type="containsText" dxfId="299" priority="232" operator="containsText" text="Menor">
      <formula>NOT(ISERROR(SEARCH("Menor",K72)))</formula>
    </cfRule>
    <cfRule type="containsText" dxfId="298" priority="233" operator="containsText" text="Leve">
      <formula>NOT(ISERROR(SEARCH("Leve",K72)))</formula>
    </cfRule>
  </conditionalFormatting>
  <conditionalFormatting sqref="M72 M74 M76">
    <cfRule type="containsText" dxfId="297" priority="225" operator="containsText" text="Bajo">
      <formula>NOT(ISERROR(SEARCH("Bajo",M72)))</formula>
    </cfRule>
    <cfRule type="containsText" dxfId="296" priority="226" operator="containsText" text="Moderado">
      <formula>NOT(ISERROR(SEARCH("Moderado",M72)))</formula>
    </cfRule>
    <cfRule type="containsText" dxfId="295" priority="227" operator="containsText" text="Alto">
      <formula>NOT(ISERROR(SEARCH("Alto",M72)))</formula>
    </cfRule>
    <cfRule type="containsText" dxfId="294" priority="228" operator="containsText" text="Extremo">
      <formula>NOT(ISERROR(SEARCH("Extremo",M72)))</formula>
    </cfRule>
  </conditionalFormatting>
  <conditionalFormatting sqref="X72 X74 X76 X78 X80">
    <cfRule type="containsText" dxfId="293" priority="220" operator="containsText" text="Muy Bajo">
      <formula>NOT(ISERROR(SEARCH("Muy Bajo",X72)))</formula>
    </cfRule>
    <cfRule type="containsText" dxfId="292" priority="221" operator="containsText" text="Baja">
      <formula>NOT(ISERROR(SEARCH("Baja",X72)))</formula>
    </cfRule>
    <cfRule type="containsText" dxfId="291" priority="222" operator="containsText" text="Muy alta">
      <formula>NOT(ISERROR(SEARCH("Muy alta",X72)))</formula>
    </cfRule>
    <cfRule type="containsText" dxfId="290" priority="223" operator="containsText" text="Alta">
      <formula>NOT(ISERROR(SEARCH("Alta",X72)))</formula>
    </cfRule>
    <cfRule type="containsText" dxfId="289" priority="224" operator="containsText" text="Media">
      <formula>NOT(ISERROR(SEARCH("Media",X72)))</formula>
    </cfRule>
  </conditionalFormatting>
  <conditionalFormatting sqref="Z72 Z74 Z76 Z78 Z80">
    <cfRule type="containsText" dxfId="288" priority="215" operator="containsText" text="Catastrófico">
      <formula>NOT(ISERROR(SEARCH("Catastrófico",Z72)))</formula>
    </cfRule>
    <cfRule type="containsText" dxfId="287" priority="216" operator="containsText" text="Mayor">
      <formula>NOT(ISERROR(SEARCH("Mayor",Z72)))</formula>
    </cfRule>
    <cfRule type="containsText" dxfId="286" priority="217" operator="containsText" text="Moderado">
      <formula>NOT(ISERROR(SEARCH("Moderado",Z72)))</formula>
    </cfRule>
    <cfRule type="containsText" dxfId="285" priority="218" operator="containsText" text="Menor">
      <formula>NOT(ISERROR(SEARCH("Menor",Z72)))</formula>
    </cfRule>
    <cfRule type="containsText" dxfId="284" priority="219" operator="containsText" text="Leve">
      <formula>NOT(ISERROR(SEARCH("Leve",Z72)))</formula>
    </cfRule>
  </conditionalFormatting>
  <conditionalFormatting sqref="AA72 AA74 AA76 AA78 AA80">
    <cfRule type="containsText" dxfId="283" priority="211" operator="containsText" text="Bajo">
      <formula>NOT(ISERROR(SEARCH("Bajo",AA72)))</formula>
    </cfRule>
    <cfRule type="containsText" dxfId="282" priority="212" operator="containsText" text="Moderado">
      <formula>NOT(ISERROR(SEARCH("Moderado",AA72)))</formula>
    </cfRule>
    <cfRule type="containsText" dxfId="281" priority="213" operator="containsText" text="Alto">
      <formula>NOT(ISERROR(SEARCH("Alto",AA72)))</formula>
    </cfRule>
    <cfRule type="containsText" dxfId="280" priority="214" operator="containsText" text="Extremo">
      <formula>NOT(ISERROR(SEARCH("Extremo",AA72)))</formula>
    </cfRule>
  </conditionalFormatting>
  <conditionalFormatting sqref="I78">
    <cfRule type="containsText" dxfId="279" priority="206" operator="containsText" text="Muy Bajo">
      <formula>NOT(ISERROR(SEARCH("Muy Bajo",I78)))</formula>
    </cfRule>
    <cfRule type="containsText" dxfId="278" priority="207" operator="containsText" text="Baja">
      <formula>NOT(ISERROR(SEARCH("Baja",I78)))</formula>
    </cfRule>
    <cfRule type="containsText" dxfId="277" priority="208" operator="containsText" text="Muy alta">
      <formula>NOT(ISERROR(SEARCH("Muy alta",I78)))</formula>
    </cfRule>
    <cfRule type="containsText" dxfId="276" priority="209" operator="containsText" text="Alta">
      <formula>NOT(ISERROR(SEARCH("Alta",I78)))</formula>
    </cfRule>
    <cfRule type="containsText" dxfId="275" priority="210" operator="containsText" text="Media">
      <formula>NOT(ISERROR(SEARCH("Media",I78)))</formula>
    </cfRule>
  </conditionalFormatting>
  <conditionalFormatting sqref="K78">
    <cfRule type="containsText" dxfId="274" priority="201" operator="containsText" text="Catastrófico">
      <formula>NOT(ISERROR(SEARCH("Catastrófico",K78)))</formula>
    </cfRule>
    <cfRule type="containsText" dxfId="273" priority="202" operator="containsText" text="Mayor">
      <formula>NOT(ISERROR(SEARCH("Mayor",K78)))</formula>
    </cfRule>
    <cfRule type="containsText" dxfId="272" priority="203" operator="containsText" text="Moderado">
      <formula>NOT(ISERROR(SEARCH("Moderado",K78)))</formula>
    </cfRule>
    <cfRule type="containsText" dxfId="271" priority="204" operator="containsText" text="Menor">
      <formula>NOT(ISERROR(SEARCH("Menor",K78)))</formula>
    </cfRule>
    <cfRule type="containsText" dxfId="270" priority="205" operator="containsText" text="Leve">
      <formula>NOT(ISERROR(SEARCH("Leve",K78)))</formula>
    </cfRule>
  </conditionalFormatting>
  <conditionalFormatting sqref="M78">
    <cfRule type="containsText" dxfId="269" priority="197" operator="containsText" text="Bajo">
      <formula>NOT(ISERROR(SEARCH("Bajo",M78)))</formula>
    </cfRule>
    <cfRule type="containsText" dxfId="268" priority="198" operator="containsText" text="Moderado">
      <formula>NOT(ISERROR(SEARCH("Moderado",M78)))</formula>
    </cfRule>
    <cfRule type="containsText" dxfId="267" priority="199" operator="containsText" text="Alto">
      <formula>NOT(ISERROR(SEARCH("Alto",M78)))</formula>
    </cfRule>
    <cfRule type="containsText" dxfId="266" priority="200" operator="containsText" text="Extremo">
      <formula>NOT(ISERROR(SEARCH("Extremo",M78)))</formula>
    </cfRule>
  </conditionalFormatting>
  <conditionalFormatting sqref="I80">
    <cfRule type="containsText" dxfId="265" priority="192" operator="containsText" text="Muy Bajo">
      <formula>NOT(ISERROR(SEARCH("Muy Bajo",I80)))</formula>
    </cfRule>
    <cfRule type="containsText" dxfId="264" priority="193" operator="containsText" text="Baja">
      <formula>NOT(ISERROR(SEARCH("Baja",I80)))</formula>
    </cfRule>
    <cfRule type="containsText" dxfId="263" priority="194" operator="containsText" text="Muy alta">
      <formula>NOT(ISERROR(SEARCH("Muy alta",I80)))</formula>
    </cfRule>
    <cfRule type="containsText" dxfId="262" priority="195" operator="containsText" text="Alta">
      <formula>NOT(ISERROR(SEARCH("Alta",I80)))</formula>
    </cfRule>
    <cfRule type="containsText" dxfId="261" priority="196" operator="containsText" text="Media">
      <formula>NOT(ISERROR(SEARCH("Media",I80)))</formula>
    </cfRule>
  </conditionalFormatting>
  <conditionalFormatting sqref="K80">
    <cfRule type="containsText" dxfId="260" priority="187" operator="containsText" text="Catastrófico">
      <formula>NOT(ISERROR(SEARCH("Catastrófico",K80)))</formula>
    </cfRule>
    <cfRule type="containsText" dxfId="259" priority="188" operator="containsText" text="Mayor">
      <formula>NOT(ISERROR(SEARCH("Mayor",K80)))</formula>
    </cfRule>
    <cfRule type="containsText" dxfId="258" priority="189" operator="containsText" text="Moderado">
      <formula>NOT(ISERROR(SEARCH("Moderado",K80)))</formula>
    </cfRule>
    <cfRule type="containsText" dxfId="257" priority="190" operator="containsText" text="Menor">
      <formula>NOT(ISERROR(SEARCH("Menor",K80)))</formula>
    </cfRule>
    <cfRule type="containsText" dxfId="256" priority="191" operator="containsText" text="Leve">
      <formula>NOT(ISERROR(SEARCH("Leve",K80)))</formula>
    </cfRule>
  </conditionalFormatting>
  <conditionalFormatting sqref="M80">
    <cfRule type="containsText" dxfId="255" priority="183" operator="containsText" text="Bajo">
      <formula>NOT(ISERROR(SEARCH("Bajo",M80)))</formula>
    </cfRule>
    <cfRule type="containsText" dxfId="254" priority="184" operator="containsText" text="Moderado">
      <formula>NOT(ISERROR(SEARCH("Moderado",M80)))</formula>
    </cfRule>
    <cfRule type="containsText" dxfId="253" priority="185" operator="containsText" text="Alto">
      <formula>NOT(ISERROR(SEARCH("Alto",M80)))</formula>
    </cfRule>
    <cfRule type="containsText" dxfId="252" priority="186" operator="containsText" text="Extremo">
      <formula>NOT(ISERROR(SEARCH("Extremo",M80)))</formula>
    </cfRule>
  </conditionalFormatting>
  <conditionalFormatting sqref="I82">
    <cfRule type="containsText" dxfId="251" priority="178" operator="containsText" text="Muy Bajo">
      <formula>NOT(ISERROR(SEARCH("Muy Bajo",I82)))</formula>
    </cfRule>
    <cfRule type="containsText" dxfId="250" priority="179" operator="containsText" text="Baja">
      <formula>NOT(ISERROR(SEARCH("Baja",I82)))</formula>
    </cfRule>
    <cfRule type="containsText" dxfId="249" priority="180" operator="containsText" text="Muy alta">
      <formula>NOT(ISERROR(SEARCH("Muy alta",I82)))</formula>
    </cfRule>
    <cfRule type="containsText" dxfId="248" priority="181" operator="containsText" text="Alta">
      <formula>NOT(ISERROR(SEARCH("Alta",I82)))</formula>
    </cfRule>
    <cfRule type="containsText" dxfId="247" priority="182" operator="containsText" text="Media">
      <formula>NOT(ISERROR(SEARCH("Media",I82)))</formula>
    </cfRule>
  </conditionalFormatting>
  <conditionalFormatting sqref="K82">
    <cfRule type="containsText" dxfId="246" priority="173" operator="containsText" text="Catastrófico">
      <formula>NOT(ISERROR(SEARCH("Catastrófico",K82)))</formula>
    </cfRule>
    <cfRule type="containsText" dxfId="245" priority="174" operator="containsText" text="Mayor">
      <formula>NOT(ISERROR(SEARCH("Mayor",K82)))</formula>
    </cfRule>
    <cfRule type="containsText" dxfId="244" priority="175" operator="containsText" text="Moderado">
      <formula>NOT(ISERROR(SEARCH("Moderado",K82)))</formula>
    </cfRule>
    <cfRule type="containsText" dxfId="243" priority="176" operator="containsText" text="Menor">
      <formula>NOT(ISERROR(SEARCH("Menor",K82)))</formula>
    </cfRule>
    <cfRule type="containsText" dxfId="242" priority="177" operator="containsText" text="Leve">
      <formula>NOT(ISERROR(SEARCH("Leve",K82)))</formula>
    </cfRule>
  </conditionalFormatting>
  <conditionalFormatting sqref="M82">
    <cfRule type="containsText" dxfId="241" priority="169" operator="containsText" text="Bajo">
      <formula>NOT(ISERROR(SEARCH("Bajo",M82)))</formula>
    </cfRule>
    <cfRule type="containsText" dxfId="240" priority="170" operator="containsText" text="Moderado">
      <formula>NOT(ISERROR(SEARCH("Moderado",M82)))</formula>
    </cfRule>
    <cfRule type="containsText" dxfId="239" priority="171" operator="containsText" text="Alto">
      <formula>NOT(ISERROR(SEARCH("Alto",M82)))</formula>
    </cfRule>
    <cfRule type="containsText" dxfId="238" priority="172" operator="containsText" text="Extremo">
      <formula>NOT(ISERROR(SEARCH("Extremo",M82)))</formula>
    </cfRule>
  </conditionalFormatting>
  <conditionalFormatting sqref="X82">
    <cfRule type="containsText" dxfId="237" priority="164" operator="containsText" text="Muy Bajo">
      <formula>NOT(ISERROR(SEARCH("Muy Bajo",X82)))</formula>
    </cfRule>
    <cfRule type="containsText" dxfId="236" priority="165" operator="containsText" text="Baja">
      <formula>NOT(ISERROR(SEARCH("Baja",X82)))</formula>
    </cfRule>
    <cfRule type="containsText" dxfId="235" priority="166" operator="containsText" text="Muy alta">
      <formula>NOT(ISERROR(SEARCH("Muy alta",X82)))</formula>
    </cfRule>
    <cfRule type="containsText" dxfId="234" priority="167" operator="containsText" text="Alta">
      <formula>NOT(ISERROR(SEARCH("Alta",X82)))</formula>
    </cfRule>
    <cfRule type="containsText" dxfId="233" priority="168" operator="containsText" text="Media">
      <formula>NOT(ISERROR(SEARCH("Media",X82)))</formula>
    </cfRule>
  </conditionalFormatting>
  <conditionalFormatting sqref="Z82">
    <cfRule type="containsText" dxfId="232" priority="159" operator="containsText" text="Catastrófico">
      <formula>NOT(ISERROR(SEARCH("Catastrófico",Z82)))</formula>
    </cfRule>
    <cfRule type="containsText" dxfId="231" priority="160" operator="containsText" text="Mayor">
      <formula>NOT(ISERROR(SEARCH("Mayor",Z82)))</formula>
    </cfRule>
    <cfRule type="containsText" dxfId="230" priority="161" operator="containsText" text="Moderado">
      <formula>NOT(ISERROR(SEARCH("Moderado",Z82)))</formula>
    </cfRule>
    <cfRule type="containsText" dxfId="229" priority="162" operator="containsText" text="Menor">
      <formula>NOT(ISERROR(SEARCH("Menor",Z82)))</formula>
    </cfRule>
    <cfRule type="containsText" dxfId="228" priority="163" operator="containsText" text="Leve">
      <formula>NOT(ISERROR(SEARCH("Leve",Z82)))</formula>
    </cfRule>
  </conditionalFormatting>
  <conditionalFormatting sqref="AA82">
    <cfRule type="containsText" dxfId="227" priority="155" operator="containsText" text="Bajo">
      <formula>NOT(ISERROR(SEARCH("Bajo",AA82)))</formula>
    </cfRule>
    <cfRule type="containsText" dxfId="226" priority="156" operator="containsText" text="Moderado">
      <formula>NOT(ISERROR(SEARCH("Moderado",AA82)))</formula>
    </cfRule>
    <cfRule type="containsText" dxfId="225" priority="157" operator="containsText" text="Alto">
      <formula>NOT(ISERROR(SEARCH("Alto",AA82)))</formula>
    </cfRule>
    <cfRule type="containsText" dxfId="224" priority="158" operator="containsText" text="Extremo">
      <formula>NOT(ISERROR(SEARCH("Extremo",AA82)))</formula>
    </cfRule>
  </conditionalFormatting>
  <conditionalFormatting sqref="I84">
    <cfRule type="containsText" dxfId="223" priority="150" operator="containsText" text="Muy Bajo">
      <formula>NOT(ISERROR(SEARCH("Muy Bajo",I84)))</formula>
    </cfRule>
    <cfRule type="containsText" dxfId="222" priority="151" operator="containsText" text="Baja">
      <formula>NOT(ISERROR(SEARCH("Baja",I84)))</formula>
    </cfRule>
    <cfRule type="containsText" dxfId="221" priority="152" operator="containsText" text="Muy alta">
      <formula>NOT(ISERROR(SEARCH("Muy alta",I84)))</formula>
    </cfRule>
    <cfRule type="containsText" dxfId="220" priority="153" operator="containsText" text="Alta">
      <formula>NOT(ISERROR(SEARCH("Alta",I84)))</formula>
    </cfRule>
    <cfRule type="containsText" dxfId="219" priority="154" operator="containsText" text="Media">
      <formula>NOT(ISERROR(SEARCH("Media",I84)))</formula>
    </cfRule>
  </conditionalFormatting>
  <conditionalFormatting sqref="K84">
    <cfRule type="containsText" dxfId="218" priority="145" operator="containsText" text="Catastrófico">
      <formula>NOT(ISERROR(SEARCH("Catastrófico",K84)))</formula>
    </cfRule>
    <cfRule type="containsText" dxfId="217" priority="146" operator="containsText" text="Mayor">
      <formula>NOT(ISERROR(SEARCH("Mayor",K84)))</formula>
    </cfRule>
    <cfRule type="containsText" dxfId="216" priority="147" operator="containsText" text="Moderado">
      <formula>NOT(ISERROR(SEARCH("Moderado",K84)))</formula>
    </cfRule>
    <cfRule type="containsText" dxfId="215" priority="148" operator="containsText" text="Menor">
      <formula>NOT(ISERROR(SEARCH("Menor",K84)))</formula>
    </cfRule>
    <cfRule type="containsText" dxfId="214" priority="149" operator="containsText" text="Leve">
      <formula>NOT(ISERROR(SEARCH("Leve",K84)))</formula>
    </cfRule>
  </conditionalFormatting>
  <conditionalFormatting sqref="M84">
    <cfRule type="containsText" dxfId="213" priority="141" operator="containsText" text="Bajo">
      <formula>NOT(ISERROR(SEARCH("Bajo",M84)))</formula>
    </cfRule>
    <cfRule type="containsText" dxfId="212" priority="142" operator="containsText" text="Moderado">
      <formula>NOT(ISERROR(SEARCH("Moderado",M84)))</formula>
    </cfRule>
    <cfRule type="containsText" dxfId="211" priority="143" operator="containsText" text="Alto">
      <formula>NOT(ISERROR(SEARCH("Alto",M84)))</formula>
    </cfRule>
    <cfRule type="containsText" dxfId="210" priority="144" operator="containsText" text="Extremo">
      <formula>NOT(ISERROR(SEARCH("Extremo",M84)))</formula>
    </cfRule>
  </conditionalFormatting>
  <conditionalFormatting sqref="X84">
    <cfRule type="containsText" dxfId="209" priority="136" operator="containsText" text="Muy Bajo">
      <formula>NOT(ISERROR(SEARCH("Muy Bajo",X84)))</formula>
    </cfRule>
    <cfRule type="containsText" dxfId="208" priority="137" operator="containsText" text="Baja">
      <formula>NOT(ISERROR(SEARCH("Baja",X84)))</formula>
    </cfRule>
    <cfRule type="containsText" dxfId="207" priority="138" operator="containsText" text="Muy alta">
      <formula>NOT(ISERROR(SEARCH("Muy alta",X84)))</formula>
    </cfRule>
    <cfRule type="containsText" dxfId="206" priority="139" operator="containsText" text="Alta">
      <formula>NOT(ISERROR(SEARCH("Alta",X84)))</formula>
    </cfRule>
    <cfRule type="containsText" dxfId="205" priority="140" operator="containsText" text="Media">
      <formula>NOT(ISERROR(SEARCH("Media",X84)))</formula>
    </cfRule>
  </conditionalFormatting>
  <conditionalFormatting sqref="Z84">
    <cfRule type="containsText" dxfId="204" priority="131" operator="containsText" text="Catastrófico">
      <formula>NOT(ISERROR(SEARCH("Catastrófico",Z84)))</formula>
    </cfRule>
    <cfRule type="containsText" dxfId="203" priority="132" operator="containsText" text="Mayor">
      <formula>NOT(ISERROR(SEARCH("Mayor",Z84)))</formula>
    </cfRule>
    <cfRule type="containsText" dxfId="202" priority="133" operator="containsText" text="Moderado">
      <formula>NOT(ISERROR(SEARCH("Moderado",Z84)))</formula>
    </cfRule>
    <cfRule type="containsText" dxfId="201" priority="134" operator="containsText" text="Menor">
      <formula>NOT(ISERROR(SEARCH("Menor",Z84)))</formula>
    </cfRule>
    <cfRule type="containsText" dxfId="200" priority="135" operator="containsText" text="Leve">
      <formula>NOT(ISERROR(SEARCH("Leve",Z84)))</formula>
    </cfRule>
  </conditionalFormatting>
  <conditionalFormatting sqref="AA84">
    <cfRule type="containsText" dxfId="199" priority="127" operator="containsText" text="Bajo">
      <formula>NOT(ISERROR(SEARCH("Bajo",AA84)))</formula>
    </cfRule>
    <cfRule type="containsText" dxfId="198" priority="128" operator="containsText" text="Moderado">
      <formula>NOT(ISERROR(SEARCH("Moderado",AA84)))</formula>
    </cfRule>
    <cfRule type="containsText" dxfId="197" priority="129" operator="containsText" text="Alto">
      <formula>NOT(ISERROR(SEARCH("Alto",AA84)))</formula>
    </cfRule>
    <cfRule type="containsText" dxfId="196" priority="130" operator="containsText" text="Extremo">
      <formula>NOT(ISERROR(SEARCH("Extremo",AA84)))</formula>
    </cfRule>
  </conditionalFormatting>
  <conditionalFormatting sqref="I86">
    <cfRule type="containsText" dxfId="195" priority="99" operator="containsText" text="Muy Bajo">
      <formula>NOT(ISERROR(SEARCH(("Muy Bajo"),(I86))))</formula>
    </cfRule>
  </conditionalFormatting>
  <conditionalFormatting sqref="I86">
    <cfRule type="containsText" dxfId="194" priority="100" operator="containsText" text="Baja">
      <formula>NOT(ISERROR(SEARCH(("Baja"),(I86))))</formula>
    </cfRule>
  </conditionalFormatting>
  <conditionalFormatting sqref="I86">
    <cfRule type="containsText" dxfId="193" priority="101" operator="containsText" text="Muy alta">
      <formula>NOT(ISERROR(SEARCH(("Muy alta"),(I86))))</formula>
    </cfRule>
  </conditionalFormatting>
  <conditionalFormatting sqref="I86">
    <cfRule type="containsText" dxfId="192" priority="102" operator="containsText" text="Alta">
      <formula>NOT(ISERROR(SEARCH(("Alta"),(I86))))</formula>
    </cfRule>
  </conditionalFormatting>
  <conditionalFormatting sqref="I86">
    <cfRule type="containsText" dxfId="191" priority="103" operator="containsText" text="Media">
      <formula>NOT(ISERROR(SEARCH(("Media"),(I86))))</formula>
    </cfRule>
  </conditionalFormatting>
  <conditionalFormatting sqref="K86">
    <cfRule type="containsText" dxfId="190" priority="104" operator="containsText" text="Catastrófico">
      <formula>NOT(ISERROR(SEARCH(("Catastrófico"),(K86))))</formula>
    </cfRule>
  </conditionalFormatting>
  <conditionalFormatting sqref="K86">
    <cfRule type="containsText" dxfId="189" priority="105" operator="containsText" text="Mayor">
      <formula>NOT(ISERROR(SEARCH(("Mayor"),(K86))))</formula>
    </cfRule>
  </conditionalFormatting>
  <conditionalFormatting sqref="K86">
    <cfRule type="containsText" dxfId="188" priority="106" operator="containsText" text="Moderado">
      <formula>NOT(ISERROR(SEARCH(("Moderado"),(K86))))</formula>
    </cfRule>
  </conditionalFormatting>
  <conditionalFormatting sqref="K86">
    <cfRule type="containsText" dxfId="187" priority="107" operator="containsText" text="Menor">
      <formula>NOT(ISERROR(SEARCH(("Menor"),(K86))))</formula>
    </cfRule>
  </conditionalFormatting>
  <conditionalFormatting sqref="K86">
    <cfRule type="containsText" dxfId="186" priority="108" operator="containsText" text="Leve">
      <formula>NOT(ISERROR(SEARCH(("Leve"),(K86))))</formula>
    </cfRule>
  </conditionalFormatting>
  <conditionalFormatting sqref="M86">
    <cfRule type="containsText" dxfId="185" priority="109" operator="containsText" text="Bajo">
      <formula>NOT(ISERROR(SEARCH(("Bajo"),(M86))))</formula>
    </cfRule>
  </conditionalFormatting>
  <conditionalFormatting sqref="M86">
    <cfRule type="containsText" dxfId="184" priority="110" operator="containsText" text="Moderado">
      <formula>NOT(ISERROR(SEARCH(("Moderado"),(M86))))</formula>
    </cfRule>
  </conditionalFormatting>
  <conditionalFormatting sqref="M86">
    <cfRule type="containsText" dxfId="183" priority="111" operator="containsText" text="Alto">
      <formula>NOT(ISERROR(SEARCH(("Alto"),(M86))))</formula>
    </cfRule>
  </conditionalFormatting>
  <conditionalFormatting sqref="M86">
    <cfRule type="containsText" dxfId="182" priority="112" operator="containsText" text="Extremo">
      <formula>NOT(ISERROR(SEARCH(("Extremo"),(M86))))</formula>
    </cfRule>
  </conditionalFormatting>
  <conditionalFormatting sqref="X86">
    <cfRule type="containsText" dxfId="181" priority="113" operator="containsText" text="Muy Bajo">
      <formula>NOT(ISERROR(SEARCH(("Muy Bajo"),(X86))))</formula>
    </cfRule>
  </conditionalFormatting>
  <conditionalFormatting sqref="X86">
    <cfRule type="containsText" dxfId="180" priority="114" operator="containsText" text="Baja">
      <formula>NOT(ISERROR(SEARCH(("Baja"),(X86))))</formula>
    </cfRule>
  </conditionalFormatting>
  <conditionalFormatting sqref="X86">
    <cfRule type="containsText" dxfId="179" priority="115" operator="containsText" text="Muy alta">
      <formula>NOT(ISERROR(SEARCH(("Muy alta"),(X86))))</formula>
    </cfRule>
  </conditionalFormatting>
  <conditionalFormatting sqref="X86">
    <cfRule type="containsText" dxfId="178" priority="116" operator="containsText" text="Alta">
      <formula>NOT(ISERROR(SEARCH(("Alta"),(X86))))</formula>
    </cfRule>
  </conditionalFormatting>
  <conditionalFormatting sqref="X86">
    <cfRule type="containsText" dxfId="177" priority="117" operator="containsText" text="Media">
      <formula>NOT(ISERROR(SEARCH(("Media"),(X86))))</formula>
    </cfRule>
  </conditionalFormatting>
  <conditionalFormatting sqref="Z86">
    <cfRule type="containsText" dxfId="176" priority="118" operator="containsText" text="Catastrófico">
      <formula>NOT(ISERROR(SEARCH(("Catastrófico"),(Z86))))</formula>
    </cfRule>
  </conditionalFormatting>
  <conditionalFormatting sqref="Z86">
    <cfRule type="containsText" dxfId="175" priority="119" operator="containsText" text="Mayor">
      <formula>NOT(ISERROR(SEARCH(("Mayor"),(Z86))))</formula>
    </cfRule>
  </conditionalFormatting>
  <conditionalFormatting sqref="Z86">
    <cfRule type="containsText" dxfId="174" priority="120" operator="containsText" text="Moderado">
      <formula>NOT(ISERROR(SEARCH(("Moderado"),(Z86))))</formula>
    </cfRule>
  </conditionalFormatting>
  <conditionalFormatting sqref="Z86">
    <cfRule type="containsText" dxfId="173" priority="121" operator="containsText" text="Menor">
      <formula>NOT(ISERROR(SEARCH(("Menor"),(Z86))))</formula>
    </cfRule>
  </conditionalFormatting>
  <conditionalFormatting sqref="Z86">
    <cfRule type="containsText" dxfId="172" priority="122" operator="containsText" text="Leve">
      <formula>NOT(ISERROR(SEARCH(("Leve"),(Z86))))</formula>
    </cfRule>
  </conditionalFormatting>
  <conditionalFormatting sqref="AA86">
    <cfRule type="containsText" dxfId="171" priority="123" operator="containsText" text="Bajo">
      <formula>NOT(ISERROR(SEARCH(("Bajo"),(AA86))))</formula>
    </cfRule>
  </conditionalFormatting>
  <conditionalFormatting sqref="AA86">
    <cfRule type="containsText" dxfId="170" priority="124" operator="containsText" text="Moderado">
      <formula>NOT(ISERROR(SEARCH(("Moderado"),(AA86))))</formula>
    </cfRule>
  </conditionalFormatting>
  <conditionalFormatting sqref="AA86">
    <cfRule type="containsText" dxfId="169" priority="125" operator="containsText" text="Alto">
      <formula>NOT(ISERROR(SEARCH(("Alto"),(AA86))))</formula>
    </cfRule>
  </conditionalFormatting>
  <conditionalFormatting sqref="AA86">
    <cfRule type="containsText" dxfId="168" priority="126" operator="containsText" text="Extremo">
      <formula>NOT(ISERROR(SEARCH(("Extremo"),(AA86))))</formula>
    </cfRule>
  </conditionalFormatting>
  <conditionalFormatting sqref="I87">
    <cfRule type="containsText" dxfId="167" priority="71" operator="containsText" text="Muy Bajo">
      <formula>NOT(ISERROR(SEARCH(("Muy Bajo"),(I87))))</formula>
    </cfRule>
  </conditionalFormatting>
  <conditionalFormatting sqref="I87">
    <cfRule type="containsText" dxfId="166" priority="72" operator="containsText" text="Baja">
      <formula>NOT(ISERROR(SEARCH(("Baja"),(I87))))</formula>
    </cfRule>
  </conditionalFormatting>
  <conditionalFormatting sqref="I87">
    <cfRule type="containsText" dxfId="165" priority="73" operator="containsText" text="Muy alta">
      <formula>NOT(ISERROR(SEARCH(("Muy alta"),(I87))))</formula>
    </cfRule>
  </conditionalFormatting>
  <conditionalFormatting sqref="I87">
    <cfRule type="containsText" dxfId="164" priority="74" operator="containsText" text="Alta">
      <formula>NOT(ISERROR(SEARCH(("Alta"),(I87))))</formula>
    </cfRule>
  </conditionalFormatting>
  <conditionalFormatting sqref="I87">
    <cfRule type="containsText" dxfId="163" priority="75" operator="containsText" text="Media">
      <formula>NOT(ISERROR(SEARCH(("Media"),(I87))))</formula>
    </cfRule>
  </conditionalFormatting>
  <conditionalFormatting sqref="K87">
    <cfRule type="containsText" dxfId="162" priority="76" operator="containsText" text="Catastrófico">
      <formula>NOT(ISERROR(SEARCH(("Catastrófico"),(K87))))</formula>
    </cfRule>
  </conditionalFormatting>
  <conditionalFormatting sqref="K87">
    <cfRule type="containsText" dxfId="161" priority="77" operator="containsText" text="Mayor">
      <formula>NOT(ISERROR(SEARCH(("Mayor"),(K87))))</formula>
    </cfRule>
  </conditionalFormatting>
  <conditionalFormatting sqref="K87">
    <cfRule type="containsText" dxfId="160" priority="78" operator="containsText" text="Moderado">
      <formula>NOT(ISERROR(SEARCH(("Moderado"),(K87))))</formula>
    </cfRule>
  </conditionalFormatting>
  <conditionalFormatting sqref="K87">
    <cfRule type="containsText" dxfId="159" priority="79" operator="containsText" text="Menor">
      <formula>NOT(ISERROR(SEARCH(("Menor"),(K87))))</formula>
    </cfRule>
  </conditionalFormatting>
  <conditionalFormatting sqref="K87">
    <cfRule type="containsText" dxfId="158" priority="80" operator="containsText" text="Leve">
      <formula>NOT(ISERROR(SEARCH(("Leve"),(K87))))</formula>
    </cfRule>
  </conditionalFormatting>
  <conditionalFormatting sqref="M87">
    <cfRule type="containsText" dxfId="157" priority="81" operator="containsText" text="Bajo">
      <formula>NOT(ISERROR(SEARCH(("Bajo"),(M87))))</formula>
    </cfRule>
  </conditionalFormatting>
  <conditionalFormatting sqref="M87">
    <cfRule type="containsText" dxfId="156" priority="82" operator="containsText" text="Moderado">
      <formula>NOT(ISERROR(SEARCH(("Moderado"),(M87))))</formula>
    </cfRule>
  </conditionalFormatting>
  <conditionalFormatting sqref="M87">
    <cfRule type="containsText" dxfId="155" priority="83" operator="containsText" text="Alto">
      <formula>NOT(ISERROR(SEARCH(("Alto"),(M87))))</formula>
    </cfRule>
  </conditionalFormatting>
  <conditionalFormatting sqref="M87">
    <cfRule type="containsText" dxfId="154" priority="84" operator="containsText" text="Extremo">
      <formula>NOT(ISERROR(SEARCH(("Extremo"),(M87))))</formula>
    </cfRule>
  </conditionalFormatting>
  <conditionalFormatting sqref="X87">
    <cfRule type="containsText" dxfId="153" priority="85" operator="containsText" text="Muy Bajo">
      <formula>NOT(ISERROR(SEARCH(("Muy Bajo"),(X87))))</formula>
    </cfRule>
  </conditionalFormatting>
  <conditionalFormatting sqref="X87">
    <cfRule type="containsText" dxfId="152" priority="86" operator="containsText" text="Baja">
      <formula>NOT(ISERROR(SEARCH(("Baja"),(X87))))</formula>
    </cfRule>
  </conditionalFormatting>
  <conditionalFormatting sqref="X87">
    <cfRule type="containsText" dxfId="151" priority="87" operator="containsText" text="Muy alta">
      <formula>NOT(ISERROR(SEARCH(("Muy alta"),(X87))))</formula>
    </cfRule>
  </conditionalFormatting>
  <conditionalFormatting sqref="X87">
    <cfRule type="containsText" dxfId="150" priority="88" operator="containsText" text="Alta">
      <formula>NOT(ISERROR(SEARCH(("Alta"),(X87))))</formula>
    </cfRule>
  </conditionalFormatting>
  <conditionalFormatting sqref="X87">
    <cfRule type="containsText" dxfId="149" priority="89" operator="containsText" text="Media">
      <formula>NOT(ISERROR(SEARCH(("Media"),(X87))))</formula>
    </cfRule>
  </conditionalFormatting>
  <conditionalFormatting sqref="Z87">
    <cfRule type="containsText" dxfId="148" priority="90" operator="containsText" text="Catastrófico">
      <formula>NOT(ISERROR(SEARCH(("Catastrófico"),(Z87))))</formula>
    </cfRule>
  </conditionalFormatting>
  <conditionalFormatting sqref="Z87">
    <cfRule type="containsText" dxfId="147" priority="91" operator="containsText" text="Mayor">
      <formula>NOT(ISERROR(SEARCH(("Mayor"),(Z87))))</formula>
    </cfRule>
  </conditionalFormatting>
  <conditionalFormatting sqref="Z87">
    <cfRule type="containsText" dxfId="146" priority="92" operator="containsText" text="Moderado">
      <formula>NOT(ISERROR(SEARCH(("Moderado"),(Z87))))</formula>
    </cfRule>
  </conditionalFormatting>
  <conditionalFormatting sqref="Z87">
    <cfRule type="containsText" dxfId="145" priority="93" operator="containsText" text="Menor">
      <formula>NOT(ISERROR(SEARCH(("Menor"),(Z87))))</formula>
    </cfRule>
  </conditionalFormatting>
  <conditionalFormatting sqref="Z87">
    <cfRule type="containsText" dxfId="144" priority="94" operator="containsText" text="Leve">
      <formula>NOT(ISERROR(SEARCH(("Leve"),(Z87))))</formula>
    </cfRule>
  </conditionalFormatting>
  <conditionalFormatting sqref="AA87">
    <cfRule type="containsText" dxfId="143" priority="95" operator="containsText" text="Bajo">
      <formula>NOT(ISERROR(SEARCH(("Bajo"),(AA87))))</formula>
    </cfRule>
  </conditionalFormatting>
  <conditionalFormatting sqref="AA87">
    <cfRule type="containsText" dxfId="142" priority="96" operator="containsText" text="Moderado">
      <formula>NOT(ISERROR(SEARCH(("Moderado"),(AA87))))</formula>
    </cfRule>
  </conditionalFormatting>
  <conditionalFormatting sqref="AA87">
    <cfRule type="containsText" dxfId="141" priority="97" operator="containsText" text="Alto">
      <formula>NOT(ISERROR(SEARCH(("Alto"),(AA87))))</formula>
    </cfRule>
  </conditionalFormatting>
  <conditionalFormatting sqref="AA87">
    <cfRule type="containsText" dxfId="140" priority="98" operator="containsText" text="Extremo">
      <formula>NOT(ISERROR(SEARCH(("Extremo"),(AA87))))</formula>
    </cfRule>
  </conditionalFormatting>
  <conditionalFormatting sqref="I88:I90">
    <cfRule type="containsText" dxfId="139" priority="66" operator="containsText" text="Muy Bajo">
      <formula>NOT(ISERROR(SEARCH("Muy Bajo",I88)))</formula>
    </cfRule>
    <cfRule type="containsText" dxfId="138" priority="67" operator="containsText" text="Baja">
      <formula>NOT(ISERROR(SEARCH("Baja",I88)))</formula>
    </cfRule>
    <cfRule type="containsText" dxfId="137" priority="68" operator="containsText" text="Muy alta">
      <formula>NOT(ISERROR(SEARCH("Muy alta",I88)))</formula>
    </cfRule>
    <cfRule type="containsText" dxfId="136" priority="69" operator="containsText" text="Alta">
      <formula>NOT(ISERROR(SEARCH("Alta",I88)))</formula>
    </cfRule>
    <cfRule type="containsText" dxfId="135" priority="70" operator="containsText" text="Media">
      <formula>NOT(ISERROR(SEARCH("Media",I88)))</formula>
    </cfRule>
  </conditionalFormatting>
  <conditionalFormatting sqref="K88:K90">
    <cfRule type="containsText" dxfId="129" priority="61" operator="containsText" text="Catastrófico">
      <formula>NOT(ISERROR(SEARCH("Catastrófico",K88)))</formula>
    </cfRule>
    <cfRule type="containsText" dxfId="128" priority="62" operator="containsText" text="Mayor">
      <formula>NOT(ISERROR(SEARCH("Mayor",K88)))</formula>
    </cfRule>
    <cfRule type="containsText" dxfId="127" priority="63" operator="containsText" text="Moderado">
      <formula>NOT(ISERROR(SEARCH("Moderado",K88)))</formula>
    </cfRule>
    <cfRule type="containsText" dxfId="126" priority="64" operator="containsText" text="Menor">
      <formula>NOT(ISERROR(SEARCH("Menor",K88)))</formula>
    </cfRule>
    <cfRule type="containsText" dxfId="125" priority="65" operator="containsText" text="Leve">
      <formula>NOT(ISERROR(SEARCH("Leve",K88)))</formula>
    </cfRule>
  </conditionalFormatting>
  <conditionalFormatting sqref="M88:M90">
    <cfRule type="containsText" dxfId="119" priority="57" operator="containsText" text="Bajo">
      <formula>NOT(ISERROR(SEARCH("Bajo",M88)))</formula>
    </cfRule>
    <cfRule type="containsText" dxfId="118" priority="58" operator="containsText" text="Moderado">
      <formula>NOT(ISERROR(SEARCH("Moderado",M88)))</formula>
    </cfRule>
    <cfRule type="containsText" dxfId="117" priority="59" operator="containsText" text="Alto">
      <formula>NOT(ISERROR(SEARCH("Alto",M88)))</formula>
    </cfRule>
    <cfRule type="containsText" dxfId="116" priority="60" operator="containsText" text="Extremo">
      <formula>NOT(ISERROR(SEARCH("Extremo",M88)))</formula>
    </cfRule>
  </conditionalFormatting>
  <conditionalFormatting sqref="X88">
    <cfRule type="containsText" dxfId="111" priority="52" operator="containsText" text="Muy Bajo">
      <formula>NOT(ISERROR(SEARCH("Muy Bajo",X88)))</formula>
    </cfRule>
    <cfRule type="containsText" dxfId="110" priority="53" operator="containsText" text="Baja">
      <formula>NOT(ISERROR(SEARCH("Baja",X88)))</formula>
    </cfRule>
    <cfRule type="containsText" dxfId="109" priority="54" operator="containsText" text="Muy alta">
      <formula>NOT(ISERROR(SEARCH("Muy alta",X88)))</formula>
    </cfRule>
    <cfRule type="containsText" dxfId="108" priority="55" operator="containsText" text="Alta">
      <formula>NOT(ISERROR(SEARCH("Alta",X88)))</formula>
    </cfRule>
    <cfRule type="containsText" dxfId="107" priority="56" operator="containsText" text="Media">
      <formula>NOT(ISERROR(SEARCH("Media",X88)))</formula>
    </cfRule>
  </conditionalFormatting>
  <conditionalFormatting sqref="Z88">
    <cfRule type="containsText" dxfId="101" priority="47" operator="containsText" text="Catastrófico">
      <formula>NOT(ISERROR(SEARCH("Catastrófico",Z88)))</formula>
    </cfRule>
    <cfRule type="containsText" dxfId="100" priority="48" operator="containsText" text="Mayor">
      <formula>NOT(ISERROR(SEARCH("Mayor",Z88)))</formula>
    </cfRule>
    <cfRule type="containsText" dxfId="99" priority="49" operator="containsText" text="Moderado">
      <formula>NOT(ISERROR(SEARCH("Moderado",Z88)))</formula>
    </cfRule>
    <cfRule type="containsText" dxfId="98" priority="50" operator="containsText" text="Menor">
      <formula>NOT(ISERROR(SEARCH("Menor",Z88)))</formula>
    </cfRule>
    <cfRule type="containsText" dxfId="97" priority="51" operator="containsText" text="Leve">
      <formula>NOT(ISERROR(SEARCH("Leve",Z88)))</formula>
    </cfRule>
  </conditionalFormatting>
  <conditionalFormatting sqref="AA88">
    <cfRule type="containsText" dxfId="91" priority="43" operator="containsText" text="Bajo">
      <formula>NOT(ISERROR(SEARCH("Bajo",AA88)))</formula>
    </cfRule>
    <cfRule type="containsText" dxfId="90" priority="44" operator="containsText" text="Moderado">
      <formula>NOT(ISERROR(SEARCH("Moderado",AA88)))</formula>
    </cfRule>
    <cfRule type="containsText" dxfId="89" priority="45" operator="containsText" text="Alto">
      <formula>NOT(ISERROR(SEARCH("Alto",AA88)))</formula>
    </cfRule>
    <cfRule type="containsText" dxfId="88" priority="46" operator="containsText" text="Extremo">
      <formula>NOT(ISERROR(SEARCH("Extremo",AA88)))</formula>
    </cfRule>
  </conditionalFormatting>
  <conditionalFormatting sqref="X90">
    <cfRule type="containsText" dxfId="83" priority="38" operator="containsText" text="Muy Bajo">
      <formula>NOT(ISERROR(SEARCH("Muy Bajo",X90)))</formula>
    </cfRule>
    <cfRule type="containsText" dxfId="82" priority="39" operator="containsText" text="Baja">
      <formula>NOT(ISERROR(SEARCH("Baja",X90)))</formula>
    </cfRule>
    <cfRule type="containsText" dxfId="81" priority="40" operator="containsText" text="Muy alta">
      <formula>NOT(ISERROR(SEARCH("Muy alta",X90)))</formula>
    </cfRule>
    <cfRule type="containsText" dxfId="80" priority="41" operator="containsText" text="Alta">
      <formula>NOT(ISERROR(SEARCH("Alta",X90)))</formula>
    </cfRule>
    <cfRule type="containsText" dxfId="79" priority="42" operator="containsText" text="Media">
      <formula>NOT(ISERROR(SEARCH("Media",X90)))</formula>
    </cfRule>
  </conditionalFormatting>
  <conditionalFormatting sqref="Z90">
    <cfRule type="containsText" dxfId="73" priority="33" operator="containsText" text="Catastrófico">
      <formula>NOT(ISERROR(SEARCH("Catastrófico",Z90)))</formula>
    </cfRule>
    <cfRule type="containsText" dxfId="72" priority="34" operator="containsText" text="Mayor">
      <formula>NOT(ISERROR(SEARCH("Mayor",Z90)))</formula>
    </cfRule>
    <cfRule type="containsText" dxfId="71" priority="35" operator="containsText" text="Moderado">
      <formula>NOT(ISERROR(SEARCH("Moderado",Z90)))</formula>
    </cfRule>
    <cfRule type="containsText" dxfId="70" priority="36" operator="containsText" text="Menor">
      <formula>NOT(ISERROR(SEARCH("Menor",Z90)))</formula>
    </cfRule>
    <cfRule type="containsText" dxfId="69" priority="37" operator="containsText" text="Leve">
      <formula>NOT(ISERROR(SEARCH("Leve",Z90)))</formula>
    </cfRule>
  </conditionalFormatting>
  <conditionalFormatting sqref="AA90">
    <cfRule type="containsText" dxfId="63" priority="29" operator="containsText" text="Bajo">
      <formula>NOT(ISERROR(SEARCH("Bajo",AA90)))</formula>
    </cfRule>
    <cfRule type="containsText" dxfId="62" priority="30" operator="containsText" text="Moderado">
      <formula>NOT(ISERROR(SEARCH("Moderado",AA90)))</formula>
    </cfRule>
    <cfRule type="containsText" dxfId="61" priority="31" operator="containsText" text="Alto">
      <formula>NOT(ISERROR(SEARCH("Alto",AA90)))</formula>
    </cfRule>
    <cfRule type="containsText" dxfId="60" priority="32" operator="containsText" text="Extremo">
      <formula>NOT(ISERROR(SEARCH("Extremo",AA90)))</formula>
    </cfRule>
  </conditionalFormatting>
  <conditionalFormatting sqref="I92">
    <cfRule type="containsText" dxfId="55" priority="24" operator="containsText" text="Muy Bajo">
      <formula>NOT(ISERROR(SEARCH("Muy Bajo",I92)))</formula>
    </cfRule>
    <cfRule type="containsText" dxfId="54" priority="25" operator="containsText" text="Baja">
      <formula>NOT(ISERROR(SEARCH("Baja",I92)))</formula>
    </cfRule>
    <cfRule type="containsText" dxfId="53" priority="26" operator="containsText" text="Muy alta">
      <formula>NOT(ISERROR(SEARCH("Muy alta",I92)))</formula>
    </cfRule>
    <cfRule type="containsText" dxfId="52" priority="27" operator="containsText" text="Alta">
      <formula>NOT(ISERROR(SEARCH("Alta",I92)))</formula>
    </cfRule>
    <cfRule type="containsText" dxfId="51" priority="28" operator="containsText" text="Media">
      <formula>NOT(ISERROR(SEARCH("Media",I92)))</formula>
    </cfRule>
  </conditionalFormatting>
  <conditionalFormatting sqref="K92">
    <cfRule type="containsText" dxfId="45" priority="19" operator="containsText" text="Catastrófico">
      <formula>NOT(ISERROR(SEARCH("Catastrófico",K92)))</formula>
    </cfRule>
    <cfRule type="containsText" dxfId="44" priority="20" operator="containsText" text="Mayor">
      <formula>NOT(ISERROR(SEARCH("Mayor",K92)))</formula>
    </cfRule>
    <cfRule type="containsText" dxfId="43" priority="21" operator="containsText" text="Moderado">
      <formula>NOT(ISERROR(SEARCH("Moderado",K92)))</formula>
    </cfRule>
    <cfRule type="containsText" dxfId="42" priority="22" operator="containsText" text="Menor">
      <formula>NOT(ISERROR(SEARCH("Menor",K92)))</formula>
    </cfRule>
    <cfRule type="containsText" dxfId="41" priority="23" operator="containsText" text="Leve">
      <formula>NOT(ISERROR(SEARCH("Leve",K92)))</formula>
    </cfRule>
  </conditionalFormatting>
  <conditionalFormatting sqref="M92">
    <cfRule type="containsText" dxfId="35" priority="15" operator="containsText" text="Bajo">
      <formula>NOT(ISERROR(SEARCH("Bajo",M92)))</formula>
    </cfRule>
    <cfRule type="containsText" dxfId="34" priority="16" operator="containsText" text="Moderado">
      <formula>NOT(ISERROR(SEARCH("Moderado",M92)))</formula>
    </cfRule>
    <cfRule type="containsText" dxfId="33" priority="17" operator="containsText" text="Alto">
      <formula>NOT(ISERROR(SEARCH("Alto",M92)))</formula>
    </cfRule>
    <cfRule type="containsText" dxfId="32" priority="18" operator="containsText" text="Extremo">
      <formula>NOT(ISERROR(SEARCH("Extremo",M92)))</formula>
    </cfRule>
  </conditionalFormatting>
  <conditionalFormatting sqref="X92">
    <cfRule type="containsText" dxfId="27" priority="10" operator="containsText" text="Muy Bajo">
      <formula>NOT(ISERROR(SEARCH("Muy Bajo",X92)))</formula>
    </cfRule>
    <cfRule type="containsText" dxfId="26" priority="11" operator="containsText" text="Baja">
      <formula>NOT(ISERROR(SEARCH("Baja",X92)))</formula>
    </cfRule>
    <cfRule type="containsText" dxfId="25" priority="12" operator="containsText" text="Muy alta">
      <formula>NOT(ISERROR(SEARCH("Muy alta",X92)))</formula>
    </cfRule>
    <cfRule type="containsText" dxfId="24" priority="13" operator="containsText" text="Alta">
      <formula>NOT(ISERROR(SEARCH("Alta",X92)))</formula>
    </cfRule>
    <cfRule type="containsText" dxfId="23" priority="14" operator="containsText" text="Media">
      <formula>NOT(ISERROR(SEARCH("Media",X92)))</formula>
    </cfRule>
  </conditionalFormatting>
  <conditionalFormatting sqref="Z92">
    <cfRule type="containsText" dxfId="17" priority="5" operator="containsText" text="Catastrófico">
      <formula>NOT(ISERROR(SEARCH("Catastrófico",Z92)))</formula>
    </cfRule>
    <cfRule type="containsText" dxfId="16" priority="6" operator="containsText" text="Mayor">
      <formula>NOT(ISERROR(SEARCH("Mayor",Z92)))</formula>
    </cfRule>
    <cfRule type="containsText" dxfId="15" priority="7" operator="containsText" text="Moderado">
      <formula>NOT(ISERROR(SEARCH("Moderado",Z92)))</formula>
    </cfRule>
    <cfRule type="containsText" dxfId="14" priority="8" operator="containsText" text="Menor">
      <formula>NOT(ISERROR(SEARCH("Menor",Z92)))</formula>
    </cfRule>
    <cfRule type="containsText" dxfId="13" priority="9" operator="containsText" text="Leve">
      <formula>NOT(ISERROR(SEARCH("Leve",Z92)))</formula>
    </cfRule>
  </conditionalFormatting>
  <conditionalFormatting sqref="AA92">
    <cfRule type="containsText" dxfId="7" priority="1" operator="containsText" text="Bajo">
      <formula>NOT(ISERROR(SEARCH("Bajo",AA92)))</formula>
    </cfRule>
    <cfRule type="containsText" dxfId="6" priority="2" operator="containsText" text="Moderado">
      <formula>NOT(ISERROR(SEARCH("Moderado",AA92)))</formula>
    </cfRule>
    <cfRule type="containsText" dxfId="5" priority="3" operator="containsText" text="Alto">
      <formula>NOT(ISERROR(SEARCH("Alto",AA92)))</formula>
    </cfRule>
    <cfRule type="containsText" dxfId="4" priority="4" operator="containsText" text="Extremo">
      <formula>NOT(ISERROR(SEARCH("Extremo",AA92)))</formula>
    </cfRule>
  </conditionalFormatting>
  <dataValidations count="1">
    <dataValidation type="list" allowBlank="1" showInputMessage="1" showErrorMessage="1" sqref="AB17 O17:Q17 S17:U17">
      <formula1>#REF!</formula1>
    </dataValidation>
  </dataValidations>
  <hyperlinks>
    <hyperlink ref="AI19" r:id="rId1" display="Propuesta de Acuerdo para “Por medio del cual se crea el Comité Central de Investigación - Creación y_x000a__x000a_Proyección Social de la Universidad del Tolima” https://drive.google.com/drive/u/1/folders/11YFfQr6Nu_efbGaOSffTd9f7oSkUOTiT"/>
    <hyperlink ref="AH55" r:id="rId2"/>
  </hyperlinks>
  <pageMargins left="0.7" right="0.7" top="0.75" bottom="0.75" header="0" footer="0"/>
  <pageSetup paperSize="9" orientation="portrait" r:id="rId3"/>
  <drawing r:id="rId4"/>
  <legacyDrawing r:id="rId5"/>
  <extLst>
    <ext xmlns:x14="http://schemas.microsoft.com/office/spreadsheetml/2009/9/main" uri="{CCE6A557-97BC-4b89-ADB6-D9C93CAAB3DF}">
      <x14:dataValidations xmlns:xm="http://schemas.microsoft.com/office/excel/2006/main" count="45">
        <x14:dataValidation type="list" allowBlank="1" showInputMessage="1" showErrorMessage="1">
          <x14:formula1>
            <xm:f>'[2]FORMULAS (no modificar)'!#REF!</xm:f>
          </x14:formula1>
          <xm:sqref>B30 F36 F17 B36 I13:I15 O13:Q15 S13:U15 K13:K15 B13:B17 F13:G15</xm:sqref>
        </x14:dataValidation>
        <x14:dataValidation type="list" allowBlank="1" showInputMessage="1" showErrorMessage="1">
          <x14:formula1>
            <xm:f>'[3]FORMULAS (no modificar)'!#REF!</xm:f>
          </x14:formula1>
          <xm:sqref>I17 K17 G17 I36 G36 K36 K69:K71 A69:A71 F69:G71 AB69:AB71 O69:Q71 S69:U71 I69:I71 B70:B71</xm:sqref>
        </x14:dataValidation>
        <x14:dataValidation type="list" allowBlank="1" showErrorMessage="1">
          <x14:formula1>
            <xm:f>'[4]FORMULAS (no modificar)'!#REF!</xm:f>
          </x14:formula1>
          <xm:sqref>K18 AB18 F18:G18 I18 A18:B18 O18:Q18 S18:U18</xm:sqref>
        </x14:dataValidation>
        <x14:dataValidation type="list" allowBlank="1" showInputMessage="1" showErrorMessage="1">
          <x14:formula1>
            <xm:f>[1]FORMULAS!#REF!</xm:f>
          </x14:formula1>
          <xm:sqref>I38:I40 Q38:Q40</xm:sqref>
        </x14:dataValidation>
        <x14:dataValidation type="list" allowBlank="1" showInputMessage="1" showErrorMessage="1">
          <x14:formula1>
            <xm:f>'[1]FORMULAS (no modificar)'!#REF!</xm:f>
          </x14:formula1>
          <xm:sqref>F34:G34 F32:G32 AB34 AB32 O32:Q35 S32:U35 I32:I35 K32:K35 A34:B35 A24:A26 A28 F20:G20 AB20 O20:Q21 S20:U21 I20:I21 K20:K21 A20:B21 AB36</xm:sqref>
        </x14:dataValidation>
        <x14:dataValidation type="list" allowBlank="1" showErrorMessage="1">
          <x14:formula1>
            <xm:f>'[1]FORMULAS (no modificar)'!#REF!</xm:f>
          </x14:formula1>
          <xm:sqref>A22:B22</xm:sqref>
        </x14:dataValidation>
        <x14:dataValidation type="list" allowBlank="1" showInputMessage="1" showErrorMessage="1">
          <x14:formula1>
            <xm:f>'[5]FORMULAS (no modificar)'!#REF!</xm:f>
          </x14:formula1>
          <xm:sqref>F24:F26 B24:B29 G24:G25 F28:G28 F30:G30</xm:sqref>
        </x14:dataValidation>
        <x14:dataValidation type="list" allowBlank="1" showInputMessage="1" showErrorMessage="1">
          <x14:formula1>
            <xm:f>[6]FORMULAS!#REF!</xm:f>
          </x14:formula1>
          <xm:sqref>AB24:AB26 AB28 G26 I24:I31 O24:Q30 AB30 S24:U30 K24:K31 O36:Q36 S36:U36</xm:sqref>
        </x14:dataValidation>
        <x14:dataValidation type="list" allowBlank="1" showInputMessage="1" showErrorMessage="1">
          <x14:formula1>
            <xm:f>'[7]FORMULAS (no modificar)'!#REF!</xm:f>
          </x14:formula1>
          <xm:sqref>A32:B33</xm:sqref>
        </x14:dataValidation>
        <x14:dataValidation type="list" allowBlank="1" showInputMessage="1" showErrorMessage="1">
          <x14:formula1>
            <xm:f>'[8]FORMULAS (no modificar)'!#REF!</xm:f>
          </x14:formula1>
          <xm:sqref>AB13:AB15 B69</xm:sqref>
        </x14:dataValidation>
        <x14:dataValidation type="list" allowBlank="1" showErrorMessage="1">
          <x14:formula1>
            <xm:f>'[9]FORMULAS (no modificar)'!#REF!</xm:f>
          </x14:formula1>
          <xm:sqref>K19 AB19 F19:G19 S19:U19 O19:Q19 A19:B19 I19</xm:sqref>
        </x14:dataValidation>
        <x14:dataValidation type="list" allowBlank="1" showInputMessage="1" showErrorMessage="1">
          <x14:formula1>
            <xm:f>'[10]FORMULAS (no modificar)'!#REF!</xm:f>
          </x14:formula1>
          <xm:sqref>B38:B42 B53:B54</xm:sqref>
        </x14:dataValidation>
        <x14:dataValidation type="list" allowBlank="1" showInputMessage="1" showErrorMessage="1">
          <x14:formula1>
            <xm:f>[11]FORMULAS!#REF!</xm:f>
          </x14:formula1>
          <xm:sqref>A38:A39 A41 F38:G39 F41:G41 AB38:AB39 AB41 K38:K42 I41:I42 S38:U42 O38:P42 Q41:Q42 A53 F53:G53 AB53 O53:Q54 S53:U54 I53:I54 K53:K54</xm:sqref>
        </x14:dataValidation>
        <x14:dataValidation type="list" allowBlank="1" showErrorMessage="1">
          <x14:formula1>
            <xm:f>[12]FORMULAS!#REF!</xm:f>
          </x14:formula1>
          <xm:sqref>Q48:Q49 K51 AB51 O48:O49 O51:Q52 A51:B51 F51:G51 I51 S51:U52</xm:sqref>
        </x14:dataValidation>
        <x14:dataValidation type="list" allowBlank="1" showInputMessage="1" showErrorMessage="1">
          <x14:formula1>
            <xm:f>[13]FORMULAS!#REF!</xm:f>
          </x14:formula1>
          <xm:sqref>B61:B67 F63:G64 F66:G66 AB63:AB64 AB66 S63:U67 I63:I67 K63:K67 O63:Q67 A61 A63:A64 A66</xm:sqref>
        </x14:dataValidation>
        <x14:dataValidation type="list" allowBlank="1" showInputMessage="1" showErrorMessage="1">
          <x14:formula1>
            <xm:f>[14]FORMULAS!#REF!</xm:f>
          </x14:formula1>
          <xm:sqref>B59:B60 A59 F59:G59 F61:G61 AB59 AB61 O59:Q62 S59:U62 I59:I62 K59:K62</xm:sqref>
        </x14:dataValidation>
        <x14:dataValidation type="list" allowBlank="1" showInputMessage="1" showErrorMessage="1">
          <x14:formula1>
            <xm:f>'[15]FORMULAS (no modificar)'!#REF!</xm:f>
          </x14:formula1>
          <xm:sqref>F68:G68 AB68 O68:Q68 S68:U68 I68 K68 A68:B68</xm:sqref>
        </x14:dataValidation>
        <x14:dataValidation type="list" allowBlank="1" showInputMessage="1" showErrorMessage="1">
          <x14:formula1>
            <xm:f>'[16]FORMULAS (no modificar)'!#REF!</xm:f>
          </x14:formula1>
          <xm:sqref>U72:U85</xm:sqref>
        </x14:dataValidation>
        <x14:dataValidation type="list" allowBlank="1" showInputMessage="1" showErrorMessage="1">
          <x14:formula1>
            <xm:f>'[16]FORMULAS (no modificar)'!#REF!</xm:f>
          </x14:formula1>
          <xm:sqref>T72:T85</xm:sqref>
        </x14:dataValidation>
        <x14:dataValidation type="list" allowBlank="1" showInputMessage="1" showErrorMessage="1">
          <x14:formula1>
            <xm:f>'[16]FORMULAS (no modificar)'!#REF!</xm:f>
          </x14:formula1>
          <xm:sqref>S72:S85</xm:sqref>
        </x14:dataValidation>
        <x14:dataValidation type="list" allowBlank="1" showInputMessage="1" showErrorMessage="1">
          <x14:formula1>
            <xm:f>'[16]FORMULAS (no modificar)'!#REF!</xm:f>
          </x14:formula1>
          <xm:sqref>Q72:Q85</xm:sqref>
        </x14:dataValidation>
        <x14:dataValidation type="list" allowBlank="1" showInputMessage="1" showErrorMessage="1">
          <x14:formula1>
            <xm:f>'[16]FORMULAS (no modificar)'!#REF!</xm:f>
          </x14:formula1>
          <xm:sqref>P72:P85</xm:sqref>
        </x14:dataValidation>
        <x14:dataValidation type="list" allowBlank="1" showInputMessage="1" showErrorMessage="1">
          <x14:formula1>
            <xm:f>'[16]FORMULAS (no modificar)'!#REF!</xm:f>
          </x14:formula1>
          <xm:sqref>O72:O85</xm:sqref>
        </x14:dataValidation>
        <x14:dataValidation type="list" allowBlank="1" showInputMessage="1" showErrorMessage="1">
          <x14:formula1>
            <xm:f>'[16]FORMULAS (no modificar)'!#REF!</xm:f>
          </x14:formula1>
          <xm:sqref>A72:A77</xm:sqref>
        </x14:dataValidation>
        <x14:dataValidation type="list" allowBlank="1" showInputMessage="1" showErrorMessage="1">
          <x14:formula1>
            <xm:f>'[16]FORMULAS (no modificar)'!#REF!</xm:f>
          </x14:formula1>
          <xm:sqref>B82 B80 B84 B72:B78</xm:sqref>
        </x14:dataValidation>
        <x14:dataValidation type="list" allowBlank="1" showInputMessage="1" showErrorMessage="1">
          <x14:formula1>
            <xm:f>'[16]FORMULAS (no modificar)'!#REF!</xm:f>
          </x14:formula1>
          <xm:sqref>K80 K82 K84 K72:K78</xm:sqref>
        </x14:dataValidation>
        <x14:dataValidation type="list" allowBlank="1" showInputMessage="1" showErrorMessage="1">
          <x14:formula1>
            <xm:f>'[16]FORMULAS (no modificar)'!#REF!</xm:f>
          </x14:formula1>
          <xm:sqref>I80 I82 I84 I72:I78</xm:sqref>
        </x14:dataValidation>
        <x14:dataValidation type="list" allowBlank="1" showInputMessage="1" showErrorMessage="1">
          <x14:formula1>
            <xm:f>'[16]FORMULAS (no modificar)'!#REF!</xm:f>
          </x14:formula1>
          <xm:sqref>AB72 AB74 AB76 AB78 AB80 AB82 AB84</xm:sqref>
        </x14:dataValidation>
        <x14:dataValidation type="list" allowBlank="1" showInputMessage="1" showErrorMessage="1">
          <x14:formula1>
            <xm:f>'[16]FORMULAS (no modificar)'!#REF!</xm:f>
          </x14:formula1>
          <xm:sqref>F74 F76 F72 F78 F80 F82 F84</xm:sqref>
        </x14:dataValidation>
        <x14:dataValidation type="list" allowBlank="1" showInputMessage="1" showErrorMessage="1">
          <x14:formula1>
            <xm:f>'[16]FORMULAS (no modificar)'!#REF!</xm:f>
          </x14:formula1>
          <xm:sqref>G72 G74 G76 G78 G80 G82 G84:G85</xm:sqref>
        </x14:dataValidation>
        <x14:dataValidation type="list" allowBlank="1" showErrorMessage="1">
          <x14:formula1>
            <xm:f>[17]FORMULAS!#REF!</xm:f>
          </x14:formula1>
          <xm:sqref>A86:A87</xm:sqref>
        </x14:dataValidation>
        <x14:dataValidation type="list" allowBlank="1" showErrorMessage="1">
          <x14:formula1>
            <xm:f>[1]FORMULAS!#REF!</xm:f>
          </x14:formula1>
          <xm:sqref>K86:K87</xm:sqref>
        </x14:dataValidation>
        <x14:dataValidation type="list" allowBlank="1" showErrorMessage="1">
          <x14:formula1>
            <xm:f>[1]FORMULAS!#REF!</xm:f>
          </x14:formula1>
          <xm:sqref>O86:O87</xm:sqref>
        </x14:dataValidation>
        <x14:dataValidation type="list" allowBlank="1" showErrorMessage="1">
          <x14:formula1>
            <xm:f>[1]FORMULAS!#REF!</xm:f>
          </x14:formula1>
          <xm:sqref>S86:S87</xm:sqref>
        </x14:dataValidation>
        <x14:dataValidation type="list" allowBlank="1" showErrorMessage="1">
          <x14:formula1>
            <xm:f>[1]FORMULAS!#REF!</xm:f>
          </x14:formula1>
          <xm:sqref>Q86:Q87</xm:sqref>
        </x14:dataValidation>
        <x14:dataValidation type="list" allowBlank="1" showErrorMessage="1">
          <x14:formula1>
            <xm:f>[1]FORMULAS!#REF!</xm:f>
          </x14:formula1>
          <xm:sqref>P86:P87</xm:sqref>
        </x14:dataValidation>
        <x14:dataValidation type="list" allowBlank="1" showErrorMessage="1">
          <x14:formula1>
            <xm:f>[1]FORMULAS!#REF!</xm:f>
          </x14:formula1>
          <xm:sqref>T86:T87</xm:sqref>
        </x14:dataValidation>
        <x14:dataValidation type="list" allowBlank="1" showErrorMessage="1">
          <x14:formula1>
            <xm:f>[1]FORMULAS!#REF!</xm:f>
          </x14:formula1>
          <xm:sqref>G86:G87</xm:sqref>
        </x14:dataValidation>
        <x14:dataValidation type="list" allowBlank="1" showErrorMessage="1">
          <x14:formula1>
            <xm:f>[1]FORMULAS!#REF!</xm:f>
          </x14:formula1>
          <xm:sqref>B86:B87</xm:sqref>
        </x14:dataValidation>
        <x14:dataValidation type="list" allowBlank="1" showErrorMessage="1">
          <x14:formula1>
            <xm:f>[1]FORMULAS!#REF!</xm:f>
          </x14:formula1>
          <xm:sqref>I86:I87</xm:sqref>
        </x14:dataValidation>
        <x14:dataValidation type="list" allowBlank="1" showErrorMessage="1">
          <x14:formula1>
            <xm:f>[1]FORMULAS!#REF!</xm:f>
          </x14:formula1>
          <xm:sqref>U86:U87</xm:sqref>
        </x14:dataValidation>
        <x14:dataValidation type="list" allowBlank="1" showErrorMessage="1">
          <x14:formula1>
            <xm:f>[1]FORMULAS!#REF!</xm:f>
          </x14:formula1>
          <xm:sqref>F86:F87</xm:sqref>
        </x14:dataValidation>
        <x14:dataValidation type="list" allowBlank="1" showErrorMessage="1">
          <x14:formula1>
            <xm:f>[1]FORMULAS!#REF!</xm:f>
          </x14:formula1>
          <xm:sqref>AB86:AB87</xm:sqref>
        </x14:dataValidation>
        <x14:dataValidation type="list" allowBlank="1" showInputMessage="1" showErrorMessage="1">
          <x14:formula1>
            <xm:f>'[18]FORMULAS (no modificar)'!#REF!</xm:f>
          </x14:formula1>
          <xm:sqref>F88:F90 B88:B90 B92 F92</xm:sqref>
        </x14:dataValidation>
        <x14:dataValidation type="list" allowBlank="1" showInputMessage="1" showErrorMessage="1">
          <x14:formula1>
            <xm:f>'[19]FORMULAS (no modificar)'!#REF!</xm:f>
          </x14:formula1>
          <xm:sqref>G88:G90 K88:K90 I88:I90 G92 K92 I92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L1000"/>
  <sheetViews>
    <sheetView showGridLines="0" topLeftCell="A31" workbookViewId="0"/>
  </sheetViews>
  <sheetFormatPr baseColWidth="10" defaultColWidth="14.42578125" defaultRowHeight="15" customHeight="1"/>
  <cols>
    <col min="1" max="26" width="10.7109375" customWidth="1"/>
  </cols>
  <sheetData>
    <row r="4" spans="3:11" ht="21">
      <c r="C4" s="523" t="s">
        <v>280</v>
      </c>
      <c r="D4" s="414"/>
      <c r="E4" s="414"/>
      <c r="F4" s="414"/>
      <c r="G4" s="414"/>
      <c r="H4" s="414"/>
      <c r="I4" s="414"/>
      <c r="J4" s="414"/>
      <c r="K4" s="414"/>
    </row>
    <row r="5" spans="3:11" ht="21">
      <c r="C5" s="32"/>
      <c r="D5" s="32"/>
      <c r="E5" s="32"/>
      <c r="F5" s="32"/>
      <c r="G5" s="32"/>
      <c r="H5" s="32"/>
      <c r="I5" s="32"/>
      <c r="J5" s="32"/>
      <c r="K5" s="32"/>
    </row>
    <row r="6" spans="3:11" ht="21">
      <c r="C6" s="523" t="s">
        <v>221</v>
      </c>
      <c r="D6" s="414"/>
      <c r="E6" s="414"/>
      <c r="F6" s="32"/>
      <c r="G6" s="32"/>
      <c r="H6" s="32"/>
      <c r="I6" s="32"/>
      <c r="J6" s="32"/>
      <c r="K6" s="32"/>
    </row>
    <row r="7" spans="3:11" ht="21">
      <c r="C7" s="32"/>
      <c r="D7" s="32"/>
      <c r="E7" s="32"/>
      <c r="F7" s="32"/>
      <c r="G7" s="32"/>
      <c r="H7" s="32"/>
      <c r="I7" s="32"/>
      <c r="J7" s="32"/>
      <c r="K7" s="32"/>
    </row>
    <row r="8" spans="3:11" ht="21">
      <c r="C8" s="32"/>
      <c r="D8" s="32"/>
      <c r="E8" s="32"/>
      <c r="F8" s="32"/>
      <c r="G8" s="32"/>
      <c r="H8" s="32"/>
      <c r="I8" s="32"/>
      <c r="J8" s="32"/>
      <c r="K8" s="32"/>
    </row>
    <row r="9" spans="3:11" ht="21">
      <c r="C9" s="32"/>
      <c r="D9" s="32"/>
      <c r="E9" s="32"/>
      <c r="F9" s="32"/>
      <c r="G9" s="32"/>
      <c r="H9" s="32"/>
      <c r="I9" s="32"/>
      <c r="J9" s="32"/>
      <c r="K9" s="32"/>
    </row>
    <row r="10" spans="3:11" ht="21">
      <c r="C10" s="32"/>
      <c r="D10" s="32"/>
      <c r="E10" s="32"/>
      <c r="F10" s="32"/>
      <c r="G10" s="32"/>
      <c r="H10" s="32"/>
      <c r="I10" s="32"/>
      <c r="J10" s="32"/>
      <c r="K10" s="32"/>
    </row>
    <row r="11" spans="3:11" ht="21">
      <c r="C11" s="32"/>
      <c r="D11" s="32"/>
      <c r="E11" s="32"/>
      <c r="F11" s="32"/>
      <c r="G11" s="32"/>
      <c r="H11" s="32"/>
      <c r="I11" s="32"/>
      <c r="J11" s="32"/>
      <c r="K11" s="32"/>
    </row>
    <row r="12" spans="3:11" ht="21">
      <c r="C12" s="32"/>
      <c r="D12" s="32"/>
      <c r="E12" s="32"/>
      <c r="F12" s="32"/>
      <c r="G12" s="32"/>
      <c r="H12" s="32"/>
      <c r="I12" s="32"/>
      <c r="J12" s="32"/>
      <c r="K12" s="32"/>
    </row>
    <row r="13" spans="3:11" ht="21">
      <c r="C13" s="32"/>
      <c r="D13" s="32"/>
      <c r="E13" s="32"/>
      <c r="F13" s="32"/>
      <c r="G13" s="32"/>
      <c r="H13" s="32"/>
      <c r="I13" s="32"/>
      <c r="J13" s="32"/>
      <c r="K13" s="32"/>
    </row>
    <row r="14" spans="3:11" ht="21">
      <c r="C14" s="32"/>
      <c r="D14" s="32"/>
      <c r="E14" s="32"/>
      <c r="F14" s="32"/>
      <c r="G14" s="32"/>
      <c r="H14" s="32"/>
      <c r="I14" s="32"/>
      <c r="J14" s="32"/>
      <c r="K14" s="32"/>
    </row>
    <row r="15" spans="3:11" ht="21">
      <c r="C15" s="32"/>
      <c r="D15" s="32"/>
      <c r="E15" s="32"/>
      <c r="F15" s="32"/>
      <c r="G15" s="32"/>
      <c r="H15" s="32"/>
      <c r="I15" s="32"/>
      <c r="J15" s="32"/>
      <c r="K15" s="32"/>
    </row>
    <row r="16" spans="3:11" ht="21">
      <c r="C16" s="32"/>
      <c r="D16" s="32"/>
      <c r="E16" s="32"/>
      <c r="F16" s="32"/>
      <c r="G16" s="32"/>
      <c r="H16" s="32"/>
      <c r="I16" s="32"/>
      <c r="J16" s="32"/>
      <c r="K16" s="32"/>
    </row>
    <row r="17" spans="3:11" ht="21">
      <c r="C17" s="32"/>
      <c r="D17" s="32"/>
      <c r="E17" s="32"/>
      <c r="F17" s="32"/>
      <c r="G17" s="32"/>
      <c r="H17" s="32"/>
      <c r="I17" s="32"/>
      <c r="J17" s="32"/>
      <c r="K17" s="32"/>
    </row>
    <row r="18" spans="3:11" ht="21">
      <c r="C18" s="32"/>
      <c r="D18" s="32"/>
      <c r="E18" s="32"/>
      <c r="F18" s="32"/>
      <c r="G18" s="32"/>
      <c r="H18" s="32"/>
      <c r="I18" s="32"/>
      <c r="J18" s="32"/>
      <c r="K18" s="32"/>
    </row>
    <row r="19" spans="3:11" ht="21">
      <c r="C19" s="32"/>
      <c r="D19" s="32"/>
      <c r="E19" s="32"/>
      <c r="F19" s="32"/>
      <c r="G19" s="32"/>
      <c r="H19" s="32"/>
      <c r="I19" s="32"/>
      <c r="J19" s="32"/>
      <c r="K19" s="32"/>
    </row>
    <row r="20" spans="3:11" ht="21">
      <c r="C20" s="32"/>
      <c r="D20" s="32"/>
      <c r="E20" s="32"/>
      <c r="F20" s="32"/>
      <c r="G20" s="32"/>
      <c r="H20" s="32"/>
      <c r="I20" s="32"/>
      <c r="J20" s="32"/>
      <c r="K20" s="32"/>
    </row>
    <row r="21" spans="3:11" ht="15.75" customHeight="1">
      <c r="C21" s="32"/>
      <c r="D21" s="32"/>
      <c r="E21" s="32"/>
      <c r="F21" s="32"/>
      <c r="G21" s="32"/>
      <c r="H21" s="32"/>
      <c r="I21" s="32"/>
      <c r="J21" s="32"/>
      <c r="K21" s="32"/>
    </row>
    <row r="22" spans="3:11" ht="15.75" customHeight="1">
      <c r="C22" s="32"/>
      <c r="D22" s="32"/>
      <c r="E22" s="32"/>
      <c r="F22" s="32"/>
      <c r="G22" s="32"/>
      <c r="H22" s="32"/>
      <c r="I22" s="32"/>
      <c r="J22" s="32"/>
      <c r="K22" s="32"/>
    </row>
    <row r="23" spans="3:11" ht="15.75" customHeight="1">
      <c r="C23" s="32"/>
      <c r="D23" s="32"/>
      <c r="E23" s="32"/>
      <c r="F23" s="32"/>
      <c r="G23" s="32"/>
      <c r="H23" s="32"/>
      <c r="I23" s="32"/>
      <c r="J23" s="32"/>
      <c r="K23" s="32"/>
    </row>
    <row r="24" spans="3:11" ht="15.75" customHeight="1">
      <c r="C24" s="32"/>
      <c r="D24" s="32"/>
      <c r="E24" s="32"/>
      <c r="F24" s="32"/>
      <c r="G24" s="32"/>
      <c r="H24" s="32"/>
      <c r="I24" s="32"/>
      <c r="J24" s="32"/>
      <c r="K24" s="32"/>
    </row>
    <row r="25" spans="3:11" ht="15.75" customHeight="1">
      <c r="C25" s="32"/>
      <c r="D25" s="32"/>
      <c r="E25" s="32"/>
      <c r="F25" s="32"/>
      <c r="G25" s="32"/>
      <c r="H25" s="32"/>
      <c r="I25" s="32"/>
      <c r="J25" s="32"/>
      <c r="K25" s="32"/>
    </row>
    <row r="26" spans="3:11" ht="15.75" customHeight="1">
      <c r="C26" s="32"/>
      <c r="D26" s="32"/>
      <c r="E26" s="32"/>
      <c r="F26" s="32"/>
      <c r="G26" s="32"/>
      <c r="H26" s="32"/>
      <c r="I26" s="32"/>
      <c r="J26" s="32"/>
      <c r="K26" s="32"/>
    </row>
    <row r="27" spans="3:11" ht="15.75" customHeight="1">
      <c r="C27" s="32"/>
      <c r="D27" s="32"/>
      <c r="E27" s="32"/>
      <c r="F27" s="32"/>
      <c r="G27" s="32"/>
      <c r="H27" s="32"/>
      <c r="I27" s="32"/>
      <c r="J27" s="32"/>
      <c r="K27" s="32"/>
    </row>
    <row r="28" spans="3:11" ht="15.75" customHeight="1">
      <c r="C28" s="32"/>
      <c r="D28" s="32"/>
      <c r="E28" s="32"/>
      <c r="F28" s="32"/>
      <c r="G28" s="32"/>
      <c r="H28" s="32"/>
      <c r="I28" s="32"/>
      <c r="J28" s="32"/>
      <c r="K28" s="32"/>
    </row>
    <row r="29" spans="3:11" ht="15.75" customHeight="1">
      <c r="C29" s="32"/>
      <c r="D29" s="32"/>
      <c r="E29" s="32"/>
      <c r="F29" s="32"/>
      <c r="G29" s="32"/>
      <c r="H29" s="32"/>
      <c r="I29" s="32"/>
      <c r="J29" s="32"/>
      <c r="K29" s="32"/>
    </row>
    <row r="30" spans="3:11" ht="15.75" customHeight="1">
      <c r="C30" s="32"/>
      <c r="D30" s="32"/>
      <c r="E30" s="32"/>
      <c r="F30" s="32"/>
      <c r="G30" s="32"/>
      <c r="H30" s="32"/>
      <c r="I30" s="32"/>
      <c r="J30" s="32"/>
      <c r="K30" s="32"/>
    </row>
    <row r="31" spans="3:11" ht="15.75" customHeight="1">
      <c r="C31" s="32"/>
      <c r="D31" s="32"/>
      <c r="E31" s="32"/>
      <c r="F31" s="32"/>
      <c r="G31" s="32"/>
      <c r="H31" s="32"/>
      <c r="I31" s="32"/>
      <c r="J31" s="32"/>
      <c r="K31" s="32"/>
    </row>
    <row r="32" spans="3:11" ht="15.75" customHeight="1">
      <c r="C32" s="32"/>
      <c r="D32" s="32"/>
      <c r="E32" s="32"/>
      <c r="F32" s="32"/>
      <c r="G32" s="32"/>
      <c r="H32" s="32"/>
      <c r="I32" s="32"/>
      <c r="J32" s="32"/>
      <c r="K32" s="32"/>
    </row>
    <row r="33" spans="2:3" ht="15.75" customHeight="1"/>
    <row r="34" spans="2:3" ht="15.75" customHeight="1"/>
    <row r="35" spans="2:3" ht="15.75" customHeight="1">
      <c r="C35" s="33" t="s">
        <v>281</v>
      </c>
    </row>
    <row r="36" spans="2:3" ht="15.75" customHeight="1"/>
    <row r="37" spans="2:3" ht="15.75" customHeight="1"/>
    <row r="38" spans="2:3" ht="15.75" customHeight="1"/>
    <row r="39" spans="2:3" ht="15.75" customHeight="1"/>
    <row r="40" spans="2:3" ht="15.75" customHeight="1"/>
    <row r="41" spans="2:3" ht="15.75" customHeight="1"/>
    <row r="42" spans="2:3" ht="15.75" customHeight="1"/>
    <row r="43" spans="2:3" ht="15.75" customHeight="1"/>
    <row r="44" spans="2:3" ht="15.75" customHeight="1"/>
    <row r="45" spans="2:3" ht="15.75" customHeight="1"/>
    <row r="46" spans="2:3" ht="15.75" customHeight="1">
      <c r="B46" s="34"/>
    </row>
    <row r="47" spans="2:3" ht="15.75" customHeight="1">
      <c r="B47" s="34"/>
    </row>
    <row r="48" spans="2:3" ht="15.75" customHeight="1">
      <c r="B48" s="34"/>
    </row>
    <row r="49" spans="2:3" ht="15.75" customHeight="1">
      <c r="B49" s="34"/>
    </row>
    <row r="50" spans="2:3" ht="15.75" customHeight="1">
      <c r="B50" s="35"/>
    </row>
    <row r="51" spans="2:3" ht="15.75" customHeight="1">
      <c r="B51" s="35"/>
    </row>
    <row r="52" spans="2:3" ht="15.75" customHeight="1">
      <c r="B52" s="35"/>
    </row>
    <row r="53" spans="2:3" ht="15.75" customHeight="1">
      <c r="B53" s="35"/>
    </row>
    <row r="54" spans="2:3" ht="15.75" customHeight="1"/>
    <row r="55" spans="2:3" ht="15.75" customHeight="1"/>
    <row r="56" spans="2:3" ht="15.75" customHeight="1"/>
    <row r="57" spans="2:3" ht="15.75" customHeight="1"/>
    <row r="58" spans="2:3" ht="15.75" customHeight="1"/>
    <row r="59" spans="2:3" ht="15.75" customHeight="1"/>
    <row r="60" spans="2:3" ht="15.75" customHeight="1"/>
    <row r="61" spans="2:3" ht="15.75" customHeight="1"/>
    <row r="62" spans="2:3" ht="15.75" customHeight="1"/>
    <row r="63" spans="2:3" ht="15.75" customHeight="1">
      <c r="C63" s="33" t="s">
        <v>282</v>
      </c>
    </row>
    <row r="64" spans="2:3" ht="15.75" customHeight="1"/>
    <row r="65" spans="12:12" ht="15.75" customHeight="1"/>
    <row r="66" spans="12:12" ht="15.75" customHeight="1"/>
    <row r="67" spans="12:12" ht="15.75" customHeight="1"/>
    <row r="68" spans="12:12" ht="15.75" customHeight="1"/>
    <row r="69" spans="12:12" ht="15.75" customHeight="1"/>
    <row r="70" spans="12:12" ht="15.75" customHeight="1"/>
    <row r="71" spans="12:12" ht="15.75" customHeight="1"/>
    <row r="72" spans="12:12" ht="15.75" customHeight="1"/>
    <row r="73" spans="12:12" ht="15.75" customHeight="1"/>
    <row r="74" spans="12:12" ht="15.75" customHeight="1"/>
    <row r="75" spans="12:12" ht="15.75" customHeight="1"/>
    <row r="76" spans="12:12" ht="15.75" customHeight="1"/>
    <row r="77" spans="12:12" ht="15.75" customHeight="1"/>
    <row r="78" spans="12:12" ht="15.75" customHeight="1">
      <c r="L78" s="34"/>
    </row>
    <row r="79" spans="12:12" ht="15.75" customHeight="1">
      <c r="L79" s="34"/>
    </row>
    <row r="80" spans="12:12" ht="15.75" customHeight="1">
      <c r="L80" s="34"/>
    </row>
    <row r="81" spans="3:12" ht="15.75" customHeight="1"/>
    <row r="82" spans="3:12" ht="15.75" customHeight="1">
      <c r="L82" s="35"/>
    </row>
    <row r="83" spans="3:12" ht="15.75" customHeight="1">
      <c r="L83" s="35"/>
    </row>
    <row r="84" spans="3:12" ht="15.75" customHeight="1">
      <c r="L84" s="35"/>
    </row>
    <row r="85" spans="3:12" ht="15.75" customHeight="1"/>
    <row r="86" spans="3:12" ht="15.75" customHeight="1"/>
    <row r="87" spans="3:12" ht="15.75" customHeight="1"/>
    <row r="88" spans="3:12" ht="15.75" customHeight="1"/>
    <row r="89" spans="3:12" ht="15.75" customHeight="1"/>
    <row r="90" spans="3:12" ht="15.75" customHeight="1">
      <c r="C90" s="36" t="s">
        <v>283</v>
      </c>
    </row>
    <row r="91" spans="3:12" ht="15.75" customHeight="1"/>
    <row r="92" spans="3:12" ht="15.75" customHeight="1"/>
    <row r="93" spans="3:12" ht="15.75" customHeight="1"/>
    <row r="94" spans="3:12" ht="15.75" customHeight="1"/>
    <row r="95" spans="3:12" ht="15.75" customHeight="1"/>
    <row r="96" spans="3:12" ht="15.75" customHeight="1"/>
    <row r="97" spans="2:7" ht="15.75" customHeight="1"/>
    <row r="98" spans="2:7" ht="15.75" customHeight="1"/>
    <row r="99" spans="2:7" ht="15.75" customHeight="1"/>
    <row r="100" spans="2:7" ht="15.75" customHeight="1"/>
    <row r="101" spans="2:7" ht="15.75" customHeight="1">
      <c r="B101" s="35"/>
    </row>
    <row r="102" spans="2:7" ht="15.75" customHeight="1">
      <c r="B102" s="35"/>
    </row>
    <row r="103" spans="2:7" ht="15.75" customHeight="1">
      <c r="B103" s="35"/>
    </row>
    <row r="104" spans="2:7" ht="15.75" customHeight="1"/>
    <row r="105" spans="2:7" ht="15.75" customHeight="1"/>
    <row r="106" spans="2:7" ht="15.75" customHeight="1"/>
    <row r="107" spans="2:7" ht="15.75" customHeight="1"/>
    <row r="108" spans="2:7" ht="15.75" customHeight="1"/>
    <row r="109" spans="2:7" ht="15.75" customHeight="1"/>
    <row r="110" spans="2:7" ht="15.75" customHeight="1"/>
    <row r="111" spans="2:7" ht="15.75" customHeight="1"/>
    <row r="112" spans="2:7" ht="15.75" customHeight="1">
      <c r="G112" s="35"/>
    </row>
    <row r="113" spans="3:7" ht="15.75" customHeight="1">
      <c r="G113" s="35"/>
    </row>
    <row r="114" spans="3:7" ht="15.75" customHeight="1">
      <c r="C114" s="33" t="s">
        <v>284</v>
      </c>
    </row>
    <row r="115" spans="3:7" ht="15.75" customHeight="1"/>
    <row r="116" spans="3:7" ht="15.75" customHeight="1"/>
    <row r="117" spans="3:7" ht="15.75" customHeight="1"/>
    <row r="118" spans="3:7" ht="15.75" customHeight="1"/>
    <row r="119" spans="3:7" ht="15.75" customHeight="1"/>
    <row r="120" spans="3:7" ht="15.75" customHeight="1"/>
    <row r="121" spans="3:7" ht="15.75" customHeight="1"/>
    <row r="122" spans="3:7" ht="15.75" customHeight="1"/>
    <row r="123" spans="3:7" ht="15.75" customHeight="1"/>
    <row r="124" spans="3:7" ht="15.75" customHeight="1"/>
    <row r="125" spans="3:7" ht="15.75" customHeight="1"/>
    <row r="126" spans="3:7" ht="15.75" customHeight="1"/>
    <row r="127" spans="3:7" ht="15.75" customHeight="1"/>
    <row r="128" spans="3:7" ht="15.75" customHeight="1"/>
    <row r="129" spans="3:3" ht="15.75" customHeight="1"/>
    <row r="130" spans="3:3" ht="15.75" customHeight="1"/>
    <row r="131" spans="3:3" ht="15.75" customHeight="1"/>
    <row r="132" spans="3:3" ht="15.75" customHeight="1"/>
    <row r="133" spans="3:3" ht="15.75" customHeight="1"/>
    <row r="134" spans="3:3" ht="15.75" customHeight="1"/>
    <row r="135" spans="3:3" ht="15.75" customHeight="1"/>
    <row r="136" spans="3:3" ht="15.75" customHeight="1"/>
    <row r="137" spans="3:3" ht="15.75" customHeight="1"/>
    <row r="138" spans="3:3" ht="15.75" customHeight="1"/>
    <row r="139" spans="3:3" ht="15.75" customHeight="1">
      <c r="C139" s="33" t="s">
        <v>285</v>
      </c>
    </row>
    <row r="140" spans="3:3" ht="15.75" customHeight="1"/>
    <row r="141" spans="3:3" ht="15.75" customHeight="1"/>
    <row r="142" spans="3:3" ht="15.75" customHeight="1"/>
    <row r="143" spans="3:3" ht="15.75" customHeight="1"/>
    <row r="144" spans="3:3"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spans="11:11" ht="15.75" customHeight="1"/>
    <row r="162" spans="11:11" ht="15.75" customHeight="1"/>
    <row r="163" spans="11:11" ht="15.75" customHeight="1"/>
    <row r="164" spans="11:11" ht="15.75" customHeight="1"/>
    <row r="165" spans="11:11" ht="15.75" customHeight="1"/>
    <row r="166" spans="11:11" ht="15.75" customHeight="1"/>
    <row r="167" spans="11:11" ht="15.75" customHeight="1"/>
    <row r="168" spans="11:11" ht="15.75" customHeight="1"/>
    <row r="169" spans="11:11" ht="15.75" customHeight="1"/>
    <row r="170" spans="11:11" ht="15.75" customHeight="1">
      <c r="K170" s="37">
        <v>0.4</v>
      </c>
    </row>
    <row r="171" spans="11:11" ht="15.75" customHeight="1"/>
    <row r="172" spans="11:11" ht="15.75" customHeight="1"/>
    <row r="173" spans="11:11" ht="15.75" customHeight="1"/>
    <row r="174" spans="11:11" ht="15.75" customHeight="1"/>
    <row r="175" spans="11:11" ht="15.75" customHeight="1"/>
    <row r="176" spans="11:11" ht="15.75" customHeight="1"/>
    <row r="177" spans="2:2" ht="15.75" customHeight="1"/>
    <row r="178" spans="2:2" ht="15.75" customHeight="1"/>
    <row r="179" spans="2:2" ht="15.75" customHeight="1"/>
    <row r="180" spans="2:2" ht="15.75" customHeight="1"/>
    <row r="181" spans="2:2" ht="15.75" customHeight="1"/>
    <row r="182" spans="2:2" ht="15.75" customHeight="1"/>
    <row r="183" spans="2:2" ht="15.75" customHeight="1"/>
    <row r="184" spans="2:2" ht="15.75" customHeight="1"/>
    <row r="185" spans="2:2" ht="15.75" customHeight="1"/>
    <row r="186" spans="2:2" ht="15.75" customHeight="1">
      <c r="B186" s="33" t="s">
        <v>247</v>
      </c>
    </row>
    <row r="187" spans="2:2" ht="15.75" customHeight="1">
      <c r="B187" s="33"/>
    </row>
    <row r="188" spans="2:2" ht="15.75" customHeight="1">
      <c r="B188" s="33"/>
    </row>
    <row r="189" spans="2:2" ht="15.75" customHeight="1">
      <c r="B189" s="33"/>
    </row>
    <row r="190" spans="2:2" ht="15.75" customHeight="1">
      <c r="B190" s="33"/>
    </row>
    <row r="191" spans="2:2" ht="15.75" customHeight="1">
      <c r="B191" s="33"/>
    </row>
    <row r="192" spans="2:2" ht="15.75" customHeight="1">
      <c r="B192" s="33"/>
    </row>
    <row r="193" spans="2:2" ht="15.75" customHeight="1">
      <c r="B193" s="33"/>
    </row>
    <row r="194" spans="2:2" ht="15.75" customHeight="1">
      <c r="B194" s="33"/>
    </row>
    <row r="195" spans="2:2" ht="15.75" customHeight="1">
      <c r="B195" s="33"/>
    </row>
    <row r="196" spans="2:2" ht="15.75" customHeight="1">
      <c r="B196" s="33"/>
    </row>
    <row r="197" spans="2:2" ht="15.75" customHeight="1">
      <c r="B197" s="33"/>
    </row>
    <row r="198" spans="2:2" ht="15.75" customHeight="1">
      <c r="B198" s="33"/>
    </row>
    <row r="199" spans="2:2" ht="15.75" customHeight="1">
      <c r="B199" s="33"/>
    </row>
    <row r="200" spans="2:2" ht="15.75" customHeight="1">
      <c r="B200" s="33"/>
    </row>
    <row r="201" spans="2:2" ht="15.75" customHeight="1">
      <c r="B201" s="33"/>
    </row>
    <row r="202" spans="2:2" ht="15.75" customHeight="1">
      <c r="B202" s="33"/>
    </row>
    <row r="203" spans="2:2" ht="15.75" customHeight="1">
      <c r="B203" s="33"/>
    </row>
    <row r="204" spans="2:2" ht="15.75" customHeight="1">
      <c r="B204" s="33"/>
    </row>
    <row r="205" spans="2:2" ht="15.75" customHeight="1">
      <c r="B205" s="33"/>
    </row>
    <row r="206" spans="2:2" ht="15.75" customHeight="1">
      <c r="B206" s="33"/>
    </row>
    <row r="207" spans="2:2" ht="15.75" customHeight="1">
      <c r="B207" s="33"/>
    </row>
    <row r="208" spans="2:2" ht="15.75" customHeight="1">
      <c r="B208" s="33"/>
    </row>
    <row r="209" spans="2:2" ht="15.75" customHeight="1">
      <c r="B209" s="33"/>
    </row>
    <row r="210" spans="2:2" ht="15.75" customHeight="1">
      <c r="B210" s="33"/>
    </row>
    <row r="211" spans="2:2" ht="15.75" customHeight="1">
      <c r="B211" s="33"/>
    </row>
    <row r="212" spans="2:2" ht="15.75" customHeight="1">
      <c r="B212" s="33"/>
    </row>
    <row r="213" spans="2:2" ht="15.75" customHeight="1">
      <c r="B213" s="33"/>
    </row>
    <row r="214" spans="2:2" ht="15.75" customHeight="1">
      <c r="B214" s="33"/>
    </row>
    <row r="215" spans="2:2" ht="15.75" customHeight="1">
      <c r="B215" s="33"/>
    </row>
    <row r="216" spans="2:2" ht="14.25" customHeight="1"/>
    <row r="217" spans="2:2" ht="15.75" customHeight="1"/>
    <row r="218" spans="2:2" ht="15.75" customHeight="1"/>
    <row r="219" spans="2:2" ht="15.75" customHeight="1"/>
    <row r="220" spans="2:2" ht="15.75" customHeight="1"/>
    <row r="221" spans="2:2" ht="15.75" customHeight="1"/>
    <row r="222" spans="2:2" ht="15.75" customHeight="1"/>
    <row r="223" spans="2:2" ht="15.75" customHeight="1"/>
    <row r="224" spans="2:2"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C4:K4"/>
    <mergeCell ref="C6:E6"/>
  </mergeCells>
  <pageMargins left="0.7" right="0.7" top="0.75" bottom="0.75" header="0" footer="0"/>
  <pageSetup paperSize="9" orientation="portrait"/>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000"/>
  <sheetViews>
    <sheetView workbookViewId="0"/>
  </sheetViews>
  <sheetFormatPr baseColWidth="10" defaultColWidth="14.42578125" defaultRowHeight="15" customHeight="1"/>
  <cols>
    <col min="1" max="1" width="49.28515625" customWidth="1"/>
    <col min="2" max="2" width="38.5703125" customWidth="1"/>
    <col min="3" max="3" width="19.7109375" customWidth="1"/>
    <col min="4" max="4" width="24.7109375" customWidth="1"/>
    <col min="5" max="5" width="15.7109375" customWidth="1"/>
    <col min="6" max="6" width="19.85546875" customWidth="1"/>
    <col min="7" max="7" width="10.7109375" customWidth="1"/>
    <col min="8" max="8" width="12.28515625" customWidth="1"/>
    <col min="9" max="9" width="14.28515625" customWidth="1"/>
    <col min="10" max="10" width="13.28515625" customWidth="1"/>
    <col min="11" max="11" width="15.5703125" customWidth="1"/>
    <col min="12" max="12" width="10.7109375" customWidth="1"/>
    <col min="13" max="13" width="14.85546875" customWidth="1"/>
    <col min="14" max="16" width="10.7109375" customWidth="1"/>
    <col min="17" max="17" width="34" customWidth="1"/>
    <col min="18" max="18" width="18.85546875" customWidth="1"/>
    <col min="19" max="19" width="16.140625" customWidth="1"/>
    <col min="20" max="20" width="13.5703125" customWidth="1"/>
    <col min="21" max="26" width="10.7109375" customWidth="1"/>
  </cols>
  <sheetData>
    <row r="1" spans="1:21" ht="25.5">
      <c r="A1" s="38" t="s">
        <v>286</v>
      </c>
      <c r="B1" s="38" t="s">
        <v>223</v>
      </c>
      <c r="C1" s="38" t="s">
        <v>287</v>
      </c>
      <c r="D1" s="38" t="s">
        <v>288</v>
      </c>
      <c r="E1" s="38" t="s">
        <v>289</v>
      </c>
      <c r="F1" s="38" t="s">
        <v>290</v>
      </c>
      <c r="G1" s="38" t="s">
        <v>291</v>
      </c>
      <c r="H1" s="39" t="s">
        <v>237</v>
      </c>
      <c r="I1" s="38" t="s">
        <v>292</v>
      </c>
      <c r="J1" s="38" t="s">
        <v>293</v>
      </c>
      <c r="K1" s="38" t="s">
        <v>239</v>
      </c>
      <c r="L1" s="38" t="s">
        <v>294</v>
      </c>
      <c r="M1" s="38" t="s">
        <v>241</v>
      </c>
      <c r="N1" s="38" t="s">
        <v>232</v>
      </c>
      <c r="O1" s="39" t="s">
        <v>242</v>
      </c>
      <c r="P1" s="38" t="s">
        <v>247</v>
      </c>
      <c r="Q1" s="40" t="s">
        <v>227</v>
      </c>
      <c r="R1" s="40" t="s">
        <v>295</v>
      </c>
      <c r="S1" s="15" t="s">
        <v>188</v>
      </c>
      <c r="T1" s="15" t="s">
        <v>189</v>
      </c>
      <c r="U1" s="40" t="s">
        <v>296</v>
      </c>
    </row>
    <row r="2" spans="1:21">
      <c r="A2" s="41" t="s">
        <v>297</v>
      </c>
      <c r="B2" s="42" t="s">
        <v>272</v>
      </c>
      <c r="C2" s="43" t="s">
        <v>118</v>
      </c>
      <c r="D2" s="43" t="s">
        <v>262</v>
      </c>
      <c r="E2" s="44">
        <v>0.2</v>
      </c>
      <c r="F2" s="43" t="s">
        <v>298</v>
      </c>
      <c r="G2" s="44">
        <v>0.2</v>
      </c>
      <c r="H2" s="45" t="s">
        <v>264</v>
      </c>
      <c r="I2" s="44" t="s">
        <v>265</v>
      </c>
      <c r="J2" s="44">
        <v>0.25</v>
      </c>
      <c r="K2" s="44" t="s">
        <v>299</v>
      </c>
      <c r="L2" s="44">
        <v>0.25</v>
      </c>
      <c r="M2" s="44" t="s">
        <v>267</v>
      </c>
      <c r="N2" s="44" t="s">
        <v>268</v>
      </c>
      <c r="O2" s="46" t="s">
        <v>269</v>
      </c>
      <c r="P2" s="44" t="s">
        <v>300</v>
      </c>
      <c r="Q2" s="47" t="s">
        <v>301</v>
      </c>
      <c r="R2" s="47" t="s">
        <v>302</v>
      </c>
      <c r="S2" s="47" t="s">
        <v>199</v>
      </c>
      <c r="T2" s="47" t="s">
        <v>200</v>
      </c>
      <c r="U2" s="47" t="s">
        <v>201</v>
      </c>
    </row>
    <row r="3" spans="1:21">
      <c r="A3" s="41" t="s">
        <v>303</v>
      </c>
      <c r="B3" s="42" t="s">
        <v>304</v>
      </c>
      <c r="C3" s="43" t="s">
        <v>278</v>
      </c>
      <c r="D3" s="43" t="s">
        <v>305</v>
      </c>
      <c r="E3" s="44">
        <v>0.4</v>
      </c>
      <c r="F3" s="43" t="s">
        <v>306</v>
      </c>
      <c r="G3" s="44">
        <v>0.4</v>
      </c>
      <c r="H3" s="45" t="s">
        <v>227</v>
      </c>
      <c r="I3" s="44" t="s">
        <v>277</v>
      </c>
      <c r="J3" s="44">
        <v>0.15</v>
      </c>
      <c r="K3" s="44" t="s">
        <v>266</v>
      </c>
      <c r="L3" s="44">
        <v>0.15</v>
      </c>
      <c r="M3" s="44" t="s">
        <v>307</v>
      </c>
      <c r="N3" s="44" t="s">
        <v>308</v>
      </c>
      <c r="O3" s="46" t="s">
        <v>309</v>
      </c>
      <c r="P3" s="44" t="s">
        <v>310</v>
      </c>
      <c r="Q3" s="47" t="s">
        <v>311</v>
      </c>
      <c r="R3" s="47" t="s">
        <v>312</v>
      </c>
      <c r="S3" s="47" t="s">
        <v>313</v>
      </c>
      <c r="T3" s="47" t="s">
        <v>314</v>
      </c>
      <c r="U3" s="47" t="s">
        <v>315</v>
      </c>
    </row>
    <row r="4" spans="1:21">
      <c r="A4" s="41" t="s">
        <v>316</v>
      </c>
      <c r="B4" s="42" t="s">
        <v>317</v>
      </c>
      <c r="C4" s="43" t="s">
        <v>260</v>
      </c>
      <c r="D4" s="43" t="s">
        <v>315</v>
      </c>
      <c r="E4" s="44">
        <v>0.6</v>
      </c>
      <c r="F4" s="43" t="s">
        <v>276</v>
      </c>
      <c r="G4" s="44">
        <v>0.6</v>
      </c>
      <c r="I4" s="43" t="s">
        <v>318</v>
      </c>
      <c r="J4" s="44">
        <v>0.1</v>
      </c>
      <c r="M4" s="31"/>
      <c r="N4" s="31"/>
      <c r="O4" s="31"/>
      <c r="P4" s="43" t="s">
        <v>275</v>
      </c>
      <c r="Q4" s="48" t="s">
        <v>259</v>
      </c>
      <c r="R4" s="48" t="s">
        <v>198</v>
      </c>
      <c r="U4" s="48" t="s">
        <v>305</v>
      </c>
    </row>
    <row r="5" spans="1:21">
      <c r="A5" s="41" t="s">
        <v>319</v>
      </c>
      <c r="B5" s="42" t="s">
        <v>320</v>
      </c>
      <c r="C5" s="43" t="s">
        <v>321</v>
      </c>
      <c r="D5" s="43" t="s">
        <v>201</v>
      </c>
      <c r="E5" s="44">
        <v>0.8</v>
      </c>
      <c r="F5" s="43" t="s">
        <v>274</v>
      </c>
      <c r="G5" s="44">
        <v>0.8</v>
      </c>
      <c r="P5" s="43" t="s">
        <v>322</v>
      </c>
      <c r="R5" s="48" t="s">
        <v>202</v>
      </c>
    </row>
    <row r="6" spans="1:21">
      <c r="A6" s="41" t="s">
        <v>323</v>
      </c>
      <c r="B6" s="42" t="s">
        <v>324</v>
      </c>
      <c r="C6" s="43" t="s">
        <v>325</v>
      </c>
      <c r="D6" s="43" t="s">
        <v>326</v>
      </c>
      <c r="E6" s="44">
        <v>1</v>
      </c>
      <c r="F6" s="43" t="s">
        <v>263</v>
      </c>
      <c r="G6" s="44">
        <v>1</v>
      </c>
      <c r="P6" s="43" t="s">
        <v>270</v>
      </c>
    </row>
    <row r="7" spans="1:21">
      <c r="A7" s="41" t="s">
        <v>327</v>
      </c>
      <c r="B7" s="42" t="s">
        <v>328</v>
      </c>
    </row>
    <row r="8" spans="1:21">
      <c r="A8" s="41" t="s">
        <v>329</v>
      </c>
      <c r="B8" s="42" t="s">
        <v>261</v>
      </c>
    </row>
    <row r="9" spans="1:21">
      <c r="A9" s="41" t="s">
        <v>330</v>
      </c>
    </row>
    <row r="10" spans="1:21">
      <c r="A10" s="41" t="s">
        <v>331</v>
      </c>
    </row>
    <row r="11" spans="1:21">
      <c r="A11" s="41" t="s">
        <v>332</v>
      </c>
    </row>
    <row r="12" spans="1:21">
      <c r="A12" s="41" t="s">
        <v>333</v>
      </c>
    </row>
    <row r="13" spans="1:21">
      <c r="A13" s="41" t="s">
        <v>334</v>
      </c>
    </row>
    <row r="14" spans="1:21">
      <c r="A14" s="41" t="s">
        <v>335</v>
      </c>
    </row>
    <row r="15" spans="1:21">
      <c r="A15" s="41" t="s">
        <v>336</v>
      </c>
    </row>
    <row r="16" spans="1:21">
      <c r="A16" s="41" t="s">
        <v>337</v>
      </c>
    </row>
    <row r="17" spans="1:1">
      <c r="A17" s="41" t="s">
        <v>338</v>
      </c>
    </row>
    <row r="18" spans="1:1">
      <c r="A18" s="43" t="s">
        <v>339</v>
      </c>
    </row>
    <row r="19" spans="1:1">
      <c r="A19" s="43" t="s">
        <v>258</v>
      </c>
    </row>
    <row r="20" spans="1:1">
      <c r="A20" s="43"/>
    </row>
    <row r="21" spans="1:1" ht="15.75" customHeight="1"/>
    <row r="22" spans="1:1" ht="15.75" customHeight="1"/>
    <row r="23" spans="1:1" ht="15.75" customHeight="1"/>
    <row r="24" spans="1:1" ht="15.75" customHeight="1"/>
    <row r="25" spans="1:1" ht="15.75" customHeight="1"/>
    <row r="26" spans="1:1" ht="15.75" customHeight="1"/>
    <row r="27" spans="1:1" ht="15.75" customHeight="1"/>
    <row r="28" spans="1:1" ht="15.75" customHeight="1"/>
    <row r="29" spans="1:1" ht="15.75" customHeight="1"/>
    <row r="30" spans="1:1" ht="15.75" customHeight="1"/>
    <row r="31" spans="1:1" ht="15.75" customHeight="1"/>
    <row r="32" spans="1:1"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paperSize="9" orientation="portrait"/>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GC-P07-F01-Contexto Estratégico</vt:lpstr>
      <vt:lpstr>GC-P07-F02-Contexto del proceso</vt:lpstr>
      <vt:lpstr>GC-P07-F03</vt:lpstr>
      <vt:lpstr>DOCUMENTOS DE APOYO</vt:lpstr>
      <vt:lpstr>FORMULAS (no modificar)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UT</cp:lastModifiedBy>
  <dcterms:created xsi:type="dcterms:W3CDTF">2021-07-11T02:18:30Z</dcterms:created>
  <dcterms:modified xsi:type="dcterms:W3CDTF">2023-12-07T22:06:57Z</dcterms:modified>
</cp:coreProperties>
</file>